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am\Documents\Short Paths\ABC_cakile\scenarii\"/>
    </mc:Choice>
  </mc:AlternateContent>
  <xr:revisionPtr revIDLastSave="0" documentId="8_{8978797A-AA87-4714-89EF-CDE29759EF76}" xr6:coauthVersionLast="47" xr6:coauthVersionMax="47" xr10:uidLastSave="{00000000-0000-0000-0000-000000000000}"/>
  <bookViews>
    <workbookView xWindow="-38520" yWindow="-120" windowWidth="38640" windowHeight="21240" activeTab="3" xr2:uid="{CA709CA1-B7E3-4FA9-951D-BB8E5474478A}"/>
  </bookViews>
  <sheets>
    <sheet name="Scenarii_edentula" sheetId="5" r:id="rId1"/>
    <sheet name="Priors_edentula" sheetId="3" r:id="rId2"/>
    <sheet name="Scenarii_maritima" sheetId="6" r:id="rId3"/>
    <sheet name="Priors_maritima" sheetId="7" r:id="rId4"/>
    <sheet name="Results_edentula" sheetId="13" r:id="rId5"/>
    <sheet name="edentula_conf_mat" sheetId="8" r:id="rId6"/>
    <sheet name="edentula_poster" sheetId="14"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 i="8" l="1"/>
  <c r="L19" i="8"/>
  <c r="L20" i="8"/>
  <c r="L21" i="8"/>
  <c r="L22" i="8"/>
  <c r="L23" i="8"/>
  <c r="L24" i="8"/>
  <c r="L25" i="8"/>
  <c r="L17" i="8"/>
  <c r="K17" i="8"/>
  <c r="K18" i="8"/>
  <c r="K19" i="8"/>
  <c r="K20" i="8"/>
  <c r="K21" i="8"/>
  <c r="K22" i="8"/>
  <c r="K23" i="8"/>
  <c r="K24" i="8"/>
  <c r="K25" i="8"/>
  <c r="J25" i="8"/>
  <c r="J18" i="8"/>
  <c r="J19" i="8"/>
  <c r="J20" i="8"/>
  <c r="J21" i="8"/>
  <c r="J22" i="8"/>
  <c r="J23" i="8"/>
  <c r="J24" i="8"/>
  <c r="J17" i="8"/>
  <c r="I18" i="8"/>
  <c r="I19" i="8"/>
  <c r="I20" i="8"/>
  <c r="I21" i="8"/>
  <c r="I22" i="8"/>
  <c r="I23" i="8"/>
  <c r="I24" i="8"/>
  <c r="I25" i="8"/>
  <c r="I17" i="8"/>
  <c r="H18" i="8"/>
  <c r="H19" i="8"/>
  <c r="H20" i="8"/>
  <c r="H21" i="8"/>
  <c r="H22" i="8"/>
  <c r="H23" i="8"/>
  <c r="H24" i="8"/>
  <c r="H25" i="8"/>
  <c r="H17" i="8"/>
  <c r="G14" i="8"/>
  <c r="B14" i="8"/>
  <c r="C14" i="8"/>
  <c r="D14" i="8"/>
  <c r="E14" i="8"/>
  <c r="F14" i="8"/>
  <c r="J14" i="8"/>
  <c r="I14" i="8"/>
  <c r="H14" i="8"/>
  <c r="M3" i="8"/>
  <c r="B13" i="8"/>
  <c r="N14" i="8"/>
  <c r="N3" i="8"/>
  <c r="N11" i="8"/>
  <c r="N10" i="8"/>
  <c r="N9" i="8"/>
  <c r="N8" i="8"/>
  <c r="N7" i="8"/>
  <c r="N6" i="8"/>
  <c r="N5" i="8"/>
  <c r="N4" i="8"/>
  <c r="J13" i="8"/>
  <c r="I13" i="8"/>
  <c r="H13" i="8"/>
  <c r="G13" i="8"/>
  <c r="D13" i="8"/>
  <c r="E13" i="8"/>
  <c r="F13" i="8"/>
  <c r="C13" i="8"/>
  <c r="M11" i="8"/>
  <c r="M10" i="8"/>
  <c r="M9" i="8"/>
  <c r="M8" i="8"/>
  <c r="M7" i="8"/>
  <c r="M6" i="8"/>
  <c r="M5" i="8"/>
  <c r="M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C4FC1B-89FA-467C-AD72-D705C88CA363}" keepAlive="1" name="Query - edentula_a_confmatrix_txt_file" description="Connection to the 'edentula_a_confmatrix_txt_file' query in the workbook." type="5" refreshedVersion="0" background="1">
    <dbPr connection="Provider=Microsoft.Mashup.OleDb.1;Data Source=$Workbook$;Location=edentula_a_confmatrix_txt_file;Extended Properties=&quot;&quot;" command="SELECT * FROM [edentula_a_confmatrix_txt_file]"/>
  </connection>
  <connection id="2" xr16:uid="{68E0CEFB-DF3D-449F-BD24-A39F7325B2AA}" keepAlive="1" name="Query - edentula_a_confmatrix_txt_file (2)" description="Connection to the 'edentula_a_confmatrix_txt_file (2)' query in the workbook." type="5" refreshedVersion="0" background="1">
    <dbPr connection="Provider=Microsoft.Mashup.OleDb.1;Data Source=$Workbook$;Location=&quot;edentula_a_confmatrix_txt_file (2)&quot;;Extended Properties=&quot;&quot;" command="SELECT * FROM [edentula_a_confmatrix_txt_file (2)]"/>
  </connection>
  <connection id="3" xr16:uid="{0E22F1D8-63FD-43A7-B7A2-DD1CC5EAFF8A}" keepAlive="1" name="Query - edentula_a_confmatrix_txt_file (3)" description="Connection to the 'edentula_a_confmatrix_txt_file (3)' query in the workbook." type="5" refreshedVersion="0" background="1">
    <dbPr connection="Provider=Microsoft.Mashup.OleDb.1;Data Source=$Workbook$;Location=&quot;edentula_a_confmatrix_txt_file (3)&quot;;Extended Properties=&quot;&quot;" command="SELECT * FROM [edentula_a_confmatrix_txt_file (3)]"/>
  </connection>
  <connection id="4" xr16:uid="{86E02293-8F90-483E-B01C-F50F837738E6}" keepAlive="1" name="Query - modelchoice_out" description="Connection to the 'modelchoice_out' query in the workbook." type="5" refreshedVersion="0" background="1">
    <dbPr connection="Provider=Microsoft.Mashup.OleDb.1;Data Source=$Workbook$;Location=modelchoice_out;Extended Properties=&quot;&quot;" command="SELECT * FROM [modelchoice_out]"/>
  </connection>
</connections>
</file>

<file path=xl/sharedStrings.xml><?xml version="1.0" encoding="utf-8"?>
<sst xmlns="http://schemas.openxmlformats.org/spreadsheetml/2006/main" count="882" uniqueCount="450">
  <si>
    <t>Scenario number</t>
  </si>
  <si>
    <t>N1 N2 N3
0 sample 1
0 sample 2
0 sample 3
t1-db VarNe 3 N3b
t1 split 3 1 2 ra
tanc merge 1 2
tanc varNe 1 NA</t>
  </si>
  <si>
    <t>Time conditions</t>
  </si>
  <si>
    <t>N1 N2 N3 N4
0 sample 1
0 sample 2
0 sample 3
t1-db varNe 3 N3b
t1 split 3 1 4 ra
tanc merge 1 2
tanc merge 1 4
tanc varNe 1 NA</t>
  </si>
  <si>
    <t>N1 N2 N3 N4
0 sample 1
0 sample 2
0 sample 3
t1-db varNe 3 N3b
t1 split 3 2 4 ra
tanc merge 1 2
tanc merge 1 4
tanc varNe 1 NA</t>
  </si>
  <si>
    <t>N1 N2 N3 N4
0 sample 1
0 sample 2
0 sample 3
t1-db varNe 3 N3b
t1 split 3 1 4 ra
t2 merge 1 4
tanc merge 1 2
tanc varNe 1 NA</t>
  </si>
  <si>
    <t>N1 N2 N3 N4
0 sample 1
0 sample 2
0 sample 3
t1-db varNe 3 N3b
t1 split 3 2 4 ra
t2 merge 2 4
tanc merge 1 2
tanc varNe 1 NA</t>
  </si>
  <si>
    <t>N1 N2 N3 N4
0 sample 1
0 sample 2
0 sample 3
t1-db varNe 3 N3b
t1 split 3 2 4 ra
t3 split 4 1 2 ra
tanc merge 1 2
tanc varNe 1 NA</t>
  </si>
  <si>
    <t>Pool</t>
  </si>
  <si>
    <t>B (origin by admixture)</t>
  </si>
  <si>
    <t>A (polytomy, ladderised)</t>
  </si>
  <si>
    <t>Scenario image</t>
  </si>
  <si>
    <t>Scenario description</t>
  </si>
  <si>
    <t>Scenario code</t>
  </si>
  <si>
    <t>Notes</t>
  </si>
  <si>
    <t>Pop 1 diverges from Pop 2 - is bottleneccked - Novel Pop. 3 diverges from Pop 1 - is bottlenecked.</t>
  </si>
  <si>
    <t>Polytomy of Pop 1, Pop 2 and Pop 4 (ghost). All three parental lineages diverge, Novel Pop 3 is formed by admixture event between Pop 4 (ghost) and Pop 2. Pop 3 is bottlenecked.</t>
  </si>
  <si>
    <t>Polytomy of Pop 1, Pop 2 and Pop 4 (ghost). All three parental lineages diverge, Novel Pop 3 is formed by admixture event between Pop 4 (ghost) and Pop 1. Pop 3 is bottlenecked.</t>
  </si>
  <si>
    <r>
      <t xml:space="preserve">Divergence between Pop 1 and Pop 2. Divergence between Pop 1 and Pop 4 (ghost). Admixture between Pop 1 and Pop 4 results in Novel Pop 3 - which is bottlenecked. </t>
    </r>
    <r>
      <rPr>
        <b/>
        <sz val="11"/>
        <color theme="5" tint="-0.249977111117893"/>
        <rFont val="Calibri"/>
        <family val="2"/>
        <scheme val="minor"/>
      </rPr>
      <t>(Note you need this scenario to include a combination where the Pop 1 diverged Pop 4 (ghost) admixes with Pop 2 creating Pop 3)</t>
    </r>
  </si>
  <si>
    <t>Parameter</t>
  </si>
  <si>
    <t>Description</t>
  </si>
  <si>
    <t>Distribution Type</t>
  </si>
  <si>
    <t>Type</t>
  </si>
  <si>
    <t>Interval</t>
  </si>
  <si>
    <t>tanc</t>
  </si>
  <si>
    <t>Nanc</t>
  </si>
  <si>
    <t>Ngst</t>
  </si>
  <si>
    <t>1-10,000</t>
  </si>
  <si>
    <t>uniform</t>
  </si>
  <si>
    <t>*In final model used for parameter estimation, different types of disbution (Normal, log-uniform should be tested to see whether there is any change)</t>
  </si>
  <si>
    <t>*In the final model, consider a smaller upper demographic bottleneck value, 1000 is from (Byrne et al. 2022)'s study of 'Bitou' which cannot self. Consider (Barrès et al. 2012) upper limit of 500 - this was applied to a fungi (which was capable of selfing?)</t>
  </si>
  <si>
    <t>1-1,000</t>
  </si>
  <si>
    <t>Divergence time of ancestral population</t>
  </si>
  <si>
    <t>tgst</t>
  </si>
  <si>
    <t>Admixture time for admixed populations</t>
  </si>
  <si>
    <t>tadm</t>
  </si>
  <si>
    <t>177-10,000</t>
  </si>
  <si>
    <t>156-176</t>
  </si>
  <si>
    <t>*What I am saying here is that admixture could have occurred up to the year prior to the lower limit of the divergence time of the Australian population (1842 is 177 years before 2019). That is, that admixture occurred only in the native range.</t>
  </si>
  <si>
    <t>tBaus</t>
  </si>
  <si>
    <t>Admixture rate between admixed populations</t>
  </si>
  <si>
    <t>ra</t>
  </si>
  <si>
    <t>1-176</t>
  </si>
  <si>
    <t>0.001-0.999</t>
  </si>
  <si>
    <t>*Also consider a range of 0.001 to 0.5</t>
  </si>
  <si>
    <t>Conditons</t>
  </si>
  <si>
    <t>tanc&gt;tgst</t>
  </si>
  <si>
    <t>tanc&gt;taus</t>
  </si>
  <si>
    <t>Pool A</t>
  </si>
  <si>
    <t>Pool B</t>
  </si>
  <si>
    <t>taus&gt;tBaus</t>
  </si>
  <si>
    <t>tanc&gt;tBaus</t>
  </si>
  <si>
    <t>tgst&gt;taus</t>
  </si>
  <si>
    <t>tgst&gt;tBaus</t>
  </si>
  <si>
    <t>Nns Ngl Naus
0 sample 1
0 sample 2
0 sample 3
tBaus varNe 3 NBaus
tanc merge 1 2
tanc merge 1 3
tanc varNe 1 Nanc</t>
  </si>
  <si>
    <t>Nns Ngl Naus
0 sample 1
0 sample 2
0 sample 3
tBaus varNe 3 NBaus
taus merge 1 3
tanc merge 1 2
tanc varNe 1 Nanc</t>
  </si>
  <si>
    <t>1 (polytomy)</t>
  </si>
  <si>
    <t>Nns Ngl Naus
0 sample 1
0 sample 2
0 sample 3
tBaus varNe 3 NBaus
taus merge 1 3
tBanc varNe 1 NBns
tanc merge 1 2
tanc varNe 1 Nanc</t>
  </si>
  <si>
    <t>Nns Ngl Naus
0 sample 1
0 sample 2
0 sample 3
tBaus varNe 3 NBaus
taus merge 2 3
tanc merge 1 2
tanc varNe 1 Nanc</t>
  </si>
  <si>
    <t>Nns Ngl Naus
0 sample 1
0 sample 2
0 sample 3
tBaus varNe 3 NBaus
taus merge 2 3
tBanc varNe 2 NBgl
tanc merge 1 2
tanc varNe 1 Nanc</t>
  </si>
  <si>
    <t>177-100,000</t>
  </si>
  <si>
    <t>Naus Nns Ngl
0 sample 1
0 sample 2
0 sample 3
tBaus varNe 1 NBaus
tanc merge 1 2
tanc merge 1 3
tanc varNe 1 Nanc</t>
  </si>
  <si>
    <t>Polytomy: 3 parental populations with [pop 1 = AUS, pop 2 = NS, pop 3 = GL] constant effective population sizes [Naus], [Nns] and [Ngl] have diverged at time [tanc] from an ancestral population of size [Nanc]. At time [tBaus], there has been a demographic bottleneck in population 1 [AUS] resulting in a new effective popualtion, [NBaus], for a given number of generations.</t>
  </si>
  <si>
    <t>Polytomy and novel Pop bottleneck.</t>
  </si>
  <si>
    <t>Naus Nns Ngl
0 sample 1
0 sample 2
0 sample 3
tBaus varNe 1 NBaus
taus merge 2 1
tanc merge 2 3
tanc varNe 2 Nanc</t>
  </si>
  <si>
    <t>Population 1 [AUS] is derived from population 2[NS] at time [taus]. Population 2 [NS], like population 3 [GL] is the product of a divergence in an ancestral population of size [Nanc] at time [tanc]. At time [tBaus] there has been a demographic bottleneck in population 1 [AUS], resulting in a reduced effective popualtion [NBaus] for a given number of generations.</t>
  </si>
  <si>
    <t>Naus Nns Ngl
0 sample 1
0 sample 2
0 sample 3
tBaus varNe 1 NBaus
taus merge 2 1
tBanc varNe 2 NBns
tanc merge 2 3
tanc varNe 2 Nanc</t>
  </si>
  <si>
    <t>Population 1 [aus] is derived from population 2[ns] at time [taus], which like population 3[gl], is the product of a divergence in an ancestral population of size [Nanc] at time [tanc]. At the point of it's divergence from Population 3[gl], Population 2[ns] experienced a demographic bottleneck [NBns] at time [tBanc] for a given number of generations. At time [tBaus] there has been a demographic bottleneck [NBaus]  in population 1[aus] for a given number of generations.</t>
  </si>
  <si>
    <t>Population 1[aus] is derived from population 3[gl] at time [taus], which like population 2[ns], is the product of a divergence in an ancestral population of size [Nanc] at time [tanc]. At time [tBaus] there has been a demographic bottleneck [NBaus] in population 1[aus] for a given number of generations.</t>
  </si>
  <si>
    <t>Naus Nns Ngl
0 sample 1
0 sample 2
0 sample 3
tBaus varNe 1 NBaus
taus merge 3 1
tBanc varNe 3 NBgl
tanc merge 2 3
tanc varNe 2 Nanc</t>
  </si>
  <si>
    <t>Population 1[aus] is derived from population 3[gl] at time [taus], which like population 2[ns], is the product of a divergence in an ancestral population of size [Nanc] at time [tanc]. At the point of it's divergence from Population 2[ns], Population 3[gl] experienced a demographic bottleneck [NBgl] at time [tBanc] fro a given number of generations. At time [tBaus] there has been a demographic bottleneck [NBaus]  in population 1[aus] for a given number of generations.</t>
  </si>
  <si>
    <t>Naus Nns Ngl
0 sample 1
0 sample 2
0 sample 3
tBaus varNe 1 NBaus
taus merge 3 1
tanc merge 2 3
tanc varNe 2 Nanc</t>
  </si>
  <si>
    <t>Naus Nns Ngl
0 sample 1
0 sample 2
0 sample 3
tBaus varNe 1 NBaus
taus split 1 2 3 ra
tanc merge 2 3
tanc varNe 2 Nanc</t>
  </si>
  <si>
    <t>Two parental populations (2[ns] and 3[gl]) with constant effective population sizes Nns and Ngl have diverged at time [tanc] from an ancestral population of size [Nanc]. At time [taus], there has been an admixture event between the two populations giving birth to an admixed population pop 1[aus] with effective size Nbaus at time [tBaus], due to a bottleneck lasting a given number of generations, and with an admixture rate [ra] corresponding to the proportion of genes from Population 2[ns].</t>
  </si>
  <si>
    <r>
      <t xml:space="preserve">Pop 2 and Pop 3 diverge, Novel Pop 2 created by admixture - is bottlenecked </t>
    </r>
    <r>
      <rPr>
        <sz val="11"/>
        <color theme="5" tint="-0.249977111117893"/>
        <rFont val="Calibri"/>
        <family val="2"/>
        <scheme val="minor"/>
      </rPr>
      <t>(consider making scenarios with either/both parental pops being bottlenecked.)</t>
    </r>
  </si>
  <si>
    <t>Naus Nns Ngl Ngst
0 sample 1
0 sample 2
0 sample 3
tBaus varNe 1 NBaus
taus split 1 2 4 ra
tanc merge 2 3
tanc merge 2 4
tanc varNe 2 Nanc</t>
  </si>
  <si>
    <t>Polytomy: 3 parental populations with constant effective population sizes [Naus], [Nns], [Ngl] and [Ngst] have diverged at time [tanc] from an ancestral population of size [Nanc]. At time [taus], there has been an admixture event between the popualtion 2[ns] and the 'ghost' population 4[gst] giving birth to an admixed population 1[aus] with effective size NBaus at time [tBaus], due to a bottleneck lasting a given number of generations, and with an admixture rate [ra] corresponding to the proportion of genes from Population 2[ns].</t>
  </si>
  <si>
    <t>Naus Nns Ngl Ngst
0 sample 1
0 sample 2
0 sample 3
tBaus varNe 1 NBaus
taus split 1 3 4 ra
tanc merge 2 3
tanc merge 2 4
tanc varNe 2 Nanc</t>
  </si>
  <si>
    <t>Polytomy: 3 parental populations with constant effective population sizes [Naus], [Nns], [Ngl] and [Ngst] have diverged at time [tanc] from an ancestral population of size [Nanc]. At time [taus], there has been an admixture event between the population 3[gl] and the 'ghost' population 4 giving birth to an admixed population 1[aus] with effective size NBaus at time [tBaus], due to a bottleneck lasting a given number of generations, and with an admixture rate [ra] corresponding to the proportion of genes from Population 3[gl].</t>
  </si>
  <si>
    <t>You need to create this scenario to include a combination where the pop2[ns] diverged pop4[gst] admixes with pop 3[gl] creating pop 1[aus]</t>
  </si>
  <si>
    <t>Naus Nns Ngl Ngst
0 sample 1
0 sample 2
0 sample 3
tBaus varNe 1 NBaus
taus split 1 2 4 ra
tgst merge 2 4
tanc merge 2 3
tanc varNe 2 Nanc</t>
  </si>
  <si>
    <t>2 parental populations with constant effective population sizes [Nns] and [Ngl] have diverged at time [tanc] from an ancestral population of size [Nanc]. At time [tgst] Population 2[ns] and Population 4[gst] have diverged. At time [taus], there has been an admixture event between the popualtion 2[ns] and the 'ghost' population 4[gst] giving birth to an admixed population 1[aus] with effective size NBaus at time [tBaus], due to a bottleneck lasting a given number of generations, and with an admixture rate [ra] corresponding to the proportion of genes from Population 2[ns].</t>
  </si>
  <si>
    <t>Naus Nns Ngl Ngst
0 sample 1
0 sample 2
0 sample 3
tBaus varNe 1 NBaus
taus split 1 3 4 ra
tgst merge 3 4
tanc merge 2 3
tanc varNe 2 Nanc</t>
  </si>
  <si>
    <t>2 parental populations with constant effective population sizes [Nns] and [Ngl] have diverged at time [tanc] from an ancestral population of size [Nanc]. At time [tgst] Population 3[gl] and Population 4[gst]  have diverged. At time [taus], there has been an admixture event between the popualtion 3[gl] and the 'ghost' population 4[gst] giving birth to an admixed population 1[aus] with effective size NBaus at time [tBaus], due to a bottleneck lasting a given number of generations, and with an admixture rate [ra] corresponding to the proportion of genes from Population 3[gl].</t>
  </si>
  <si>
    <t>Naus Nns Ngl Ngst
0 sample 1
0 sample 2
0 sample 3
tBaus varNe 1 NBaus
taus split 1 3 4 ra
tgst merge 2 4
tanc merge 2 3
tanc varNe 2 Nanc</t>
  </si>
  <si>
    <t>You need to create this scenario to include a combination where the pop3[gl] diverged pop4[gst] admixes with pop 2[ns] creating pop 1[aus]</t>
  </si>
  <si>
    <t>Naus Nns Ngl Ngst
0 sample 1
0 sample 2
0 sample 3
tBaus varNe 1 NBaus
taus split 1 2 4 ra
tgst merge 3 4
tanc merge 2 3
tanc varNe 2 Nanc</t>
  </si>
  <si>
    <t>tanc&gt;gst tanc&gt;taus tanc&gt;tBaus tgst&gt;taus tgst&gt;tBaus taus&gt;tBaus</t>
  </si>
  <si>
    <t>taus&gt;tBaus tanc&gt;tBaus tanc&gt;tBanc tBanc&gt;taus tBanc&gt;tBaus tanc&gt;taus?</t>
  </si>
  <si>
    <t>tanc&gt;tBanc tanc&gt;taus tanc&gt;tBaus tBanc&gt;taus tBanc&gt;tBaus taus&gt;tBaus</t>
  </si>
  <si>
    <t>*177 years chosen because it is assumed that the ancestral divergence of Great Lakes and Nova Scotian edentula occurred before the novel population in Australian divererged. Consider expanding upper range to 100,000. This follows Barres et al. 2012.</t>
  </si>
  <si>
    <t>Nwna</t>
  </si>
  <si>
    <t>Nbl</t>
  </si>
  <si>
    <t>Nmd</t>
  </si>
  <si>
    <t>NBwna</t>
  </si>
  <si>
    <t>twna</t>
  </si>
  <si>
    <t>tBwna</t>
  </si>
  <si>
    <t>* Additionally, in the final model, you need to vary the value of MAF from 'hudson' to '0.01', '0.05' and '0.1'</t>
  </si>
  <si>
    <t>Twenty years considered a reasonable amount of time between arrival and subsequent collected, but may need to be widened.</t>
  </si>
  <si>
    <t>Naus Nns Ngl
0 sample 1
0 sample 2
0 sample 3
tanc merge 1 2
tanc merge 1 3
tanc varNe 1 Nanc</t>
  </si>
  <si>
    <t>Scenario 1 null: Same as scenario 1 but without any bottlenecks</t>
  </si>
  <si>
    <t>Scenario 2 null: scenario 2 without any bottlenecks</t>
  </si>
  <si>
    <t>Scenario 4 null: scenario 4 without any bottlenecks</t>
  </si>
  <si>
    <t>Naus Nns Ngl
0 sample 1
0 sample 2
0 sample 3
taus merge 2 1
tanc merge 2 3
tanc varNe 2 Nanc</t>
  </si>
  <si>
    <t>Naus Nns Ngl
0 sample 1
0 sample 2
0 sample 3
taus merge 3 1
tanc merge 2 3
tanc varNe 2 Nanc</t>
  </si>
  <si>
    <t>*Is what I'm saying here is that the genetic bottleneck could have gone on from 1 year to 100 years? Is it worth considering a range of 1 to 176, i.e. that the population may be bottlenecked from it's arrival until now? &lt;- yes, so 24APR23 I expanded the range from 1-176 allowing for the bottleneck duration to still be occurring.</t>
  </si>
  <si>
    <t>ghost origin polytomy</t>
  </si>
  <si>
    <t>ghost origin off NS, bottleneck</t>
  </si>
  <si>
    <t>ghost origin off GL bottleneck</t>
  </si>
  <si>
    <t>Naus Nns Ngl Ngst
0 sample 1
0 sample 2
0 sample 3
tBaus varNe 1 NBaus
taus merge 4 1
tanc merge 2 4
tanc merge 2 3
tanc varNe 2 Nanc</t>
  </si>
  <si>
    <t>3[removed]</t>
  </si>
  <si>
    <t>5[removed]</t>
  </si>
  <si>
    <t>Double bottleneck removed to decrease number of scenarios in Pool A</t>
  </si>
  <si>
    <r>
      <t xml:space="preserve">Pop 1 diverges from Pop 2 - is bottleneccked - Novel Pop. 3 diverges from Pop 1 - is bottlenecked. </t>
    </r>
    <r>
      <rPr>
        <sz val="11"/>
        <color rgb="FFC00000"/>
        <rFont val="Calibri"/>
        <family val="2"/>
        <scheme val="minor"/>
      </rPr>
      <t>Double bottleneck removed to decrease number of scenarios in Pool A</t>
    </r>
  </si>
  <si>
    <t>Naus Nns Ngl Ngst
0 sample 1
0 sample 2
0 sample 3
tBaus varNe 1 NBaus
taus merge 4 1
tgst merge 2 4
tanc merge 2 3
tanc varNe 2 Nanc</t>
  </si>
  <si>
    <t>Naus Nns Ngl Ngst
0 sample 1
0 sample 2
0 sample 3
tBaus varNe 1 NBaus
taus merge 4 1
tgst merge 3 4
tanc merge 2 3
tanc varNe 2 Nanc</t>
  </si>
  <si>
    <t>Consider the following three topologies in relation to C. maritima</t>
  </si>
  <si>
    <t>Interval (1)</t>
  </si>
  <si>
    <t>Interval (2)</t>
  </si>
  <si>
    <t>1-100,000</t>
  </si>
  <si>
    <t>156-250</t>
  </si>
  <si>
    <t>1-250</t>
  </si>
  <si>
    <t>Nbl Nmd Nwna
0 sample 1
0 sample 2
0 sample 3
tBwna varNe 3 NBwna
tanc merge 1 2
tanc merge 1 3
tanc varNe 1 Nanc</t>
  </si>
  <si>
    <t>Polytomy: 3 parental populations with [pop 1 = BALTIC, pop 2 = MEDI, pop 3 = WNA] constant effective population sizes [Nbl], [Nmd] and [Nwna] have diverged at time [tanc] from an ancestral population of size [Nanc]. At time [tBwna], there has been a demographic bottleneck in population 3 [WNA] resulting in a new effective popualtion, [NBwna], for a given number of generations.</t>
  </si>
  <si>
    <t>Population 3 [wna] is derived from population 2[med] at time [twna]. Population 2 [med], like population 1 [baltic, bl] is the product of a divergence in an ancestral population of size [Nanc] at time [tanc]. At time [tBwna] there has been a demographic bottleneck in population 3 [wna], resulting in a reduced effective popualtion [NBwna] for a given number of generations.</t>
  </si>
  <si>
    <t>Nbl Nmd Nwna
0 sample 1
0 sample 2
0 sample 3
tBwna varNe 3 NBwna
twna merge 2 3
tanc merge 2 1
tanc varNe 2 Nanc</t>
  </si>
  <si>
    <t>Not using double bottlenecked</t>
  </si>
  <si>
    <t>Nbl Nmd Nwna
0 sample 1
0 sample 2
0 sample 3
tBwna varNe 3 NBwna
twna merge 1 3
tanc merge 2 1
tanc varNe 2 Nanc</t>
  </si>
  <si>
    <t>Population 3[wna] is derived from population 1[bl] at time [twna], which like population 2[med], is the product of a divergence in an ancestral population of size [Nanc] at time [tanc]. At time [tBwna] there has been a demographic bottleneck [NBwna] in population 3[wna] for a given number of generations.</t>
  </si>
  <si>
    <t>Same as scenario 1 but without bottlnecks</t>
  </si>
  <si>
    <t>Nbl Nmd Nwna
0 sample 1
0 sample 2
0 sample 3
tanc merge 3 2
tanc merge 3 1
tanc varNe 3 Nanc</t>
  </si>
  <si>
    <t>Same as scenario 2 but without bottlnecks</t>
  </si>
  <si>
    <t>Nbl Nmd Nwna
0 sample 1
0 sample 2
0 sample 3
twna merge 2 3
tanc merge 2 1
tanc varNe 2 Nanc</t>
  </si>
  <si>
    <t>Same as scenario 3 but without bottlenecks</t>
  </si>
  <si>
    <t>Nbl Nmd Nwna
0 sample 1
0 sample 2
0 sample 3
twna merge 1 3
tanc merge 2 1
tanc varNe 2 Nanc</t>
  </si>
  <si>
    <t>Nbl Nmd Nwna Ngst
0 sample 1
0 sample 2
0 sample 3
tBwna varNe 3 NBwna
twna merge 4 3
tanc merge 2 4
tanc merge 2 1
tanc varNe 2 Nanc</t>
  </si>
  <si>
    <t>Nbl Nmd Nwna Ngst
0 sample 1
0 sample 2
0 sample 3
tBwna varNe 3 NBwna
twna merge 4 3
tgst merge 2 4
tanc merge 2 1
tanc varNe 2 Nanc</t>
  </si>
  <si>
    <t>Ghost origin off mediterranean (md), bottleneck</t>
  </si>
  <si>
    <t>Ghost origin off Baltic (bl), bottleneck</t>
  </si>
  <si>
    <t>Nbl Nmd Nwna Ngst
0 sample 1
0 sample 2
0 sample 3
tBwna varNe 3 NBwna
twna merge 4 3
tgst merge 1 4
tanc merge 2 1
tanc varNe 2 Nanc</t>
  </si>
  <si>
    <t>2-10,000</t>
  </si>
  <si>
    <t>2-1,000</t>
  </si>
  <si>
    <t xml:space="preserve">*105 years chosen because it is assumed that the ancestral divergence of Mediterranean[md] and Baltic[bl] maritima occurred before the novel population in Western North America divererged between 84 and 104 years ago. For maritima, on thing to consider is that the WNA population diverged from a source pop prior to invading WNA. Is this scenario covered by the ghost popualtion? Or is it worth considering a wider range for the divergence of the 'wna' maritima. Consider expanding upper range to 100,000 This follows Barres et al. 2012., or reading further into the phylogeneitc histroy of maritima. What effect did the last galcial maximum have on the species range? What about the 'Messinian crisis(sic)". </t>
  </si>
  <si>
    <t>105-10,000</t>
  </si>
  <si>
    <t>84-104</t>
  </si>
  <si>
    <t>* '1' has been chosen as the lower interval as edentula is capable of selfing. Choose 2 for maritima which cannot self</t>
  </si>
  <si>
    <t>red text because we didn’t run double bottleneck scenarios</t>
  </si>
  <si>
    <t>tanc&gt;twna</t>
  </si>
  <si>
    <t>twna&gt;tBwna</t>
  </si>
  <si>
    <t>tanc&gt;tBwna</t>
  </si>
  <si>
    <t>tgst&gt;twna</t>
  </si>
  <si>
    <t>tgst&gt;tBwna</t>
  </si>
  <si>
    <t>Prior</t>
  </si>
  <si>
    <t xml:space="preserve">             </t>
  </si>
  <si>
    <t xml:space="preserve">predicted 1  </t>
  </si>
  <si>
    <t xml:space="preserve">predicted 2  </t>
  </si>
  <si>
    <t xml:space="preserve">predicted 3  </t>
  </si>
  <si>
    <t xml:space="preserve">predicted 4  </t>
  </si>
  <si>
    <t xml:space="preserve">predicted 5  </t>
  </si>
  <si>
    <t xml:space="preserve">predicted 6  </t>
  </si>
  <si>
    <t xml:space="preserve">predicted 7  </t>
  </si>
  <si>
    <t xml:space="preserve">predicted 8  </t>
  </si>
  <si>
    <t xml:space="preserve">predicted 9  </t>
  </si>
  <si>
    <t>class.error</t>
  </si>
  <si>
    <t>FP</t>
  </si>
  <si>
    <t>FN</t>
  </si>
  <si>
    <t>TP</t>
  </si>
  <si>
    <t>TN</t>
  </si>
  <si>
    <t>Total sum</t>
  </si>
  <si>
    <t>Model1</t>
  </si>
  <si>
    <t>Model2</t>
  </si>
  <si>
    <t>Model3</t>
  </si>
  <si>
    <t>Model4</t>
  </si>
  <si>
    <t>Model5</t>
  </si>
  <si>
    <t>Model6</t>
  </si>
  <si>
    <t>Model7</t>
  </si>
  <si>
    <t>Model8</t>
  </si>
  <si>
    <t>Model9</t>
  </si>
  <si>
    <t>Accuracy (TP + TN / TP + TN + FP + FN)</t>
  </si>
  <si>
    <t>Missclassification (FP + FN / TP + TN + FP + FN)</t>
  </si>
  <si>
    <t>Nns&gt;Nbaus</t>
  </si>
  <si>
    <t>Ngl&gt;NBaus</t>
  </si>
  <si>
    <t>Nns&gt;NBaus</t>
  </si>
  <si>
    <r>
      <t>N</t>
    </r>
    <r>
      <rPr>
        <vertAlign val="subscript"/>
        <sz val="11"/>
        <color theme="1"/>
        <rFont val="Segoe UI"/>
        <family val="2"/>
      </rPr>
      <t>e</t>
    </r>
    <r>
      <rPr>
        <sz val="11"/>
        <color theme="1"/>
        <rFont val="Segoe UI"/>
        <family val="2"/>
      </rPr>
      <t xml:space="preserve"> of ancestral population</t>
    </r>
  </si>
  <si>
    <t>Divergence time of native ancestral population</t>
  </si>
  <si>
    <t>*In final model used for parameter estimation, different types of disbribution (Normal, log-uniform should be tested to see whether there is any change)</t>
  </si>
  <si>
    <t>Source Population</t>
  </si>
  <si>
    <t>Admixed with</t>
  </si>
  <si>
    <t>Bottleneck</t>
  </si>
  <si>
    <t>Posterior probability</t>
  </si>
  <si>
    <t>Pool A - Single origin</t>
  </si>
  <si>
    <t>Polytomy</t>
  </si>
  <si>
    <t>-</t>
  </si>
  <si>
    <t>Nova Scotia</t>
  </si>
  <si>
    <t>Y</t>
  </si>
  <si>
    <t>Great Lakes</t>
  </si>
  <si>
    <t>N</t>
  </si>
  <si>
    <t>RF votes (out of 1000)</t>
  </si>
  <si>
    <t>Pool B - Admixed origin</t>
  </si>
  <si>
    <t>Ghost</t>
  </si>
  <si>
    <t>Ancestral</t>
  </si>
  <si>
    <t>Ghost (div. from Nova Scotia)</t>
  </si>
  <si>
    <t>Ghost (div. from Great Lakes)</t>
  </si>
  <si>
    <t>Pool A vs Pool B</t>
  </si>
  <si>
    <t>Distribution</t>
  </si>
  <si>
    <t>UN[1-10,000]</t>
  </si>
  <si>
    <t>UN[1-1000]</t>
  </si>
  <si>
    <t>UN[177-10000]</t>
  </si>
  <si>
    <t>UN[156-250]</t>
  </si>
  <si>
    <t>UN[1-176]</t>
  </si>
  <si>
    <t>UN[0.001-0.999]</t>
  </si>
  <si>
    <t>Median</t>
  </si>
  <si>
    <r>
      <t>N</t>
    </r>
    <r>
      <rPr>
        <vertAlign val="subscript"/>
        <sz val="11"/>
        <color theme="1"/>
        <rFont val="Segoe UI"/>
        <family val="2"/>
      </rPr>
      <t>anc</t>
    </r>
  </si>
  <si>
    <r>
      <t>N</t>
    </r>
    <r>
      <rPr>
        <vertAlign val="subscript"/>
        <sz val="11"/>
        <color theme="1"/>
        <rFont val="Segoe UI"/>
        <family val="2"/>
      </rPr>
      <t>aus</t>
    </r>
  </si>
  <si>
    <r>
      <t>N</t>
    </r>
    <r>
      <rPr>
        <vertAlign val="subscript"/>
        <sz val="11"/>
        <color theme="1"/>
        <rFont val="Segoe UI"/>
        <family val="2"/>
      </rPr>
      <t>gl</t>
    </r>
  </si>
  <si>
    <r>
      <t>N</t>
    </r>
    <r>
      <rPr>
        <vertAlign val="subscript"/>
        <sz val="11"/>
        <color theme="1"/>
        <rFont val="Segoe UI"/>
        <family val="2"/>
      </rPr>
      <t>ns</t>
    </r>
  </si>
  <si>
    <r>
      <t>N</t>
    </r>
    <r>
      <rPr>
        <vertAlign val="subscript"/>
        <sz val="11"/>
        <color theme="1"/>
        <rFont val="Segoe UI"/>
        <family val="2"/>
      </rPr>
      <t>gst</t>
    </r>
  </si>
  <si>
    <r>
      <t>NB</t>
    </r>
    <r>
      <rPr>
        <vertAlign val="subscript"/>
        <sz val="11"/>
        <color theme="1"/>
        <rFont val="Segoe UI"/>
        <family val="2"/>
      </rPr>
      <t>aus</t>
    </r>
  </si>
  <si>
    <r>
      <t>t</t>
    </r>
    <r>
      <rPr>
        <vertAlign val="subscript"/>
        <sz val="11"/>
        <color theme="1"/>
        <rFont val="Segoe UI"/>
        <family val="2"/>
      </rPr>
      <t>anc</t>
    </r>
  </si>
  <si>
    <r>
      <t>t</t>
    </r>
    <r>
      <rPr>
        <vertAlign val="subscript"/>
        <sz val="11"/>
        <color theme="1"/>
        <rFont val="Segoe UI"/>
        <family val="2"/>
      </rPr>
      <t>gst</t>
    </r>
  </si>
  <si>
    <r>
      <t>t</t>
    </r>
    <r>
      <rPr>
        <vertAlign val="subscript"/>
        <sz val="11"/>
        <color theme="1"/>
        <rFont val="Segoe UI"/>
        <family val="2"/>
      </rPr>
      <t>aus</t>
    </r>
  </si>
  <si>
    <t>Precision (TP / TP + FP) AKA Positive Predictive Value</t>
  </si>
  <si>
    <t>Accurancy is made up of sensitivity and specificity</t>
  </si>
  <si>
    <t>Sensitivity (Recall) (TP / TP + FN): How often does the test predict the correct model, given the correct model? (1-sensitivity = False negative rate)</t>
  </si>
  <si>
    <t>Specificity (TN / TN + FP): How often does the test predict the incorrect model, given the incorrect model -&gt; (1-specificity = the false positive rate)</t>
  </si>
  <si>
    <t>Q(0.05)</t>
  </si>
  <si>
    <t>Q(0.95)</t>
  </si>
  <si>
    <r>
      <rPr>
        <b/>
        <sz val="11"/>
        <color theme="1"/>
        <rFont val="Segoe UI"/>
        <family val="2"/>
      </rPr>
      <t xml:space="preserve">Table x. </t>
    </r>
    <r>
      <rPr>
        <sz val="11"/>
        <color theme="1"/>
        <rFont val="Segoe UI"/>
        <family val="2"/>
      </rPr>
      <t>Posterior parameter estimates and quantile distributions (0.05-0.95) for the introduction of a novel Australian population of Cakile edentula from its native Nova Scotian population (Figure X -scenario diagram), based on the scenario with the highest posterior probability (Table X - scenario posterior probabilities). Parameter estimates and their prior distributions are described in Table X (summary of priors used in scenarios and their desciption).</t>
    </r>
  </si>
  <si>
    <t>Pool B 1</t>
  </si>
  <si>
    <t>Pool B 2</t>
  </si>
  <si>
    <t>Pool B 3</t>
  </si>
  <si>
    <t>Pool B 4</t>
  </si>
  <si>
    <t>Pool B 5</t>
  </si>
  <si>
    <t>Pool B 6</t>
  </si>
  <si>
    <t>Pool B 7</t>
  </si>
  <si>
    <t>Nbl Nmd Nwna Ngst1 Ngst2
0 sample 1
0 sample 2
0 sample 3
tpost split 3 5 4 ra
tBwna2 varNe 5 NBgst2
twna2 merge 1 5
tBwna varNe 4 NBgst1
twna merge 1 4
tanc merge 2 1
tanc varNe 2 Nanc</t>
  </si>
  <si>
    <t xml:space="preserve">at time [tanc], which has a effective population [Nanc], pop2[med] and pop1[balt] split. At time [twna] pop 4 [gst1] splits off pop1[balt] and is bottlenecked for time [tBwna] resulting in Ne of [NBgst1]. Later (earlier) at time [tBwna2] pop 5 [gst2] splits off pop1[balt] and is bottlenecked for time [tBwna2] resulting in a Ne of [NBgst2]. Then at time [tpost] pop3 [wna] is given rise to from the admixture of pop5[gst2] and pop4[gst1] at a rate of [ra]. </t>
  </si>
  <si>
    <t>C (two introductions)</t>
  </si>
  <si>
    <t>tanc (105-10000) twna (84-104) twna2 (0-104) both tBwna1 and 2 (0-104) but tBwna1 &lt;twna and tBwna2 &lt; twna2. also twna&gt;twna2 and twna&gt;tpost. Twna2&gt;tpost (0-104)</t>
  </si>
  <si>
    <t>Nbl Nmd Nwna Ngst1 Ngst2
0 sample 1
0 sample 2
0 sample 3
tpost split 3 5 4 ra
tBwna2 varNe 5 NBgst2
twna2 merge 2 5
tBwna varNe 4 NBgst1
twna merge 1 4
tanc merge 2 1
tanc varNe 2 Nanc</t>
  </si>
  <si>
    <t xml:space="preserve">At time [tanc], which has a effective population [Nanc], pop2[med] and pop1[balt] split. At time [twna] pop 4 [gst1] splits off pop1[balt] and is bottlenecked for time [tBwna] resulting in Ne of [NBgst1]. Later (more recently) at time [tBwna2] pop 5 [gst2] splits off pop2[med] and is bottlenecked for time [tBwna2] resulting in a Ne of [NBgst2]. Then at time [tpost] pop3 [wna] is given rise to from the admixture of pop5[gst2] and pop4[gst1] at a rate of [ra]. </t>
  </si>
  <si>
    <t>Nbl Nmd Nwna Ngst1 Ngst2
0 sample 1
0 sample 2
0 sample 3
tpost split 3 4 5 ra
tBwna2 varNe 4 NBgst1
twna2 merge 2 4
tBwna varNe 5 NBgst2
twna merge 1 5
tanc merge 2 1
tanc varNe 2 Nanc</t>
  </si>
  <si>
    <t xml:space="preserve">At time [tanc], which has a effective population [Nanc], pop2[med] and pop1[balt] split. At time [twna] pop 5 [gst2] splits off pop1[balt] and is bottlenecked for time [tBwna] resulting in Ne of [NBgst2]. Later (more recently) at time [tBwna2] pop 4 [gst1] splits off pop2[med] and is bottlenecked for time [tBwna2] resulting in a Ne of [NBgst1]. Then at time [tpost] pop3 [wna] is given rise to from the admixture of pop5[gst2] and pop4[gst1] at a rate of [ra]. </t>
  </si>
  <si>
    <t>Nbl Nmd Nwna Ngst1 Ngst2 Ngst3
0 sample 1
0 sample 2
0 sample 3
tpost split 3 5 4 ra
tBwna2 varNe 5 NBgst2
twna2 merge 1 5
tBwna varNe 4 NBgst1
twna merge 6 4
tanc merge 2 6
tanc merge 2 1
tanc varNe 2 Nanc</t>
  </si>
  <si>
    <t xml:space="preserve">At time [tanc], there is an ancestral population which has a effective population [Nanc], pop2[med],  pop1[balt] and pop6[gst3] split. At time [twna] pop4 [gst1] splits off pop6[gst3] and is bottlenecked for time [tBwna] resulting in Ne of [NBgst1]. Later (more recently) at time [tBwna2] pop 5[gst2] splits off pop1[balt] and is bottlenecked for time [tBwna2] resulting in a Ne of [NBgst2]. Then at time [tpost] pop3 [wna] is given rise to from the admixture of pop5[gst2] and pop4[gst1] at a rate of [ra]. </t>
  </si>
  <si>
    <t>Nbl Nmd Nwna Ngst1 Ngst2 Ngst3
0 sample 1
0 sample 2
0 sample 3
tpost split 3 5 4 ra
tBwna2 varNe 5 NBgst2
twna2 merge 6 5
tBwna varNe 4 NBgst1
twna merge 1 4
tanc merge 2 6
tanc merge 2 1
tanc varNe 2 Nanc</t>
  </si>
  <si>
    <t>The same as the previous scenario but with the order of divergence swapped</t>
  </si>
  <si>
    <t xml:space="preserve">At time [tanc], there is an ancestral population which has a effective population [Nanc], pop2[med],  pop1[balt] and pop6[gst3] split. At time [twna] pop4 [gst1] splits off pop1[baltic] and is bottlenecked for time [tBwna] resulting in Ne of [NBgst1]. Later (more recently) at time [tBwna2] pop 5[gst2] splits off pop6[gst3] and is bottlenecked for time [tBwna2] resulting in a Ne of [NBgst2]. Then at time [tpost] pop3 [wna] is given rise to from the admixture of pop5[gst2] and pop4[gst1] at a rate of [ra]. </t>
  </si>
  <si>
    <t>Both ghosts diverge from the source ghost</t>
  </si>
  <si>
    <t>Nbl Nmd Nwna Ngst1 Ngst2 Ngst3
0 sample 1
0 sample 2
0 sample 3
tpost split 3 5 4 ra
tBwna2 varNe 5 NBgst2
twna2 merge 6 5
tBwna varNe 4 NBgst1
twna merge 6 4
tanc merge 2 6
tanc merge 2 1
tanc varNe 2 Nanc</t>
  </si>
  <si>
    <t xml:space="preserve">At time [tanc], there is an ancestral population which has a effective population [Nanc], pop2[med],  pop1[balt] and pop6[gst3] split. At time [twna] pop4 [gst1] splits off pop6[gst3] and is bottlenecked for time [tBwna] resulting in Ne of [NBgst1]. Later (more recently) at time [tBwna2] pop 5[gst2] splits off pop6[gst3] and is bottlenecked for time [tBwna2] resulting in a Ne of [NBgst2]. Then at time [tpost] pop3 [wna] is given rise to from the admixture of pop5[gst2] and pop4[gst1] at a rate of [ra]. </t>
  </si>
  <si>
    <t>Nbl Nmd Nwna Ngst1 Ngst2
0 sample 1
0 sample 2
0 sample 3
tpost split 3 5 4 ra
tBwna2 varNe 5 NBgst2
twna2 merge 2 5
tBwna varNe 4 NBgst1
twna merge 2 4
tanc merge 2 1
tanc varNe 2 Nanc</t>
  </si>
  <si>
    <t>Same as scenario 1 but now diverge from population 2[med]</t>
  </si>
  <si>
    <t>Nbl Nmd Nwna Ngst1 Ngst2 Ngst3
0 sample 1
0 sample 2
0 sample 3
tpost split 3 5 4 ra
tBwna2 varNe 5 NBgst2
twna2 merge 2 5
tBwna varNe 4 NBgst1
twna merge 6 4
tanc merge 2 6
tanc merge 2 1
tanc varNe 2 Nanc</t>
  </si>
  <si>
    <t>Same as scenario 4 but now diverge from population 2[med] later (gst3:source ghost diverges first). Not seen Pop1[baltic] suspected behind the line for pop2 (needs to be drawn in as a green line)</t>
  </si>
  <si>
    <t>Nbl Nmd Nwna Ngst1 Ngst2 Ngst3
0 sample 1
0 sample 2
0 sample 3
tpost split 3 5 4 ra
tBwna2 varNe 5 NBgst2
twna2 merge 6 5
tBwna varNe 4 NBgst1
twna merge 2 4
tanc merge 2 6
tanc merge 2 1
tanc varNe 2 Nanc</t>
  </si>
  <si>
    <t>Same as scenario 5 but now diverge from population 2[med] earlier (pop5[gst2] diverges from pop6[gst3] later). In the firguee it appear like pop1[Baltic] emerges from pop6[gst3] but the lines are juist lying ontop of each other. Pop1[baltic] isnt involved in this scenario at all.</t>
  </si>
  <si>
    <t>Ngst1</t>
  </si>
  <si>
    <t>Ngst2</t>
  </si>
  <si>
    <t>Ngst3</t>
  </si>
  <si>
    <t>NBgst1</t>
  </si>
  <si>
    <t>NBgst2</t>
  </si>
  <si>
    <t>Divergence time of initial Western North American population</t>
  </si>
  <si>
    <t>Bottleneck duration of initial Western North American population</t>
  </si>
  <si>
    <t>Divergence time of secondary Western North American population</t>
  </si>
  <si>
    <t>Bottleneck duration of secondary Western North American population</t>
  </si>
  <si>
    <t>twna2</t>
  </si>
  <si>
    <t>tBwna2</t>
  </si>
  <si>
    <t>0-104</t>
  </si>
  <si>
    <t>tpost</t>
  </si>
  <si>
    <t>Post-introduction admixture time</t>
  </si>
  <si>
    <t>C (multiple origin)</t>
  </si>
  <si>
    <t>Naus Nns Ngl Ngst1 Ngst2
0 sample 1
0 sample 2
0 sample 3
tpost split 1 5 4 ra
tBaus2 varNe 5 NBgst2
taus2 merge 3 5
tBaus varNe 4 NBgst1
taus merge 3 4
tanc merge 2 3
tanc varNe 2 Nanc</t>
  </si>
  <si>
    <t xml:space="preserve">at time [tanc], which has a effective population [Nanc], pop2[ns] and pop3[gl] split. At time [taus] pop 4 [gst1] splits off pop3[gl] and is bottlenecked for time [tBaus] resulting in Ne of [NBgst1]. Later (earlier) at time [tBaus2] pop 5 [gst2] splits off pop3[gl] and is bottlenecked for time [tBaus2] resulting in a Ne of [NBgst2]. Then at time [tpost] pop1 [aus] is given rise to from the admixture of pop5[gst2] and pop4[gst1] at a rate of [ra]. </t>
  </si>
  <si>
    <t>Naus Nns Ngl Ngst1 Ngst2
0 sample 1
0 sample 2
0 sample 3
tpost split 1 5 4 ra
tBaus2 varNe 5 NBgst2
taus2 merge 2 5
tBaus varNe 4 NBgst1
taus merge 3 4
tanc merge 2 3
tanc varNe 2 Nanc</t>
  </si>
  <si>
    <t xml:space="preserve">At time [tanc], which has a effective population [Nanc], pop2[ns] and pop3[gl] split. At time [taus] pop 4 [gst1] splits off pop3[gl] and is bottlenecked for time [tBaus] resulting in Ne of [NBgst1]. Later (more recently) at time [tBaus2] pop 5 [gst2] splits off pop2[ns] and is bottlenecked for time [tBaus2] resulting in a Ne of [NBgst2]. Then at time [tpost] pop1 [aus] is given rise to from the admixture of pop5[gst2] and pop4[gst1] at a rate of [ra]. </t>
  </si>
  <si>
    <t>Naus Nns Ngl Ngst1 Ngst2
0 sample 1
0 sample 2
0 sample 3
tpost split 1 4 5 ra
tBaus2 varNe 4 NBgst1
taus2 merge 2 4
tBaus varNe 5 NBgst2
taus merge 3 5
tanc merge 2 3
tanc varNe 2 Nanc</t>
  </si>
  <si>
    <t xml:space="preserve">At time [tanc], which has a effective population [Nanc], pop2[ns] and pop3[gl] split. At time [taus] pop 5 [gst2] splits off pop3[gl] and is bottlenecked for time [tBaus] resulting in Ne of [NBgst2]. Later (more recently) at time [tBaus2] pop 4 [gst1] splits off pop2[gl] and is bottlenecked for time [tBaus2] resulting in a Ne of [NBgst1]. Then at time [tpost] pop1 [aus] is given rise to from the admixture of pop5[gst2] and pop4[gst1] at a rate of [ra]. </t>
  </si>
  <si>
    <t>Naus Nns Ngl Ngst1 Ngst2 Ngst3
0 sample 1
0 sample 2
0 sample 3
tpost split 1 5 4 ra
tBaus2 varNe 5 NBgst2
taus2 merge 3 5
tBaus varNe 4 NBgst1
taus merge 6 4
tanc merge 2 6
tanc merge 2 3
tanc varNe 2 Nanc</t>
  </si>
  <si>
    <t xml:space="preserve">At time [tanc], there is an ancestral population which has a effective population [Nanc], pop2[ns],  pop3[gl] and pop6[gst3] split. At time [taus] pop4 [gst1] splits off pop6[gst3] and is bottlenecked for time [tBaus] resulting in Ne of [NBgst1]. Later (more recently) at time [tBaus2] pop 5[gst2] splits off pop3[gl] and is bottlenecked for time [tBaus2] resulting in a Ne of [NBgst2]. Then at time [tpost] pop1 [aus] is given rise to from the admixture of pop5[gst2] and pop4[gst1] at a rate of [ra]. </t>
  </si>
  <si>
    <t>Naus Nns Ngl Ngst1 Ngst2 Ngst3
0 sample 1
0 sample 2
0 sample 3
tpost split 1 5 4 ra
tBaus2 varNe 5 NBgst2
taus2 merge 6 5
tBaus varNe 4 NBgst1
taus merge 3 4
tanc merge 2 6
tanc merge 2 3
tanc varNe 2 Nanc</t>
  </si>
  <si>
    <t xml:space="preserve">At time [tanc], there is an ancestral population which has a effective population [Nanc], pop2[ns],  pop3[aus] and pop6[gst3] split. At time [taus] pop4 [gst1] splits off pop3[gl] and is bottlenecked for time [tBaus] resulting in Ne of [NBgst1]. Later (more recently) at time [tBaus2] pop 5[gst2] splits off pop6[gst3] and is bottlenecked for time [tBaus2] resulting in a Ne of [NBgst2]. Then at time [tpost] pop3 [aus] is given rise to from the admixture of pop5[gst2] and pop4[gst1] at a rate of [ra]. </t>
  </si>
  <si>
    <t>Naus Nns Ngl Ngst1 Ngst2 Ngst3
0 sample 1
0 sample 2
0 sample 3
tpost split 1 5 4 ra
tBaus2 varNe 5 NBgst2
taus2 merge 6 5
tBaus varNe 4 NBgst1
taus merge 6 4
tanc merge 2 6
tanc merge 2 3
tanc varNe 2 Nanc</t>
  </si>
  <si>
    <t xml:space="preserve">At time [tanc], there is an ancestral population which has a effective population [Nanc], pop2[ns],  pop3[gl] and pop6[gst3] split. At time [taus] pop4 [gst1] splits off pop6[gst3] and is bottlenecked for time [tBaus] resulting in Ne of [NBgst1]. Later (more recently) at time [tBaus2] pop 5[gst2] splits off pop6[gst3] and is bottlenecked for time [tBaus2] resulting in a Ne of [NBgst2]. Then at time [tpost] pop1 [aus] is given rise to from the admixture of pop5[gst2] and pop4[gst1] at a rate of [ra]. </t>
  </si>
  <si>
    <t>Naus Nns Ngl Ngst1 Ngst2
0 sample 1
0 sample 2
0 sample 3
tpost split 1 5 4 ra
tBaus2 varNe 5 NBgst2
taus2 merge 2 5
tBaus varNe 4 NBgst1
taus merge 2 4
tanc merge 2 3
tanc varNe 2 Nanc</t>
  </si>
  <si>
    <t>Same as scenario 1 but now diverge from population 2[ns]</t>
  </si>
  <si>
    <t>Naus Nns Ngl Ngst1 Ngst2 Ngst3
0 sample 1
0 sample 2
0 sample 3
tpost split 1 5 4 ra
tBaus2 varNe 5 NBgst2
taus2 merge 2 5
tBaus varNe 4 NBgst1
taus merge 6 4
tanc merge 2 6
tanc merge 2 3
tanc varNe 2 Nanc</t>
  </si>
  <si>
    <t>Same as scenario 4 but now diverge from population 2[na] later (gst3:source ghost diverges first). Not seen Pop3[gl] suspected behind the line for pop2 (needs to be drawn in as a green line)</t>
  </si>
  <si>
    <t>Naus Nns Ngl Ngst1 Ngst2 Ngst3
0 sample 1
0 sample 2
0 sample 3
tpost split 1 5 4 ra
tBaus2 varNe 5 NBgst2
taus2 merge 6 5
tBaus varNe 4 NBgst1
taus merge 2 4
tanc merge 2 6
tanc merge 2 3
tanc varNe 2 Nanc</t>
  </si>
  <si>
    <t>Same as scenario 5 but now diverge from population 2[ns] earlier (pop5[gst2] diverges from pop6[gst3] later). In the firguee it appear like pop3[gl] emerges from pop6[gst3] but the lines are juist lying ontop of each other. Pop3[gl] isnt involved in this scenario at all.</t>
  </si>
  <si>
    <t>Divergence time of initial Australian population</t>
  </si>
  <si>
    <t>Bottleneck duration of initial Australian population</t>
  </si>
  <si>
    <t>0-176</t>
  </si>
  <si>
    <t>cond: tBaus &lt; taus</t>
  </si>
  <si>
    <t>Divergence time of secondary Australian population</t>
  </si>
  <si>
    <t>Bottleneck duration of secondary Australian population</t>
  </si>
  <si>
    <t>taus2</t>
  </si>
  <si>
    <t>tBaus2</t>
  </si>
  <si>
    <t>cond: taus &gt; taus2</t>
  </si>
  <si>
    <t>cond: tBaus2 &lt; taus2</t>
  </si>
  <si>
    <t>cond: taus&gt;tpost, taus2&gt;tpost</t>
  </si>
  <si>
    <t>Bottleneck time for novel Australian population [Pool A]</t>
  </si>
  <si>
    <t>#1 in "edentula_A_B_C"</t>
  </si>
  <si>
    <t>ABC pool</t>
  </si>
  <si>
    <r>
      <t>N</t>
    </r>
    <r>
      <rPr>
        <vertAlign val="subscript"/>
        <sz val="10"/>
        <color theme="1"/>
        <rFont val="Segoe UI"/>
        <family val="2"/>
      </rPr>
      <t>anc</t>
    </r>
  </si>
  <si>
    <r>
      <t>N</t>
    </r>
    <r>
      <rPr>
        <vertAlign val="subscript"/>
        <sz val="10"/>
        <color theme="1"/>
        <rFont val="Segoe UI"/>
        <family val="2"/>
      </rPr>
      <t>aus</t>
    </r>
  </si>
  <si>
    <r>
      <t>N</t>
    </r>
    <r>
      <rPr>
        <vertAlign val="subscript"/>
        <sz val="10"/>
        <color theme="1"/>
        <rFont val="Segoe UI"/>
        <family val="2"/>
      </rPr>
      <t>gl</t>
    </r>
  </si>
  <si>
    <r>
      <t>N</t>
    </r>
    <r>
      <rPr>
        <vertAlign val="subscript"/>
        <sz val="10"/>
        <color theme="1"/>
        <rFont val="Segoe UI"/>
        <family val="2"/>
      </rPr>
      <t>ns</t>
    </r>
  </si>
  <si>
    <r>
      <t>NB</t>
    </r>
    <r>
      <rPr>
        <vertAlign val="subscript"/>
        <sz val="10"/>
        <color theme="1"/>
        <rFont val="Segoe UI"/>
        <family val="2"/>
      </rPr>
      <t>aus</t>
    </r>
  </si>
  <si>
    <r>
      <t>t</t>
    </r>
    <r>
      <rPr>
        <vertAlign val="subscript"/>
        <sz val="10"/>
        <color theme="1"/>
        <rFont val="Segoe UI"/>
        <family val="2"/>
      </rPr>
      <t>anc</t>
    </r>
  </si>
  <si>
    <r>
      <t>t</t>
    </r>
    <r>
      <rPr>
        <vertAlign val="subscript"/>
        <sz val="10"/>
        <color theme="1"/>
        <rFont val="Segoe UI"/>
        <family val="2"/>
      </rPr>
      <t>aus</t>
    </r>
  </si>
  <si>
    <r>
      <t>tB</t>
    </r>
    <r>
      <rPr>
        <vertAlign val="subscript"/>
        <sz val="10"/>
        <color theme="1"/>
        <rFont val="Segoe UI"/>
        <family val="2"/>
      </rPr>
      <t>aus</t>
    </r>
  </si>
  <si>
    <r>
      <t>Ne</t>
    </r>
    <r>
      <rPr>
        <b/>
        <vertAlign val="subscript"/>
        <sz val="14"/>
        <color rgb="FF262A61"/>
        <rFont val="Segoe UI Black"/>
        <family val="2"/>
      </rPr>
      <t>Ancestral</t>
    </r>
  </si>
  <si>
    <r>
      <t>Ne</t>
    </r>
    <r>
      <rPr>
        <b/>
        <vertAlign val="subscript"/>
        <sz val="14"/>
        <color rgb="FFEDCAE1"/>
        <rFont val="Segoe UI Black"/>
        <family val="2"/>
      </rPr>
      <t>Australia</t>
    </r>
  </si>
  <si>
    <r>
      <t>Ne</t>
    </r>
    <r>
      <rPr>
        <b/>
        <vertAlign val="subscript"/>
        <sz val="14"/>
        <color rgb="FF1A5562"/>
        <rFont val="Segoe UI Black"/>
        <family val="2"/>
      </rPr>
      <t>GreatLakes</t>
    </r>
  </si>
  <si>
    <r>
      <t>Ne</t>
    </r>
    <r>
      <rPr>
        <b/>
        <vertAlign val="subscript"/>
        <sz val="14"/>
        <color rgb="FF577647"/>
        <rFont val="Segoe UI Black"/>
        <family val="2"/>
      </rPr>
      <t>NovaScotia</t>
    </r>
  </si>
  <si>
    <r>
      <t>Ne</t>
    </r>
    <r>
      <rPr>
        <b/>
        <vertAlign val="subscript"/>
        <sz val="14"/>
        <color rgb="FFD5B229"/>
        <rFont val="Segoe UI Black"/>
        <family val="2"/>
      </rPr>
      <t>Bottleneck</t>
    </r>
  </si>
  <si>
    <r>
      <t>t</t>
    </r>
    <r>
      <rPr>
        <b/>
        <vertAlign val="subscript"/>
        <sz val="14"/>
        <color theme="1"/>
        <rFont val="Segoe UI"/>
        <family val="2"/>
      </rPr>
      <t>Ancestral</t>
    </r>
  </si>
  <si>
    <r>
      <t>t</t>
    </r>
    <r>
      <rPr>
        <b/>
        <vertAlign val="subscript"/>
        <sz val="14"/>
        <color theme="1"/>
        <rFont val="Segoe UI"/>
        <family val="2"/>
      </rPr>
      <t>Australia</t>
    </r>
  </si>
  <si>
    <r>
      <t>t</t>
    </r>
    <r>
      <rPr>
        <b/>
        <vertAlign val="subscript"/>
        <sz val="14"/>
        <color theme="1"/>
        <rFont val="Segoe UI"/>
        <family val="2"/>
      </rPr>
      <t>Bottleneck</t>
    </r>
  </si>
  <si>
    <t>Nbl Nmd Nwna Ngst
0 sample 1
0 sample 2
0 sample 3
tBwna varNe 3 NBwna
twna merge 4 3
tadm split 4 2 1 ra
tanc merge 2 1
tanc varNe 2 Nanc</t>
  </si>
  <si>
    <t xml:space="preserve">Two parental populations (2[ns] and 3[gl]) with constant effective population sizes Nns and Ngl have diverged at time [tanc] from an ancestral population of size [Nanc]. At time [twna], there has been an admixture event between the two populations giving birth to an admixed population pop 1[gst] with effective size Ngst at time [tadm] and with an admixture rate [ra] corresponding to the proportion of genes from Population 2[md]. Later, at [twna] a population that will become the wna invasive population splits from [gst]. This causes a bottleneck lasting a given number of generations [tBwna], </t>
  </si>
  <si>
    <t>20/05/2023: To make pool B more informative we will use it as the pre-admixture scenarios. This means that there is an ancient admixture event between native populations, that’s gives rise to a ghost popualtion, from which the novel population is derived from , with a bottleneck</t>
  </si>
  <si>
    <t xml:space="preserve">Polytomy: 3 parental populations with constant effective population sizes [Nbl], [Nmd] [Ngst1] have diverged at time [tanc] from an ancestral population of size [Nanc]. At time [tadm], there has been an admixture event between the popualtion 2[md] and the 'ghost' population 5[gst1] giving birth to an admixed population 4[gst] with effective size [Ngst]and with an admixture rate [ra] corresponding to the proportion of genes from Population 2[md]. Later at time [twna], a novel population 3 [wna] diverges from population 4[gst] and endures a bottleneck lasting a given number of generations, </t>
  </si>
  <si>
    <t>Nbl Nmd Nwna Ngst Ngst1
0 sample 1
0 sample 2
0 sample 3
tBwna varNe 3 NBwna
twna merge 4 3
tadm split 4 2 5 ra
tanc merge 2 1
tanc merge 2 5
tanc varNe 2 Nanc</t>
  </si>
  <si>
    <t>Nbl Nmd Nwna Ngst Ngst1
0 sample 1
0 sample 2
0 sample 3
tBwna varNe 3 NBwna
twa merge 4 3
tadm split 4 1 5 ra
tanc merge 2 1
tanc merge 2 5
tanc varNe 2 Nanc</t>
  </si>
  <si>
    <t>Nbl Nmd Nwna Ngst Ngst1
0 sample 1
0 sample 2
0 sample 3
tBwna varNe 3 NBwna
twna merge 4 3
tadm split 4 2 5 ra
tgst merge 2 5
tanc merge 2 1
tanc varNe 2 Nanc</t>
  </si>
  <si>
    <t>Nbl Nmd Nwna Ngst Ngst1
0 sample 1
0 sample 2
0 sample 3
tBwna varNe 3 NBwna
twna merge 4 3
tadm split 4 1 5 ra
tgst merge 1 5
tanc merge 2 1
tanc varNe 2 Nanc</t>
  </si>
  <si>
    <t>Nbl Nmd Nwna Ngst Ngst1
0 sample 1
0 sample 2
0 sample 3
tBwna varNe 3 NBwna
twna merge 4 3
tadm split 4 1 5 ra
tgst merge 2 5
tanc merge 2 1
tanc varNe 2 Nanc</t>
  </si>
  <si>
    <t>Nbl Nmd Nwna Ngst Ngst1
0 sample 1
0 sample 2
0 sample 3
tBwna varNe 3 NBwna
twna merge 4 3
tadm split 4 2 5 ra
tgst merge 1 5
tanc merge 2 1
tanc varNe 2 Nanc</t>
  </si>
  <si>
    <t>tanc&gt;tadm</t>
  </si>
  <si>
    <t>tgst&gt;tadm</t>
  </si>
  <si>
    <t>tadm&gt;twna</t>
  </si>
  <si>
    <t>tadm&gt;tBwna</t>
  </si>
  <si>
    <t>NBgst2&lt;Ngst2</t>
  </si>
  <si>
    <t>tanc&gt;twna2</t>
  </si>
  <si>
    <t>tanc&gt;tBwna2</t>
  </si>
  <si>
    <t>tanc&gt;tpost</t>
  </si>
  <si>
    <t>twna&gt;twna2</t>
  </si>
  <si>
    <t>twna&gt;tBwna2</t>
  </si>
  <si>
    <t>twna&gt;tpost</t>
  </si>
  <si>
    <t>twna2&gt;tBwna2</t>
  </si>
  <si>
    <t>twna2&gt;tpost</t>
  </si>
  <si>
    <t>NBgst1&lt;Ngst1</t>
  </si>
  <si>
    <t>Pool C</t>
  </si>
  <si>
    <t>A vs B vs C</t>
  </si>
  <si>
    <t>NBwna&lt;Ngst</t>
  </si>
  <si>
    <t>NBwna&lt;Nmd</t>
  </si>
  <si>
    <t>NBwna&lt;Nbl</t>
  </si>
  <si>
    <t>Ancestral population divergence occurs before the ghost population divergence.</t>
  </si>
  <si>
    <t>Ancestral population divergence occurs before Western North American population divergence.</t>
  </si>
  <si>
    <t>Ancestral population divergence occurs before Western North American population demographic bottleneck.</t>
  </si>
  <si>
    <t>Ancestral population divergence occurs before second Western North American population divergence.</t>
  </si>
  <si>
    <t>Ancestral population divergence occurs before second Western North American population demographic bottleneck.</t>
  </si>
  <si>
    <t>Ghost population divergence occurs before Western North American population divergence.</t>
  </si>
  <si>
    <t>Ghost population divergence occurs before Western North American population demographic bottleneck.</t>
  </si>
  <si>
    <t>Western North American population divergence occurs before Western North American population demographic bottleneck.</t>
  </si>
  <si>
    <t>Western North American divergence occurs before second Western North American population divergence.</t>
  </si>
  <si>
    <t>Western North American divergence occurs before second Western North American population demographic bottleneck.</t>
  </si>
  <si>
    <t>Second Western North American population divergence occurs before second Western North American population demographic bottleneck.</t>
  </si>
  <si>
    <r>
      <t>N</t>
    </r>
    <r>
      <rPr>
        <vertAlign val="subscript"/>
        <sz val="11"/>
        <color theme="1"/>
        <rFont val="Segoe UI"/>
        <family val="2"/>
      </rPr>
      <t>e</t>
    </r>
    <r>
      <rPr>
        <sz val="11"/>
        <color theme="1"/>
        <rFont val="Segoe UI"/>
        <family val="2"/>
      </rPr>
      <t xml:space="preserve"> of ancestral population</t>
    </r>
  </si>
  <si>
    <r>
      <t>N</t>
    </r>
    <r>
      <rPr>
        <vertAlign val="subscript"/>
        <sz val="11"/>
        <color theme="1"/>
        <rFont val="Segoe UI"/>
        <family val="2"/>
      </rPr>
      <t>e</t>
    </r>
    <r>
      <rPr>
        <sz val="11"/>
        <color theme="1"/>
        <rFont val="Segoe UI"/>
        <family val="2"/>
      </rPr>
      <t xml:space="preserve"> of Western North American population</t>
    </r>
  </si>
  <si>
    <t>Pools</t>
  </si>
  <si>
    <t>A, B, C</t>
  </si>
  <si>
    <t>A</t>
  </si>
  <si>
    <t>C</t>
  </si>
  <si>
    <t>A, B</t>
  </si>
  <si>
    <t>B</t>
  </si>
  <si>
    <t>B, C</t>
  </si>
  <si>
    <r>
      <t>N</t>
    </r>
    <r>
      <rPr>
        <vertAlign val="subscript"/>
        <sz val="11"/>
        <color theme="1"/>
        <rFont val="Segoe UI"/>
        <family val="2"/>
      </rPr>
      <t>e</t>
    </r>
    <r>
      <rPr>
        <sz val="11"/>
        <color theme="1"/>
        <rFont val="Segoe UI"/>
        <family val="2"/>
      </rPr>
      <t xml:space="preserve"> of admixing ghost population 1 </t>
    </r>
  </si>
  <si>
    <t>[Pop 4, Pool C]</t>
  </si>
  <si>
    <r>
      <t>N</t>
    </r>
    <r>
      <rPr>
        <vertAlign val="subscript"/>
        <sz val="11"/>
        <color theme="1"/>
        <rFont val="Segoe UI"/>
        <family val="2"/>
      </rPr>
      <t>e</t>
    </r>
    <r>
      <rPr>
        <sz val="11"/>
        <color theme="1"/>
        <rFont val="Segoe UI"/>
        <family val="2"/>
      </rPr>
      <t xml:space="preserve"> of admixing ghost population 2 </t>
    </r>
  </si>
  <si>
    <t>[Pop 5, Pool C]</t>
  </si>
  <si>
    <r>
      <t>N</t>
    </r>
    <r>
      <rPr>
        <vertAlign val="subscript"/>
        <sz val="11"/>
        <color theme="1"/>
        <rFont val="Segoe UI"/>
        <family val="2"/>
      </rPr>
      <t>e</t>
    </r>
    <r>
      <rPr>
        <sz val="11"/>
        <color theme="1"/>
        <rFont val="Segoe UI"/>
        <family val="2"/>
      </rPr>
      <t xml:space="preserve"> of source ghost population 3 </t>
    </r>
  </si>
  <si>
    <t>[Pop 6, Pool C]</t>
  </si>
  <si>
    <r>
      <t>N</t>
    </r>
    <r>
      <rPr>
        <vertAlign val="subscript"/>
        <sz val="11"/>
        <color theme="1"/>
        <rFont val="Segoe UI"/>
        <family val="2"/>
      </rPr>
      <t>e</t>
    </r>
    <r>
      <rPr>
        <sz val="11"/>
        <color theme="1"/>
        <rFont val="Segoe UI"/>
        <family val="2"/>
      </rPr>
      <t xml:space="preserve"> of bottlenecked Western North American population</t>
    </r>
  </si>
  <si>
    <r>
      <t>N</t>
    </r>
    <r>
      <rPr>
        <vertAlign val="subscript"/>
        <sz val="11"/>
        <color theme="1"/>
        <rFont val="Segoe UI"/>
        <family val="2"/>
      </rPr>
      <t>e</t>
    </r>
    <r>
      <rPr>
        <sz val="11"/>
        <color theme="1"/>
        <rFont val="Segoe UI"/>
        <family val="2"/>
      </rPr>
      <t xml:space="preserve"> of bottlenecked ghost population 1</t>
    </r>
  </si>
  <si>
    <t xml:space="preserve"> [Pop4, Pool C]</t>
  </si>
  <si>
    <r>
      <t>N</t>
    </r>
    <r>
      <rPr>
        <vertAlign val="subscript"/>
        <sz val="11"/>
        <color theme="1"/>
        <rFont val="Segoe UI"/>
        <family val="2"/>
      </rPr>
      <t>e</t>
    </r>
    <r>
      <rPr>
        <sz val="11"/>
        <color theme="1"/>
        <rFont val="Segoe UI"/>
        <family val="2"/>
      </rPr>
      <t xml:space="preserve"> of bottlenecked ghost population 2</t>
    </r>
  </si>
  <si>
    <t xml:space="preserve"> [Pop5, Pool C]</t>
  </si>
  <si>
    <t>Condition excluded in 'A vs B vs V';  'tgst' not in winning scenarii</t>
  </si>
  <si>
    <t>Divergence time of Eastern North American ghost population</t>
  </si>
  <si>
    <t>Divergence time of Mediterranean ghost population</t>
  </si>
  <si>
    <r>
      <t>N</t>
    </r>
    <r>
      <rPr>
        <vertAlign val="subscript"/>
        <sz val="11"/>
        <color theme="1"/>
        <rFont val="Segoe UI"/>
        <family val="2"/>
      </rPr>
      <t>e</t>
    </r>
    <r>
      <rPr>
        <sz val="11"/>
        <color theme="1"/>
        <rFont val="Segoe UI"/>
        <family val="2"/>
      </rPr>
      <t xml:space="preserve"> of Australian population</t>
    </r>
  </si>
  <si>
    <r>
      <t>N</t>
    </r>
    <r>
      <rPr>
        <vertAlign val="subscript"/>
        <sz val="11"/>
        <color theme="1"/>
        <rFont val="Segoe UI"/>
        <family val="2"/>
      </rPr>
      <t>e</t>
    </r>
    <r>
      <rPr>
        <sz val="11"/>
        <color theme="1"/>
        <rFont val="Segoe UI"/>
        <family val="2"/>
      </rPr>
      <t xml:space="preserve"> of Great Lakes population</t>
    </r>
  </si>
  <si>
    <r>
      <t>N</t>
    </r>
    <r>
      <rPr>
        <vertAlign val="subscript"/>
        <sz val="11"/>
        <color theme="1"/>
        <rFont val="Segoe UI"/>
        <family val="2"/>
      </rPr>
      <t>e</t>
    </r>
    <r>
      <rPr>
        <sz val="11"/>
        <color theme="1"/>
        <rFont val="Segoe UI"/>
        <family val="2"/>
      </rPr>
      <t xml:space="preserve"> of Nova Scotian population</t>
    </r>
  </si>
  <si>
    <r>
      <t>N</t>
    </r>
    <r>
      <rPr>
        <vertAlign val="subscript"/>
        <sz val="11"/>
        <color theme="1"/>
        <rFont val="Segoe UI"/>
        <family val="2"/>
      </rPr>
      <t>e</t>
    </r>
    <r>
      <rPr>
        <sz val="11"/>
        <color theme="1"/>
        <rFont val="Segoe UI"/>
        <family val="2"/>
      </rPr>
      <t xml:space="preserve"> of Mediterranean population</t>
    </r>
  </si>
  <si>
    <r>
      <t>N</t>
    </r>
    <r>
      <rPr>
        <vertAlign val="subscript"/>
        <sz val="11"/>
        <color theme="1"/>
        <rFont val="Segoe UI"/>
        <family val="2"/>
      </rPr>
      <t>e</t>
    </r>
    <r>
      <rPr>
        <sz val="11"/>
        <color theme="1"/>
        <rFont val="Segoe UI"/>
        <family val="2"/>
      </rPr>
      <t xml:space="preserve"> of Baltic population</t>
    </r>
  </si>
  <si>
    <r>
      <t>N</t>
    </r>
    <r>
      <rPr>
        <vertAlign val="subscript"/>
        <sz val="11"/>
        <color theme="1"/>
        <rFont val="Segoe UI"/>
        <family val="2"/>
      </rPr>
      <t>e</t>
    </r>
    <r>
      <rPr>
        <sz val="11"/>
        <color theme="1"/>
        <rFont val="Segoe UI"/>
        <family val="2"/>
      </rPr>
      <t xml:space="preserve"> of Mediterranean ghost population</t>
    </r>
  </si>
  <si>
    <r>
      <t>N</t>
    </r>
    <r>
      <rPr>
        <vertAlign val="subscript"/>
        <sz val="11"/>
        <color theme="1"/>
        <rFont val="Segoe UI"/>
        <family val="2"/>
      </rPr>
      <t>e</t>
    </r>
    <r>
      <rPr>
        <sz val="11"/>
        <color theme="1"/>
        <rFont val="Segoe UI"/>
        <family val="2"/>
      </rPr>
      <t xml:space="preserve"> of Eastern North American ghost population</t>
    </r>
  </si>
  <si>
    <r>
      <t>N</t>
    </r>
    <r>
      <rPr>
        <vertAlign val="subscript"/>
        <sz val="11"/>
        <color theme="1"/>
        <rFont val="Segoe UI"/>
        <family val="2"/>
      </rPr>
      <t>e</t>
    </r>
    <r>
      <rPr>
        <sz val="11"/>
        <color theme="1"/>
        <rFont val="Segoe UI"/>
        <family val="2"/>
      </rPr>
      <t xml:space="preserve"> of bottlenecked Australian population</t>
    </r>
  </si>
  <si>
    <t xml:space="preserve">Ne of admixing ghost population 1 </t>
  </si>
  <si>
    <t xml:space="preserve">Ne of admixing ghost population 2 </t>
  </si>
  <si>
    <t xml:space="preserve">Ne of source ghost population 3 </t>
  </si>
  <si>
    <t>Ne of bottlenecked ghost population 1</t>
  </si>
  <si>
    <t>[Pop4, Pool C] * '1' has been chosen as the lower interval as edentula is capable of selfing. Choose 2 for maritima which cannot self</t>
  </si>
  <si>
    <t xml:space="preserve">Ne of bottlenecked ghost population 2 </t>
  </si>
  <si>
    <t>[Pop5, Pool C] red text because we didn’t run double bottleneck scenarios</t>
  </si>
  <si>
    <t>Pre-introduction admixture time</t>
  </si>
  <si>
    <r>
      <t>tB</t>
    </r>
    <r>
      <rPr>
        <vertAlign val="subscript"/>
        <sz val="11"/>
        <color rgb="FFC00000"/>
        <rFont val="Segoe UI"/>
        <family val="2"/>
      </rPr>
      <t>aus</t>
    </r>
  </si>
  <si>
    <t>&lt;-Note: this is set to a minimum of 1, in early runs, the lack of a bottleneck was accounted for using scenarios that did not have bottlenecks. Later runs simply changed the minimum to 0, allowing the possibility of a bottleneck of 0 length.</t>
  </si>
  <si>
    <t>Ancestral population divergence occurs before ghost population divergence.</t>
  </si>
  <si>
    <t>Ancestral population divergence occurs before pre-introduction admixture.</t>
  </si>
  <si>
    <t>Ancestral population divergence occurs before Australian population divergence.</t>
  </si>
  <si>
    <t>Ancestral population divergence occurs before Australian population demographic bottleneck.</t>
  </si>
  <si>
    <t>Ancestral population divergence occurs before second Australian population divergence.</t>
  </si>
  <si>
    <t>Ancestral population divergence occurs before second Australian population demographic bottleneck.</t>
  </si>
  <si>
    <t>tanc&gt;taus2</t>
  </si>
  <si>
    <t>tanc&gt;tBaus2</t>
  </si>
  <si>
    <t>Ancestral population divergence occurs before post-introduction admixture.</t>
  </si>
  <si>
    <t>Ghost population divergence occurs before Australian population divergence.</t>
  </si>
  <si>
    <t>Ghost population divergence occurs before pre-introduction admixture.</t>
  </si>
  <si>
    <t>Ghost population divergence occurs before Australian population demographic bottleneck.</t>
  </si>
  <si>
    <t>Pre-introduction admixture occurs before Australian population divergence.</t>
  </si>
  <si>
    <t>Pre-introduction admixture occurs before Western North American population divergence.</t>
  </si>
  <si>
    <t>Pre-introduction admixture occurs before Western North American population demographic bottleneck.</t>
  </si>
  <si>
    <t>Pre-introduction admixture occurs before Australian population demographic bottleneck.</t>
  </si>
  <si>
    <t>tadm&gt;taus</t>
  </si>
  <si>
    <t>tadm&gt;tBaus</t>
  </si>
  <si>
    <t>Australian population divergence occurs before Australian population demographic bottleneck.</t>
  </si>
  <si>
    <t>Australian divergence occurs before second Australian population divergence.</t>
  </si>
  <si>
    <t>Australian divergence occurs before second Australian population demographic bottleneck.</t>
  </si>
  <si>
    <t>taus&gt;taus2</t>
  </si>
  <si>
    <t>taus&gt;tBaus2</t>
  </si>
  <si>
    <t>Australian population divergence occurs before post-introduction admixture.</t>
  </si>
  <si>
    <t>Western North American population divergence occurs before post-introduction admixture.</t>
  </si>
  <si>
    <t>taus&gt;tpost</t>
  </si>
  <si>
    <t>Second Australian population divergence occurs before second Australian population demographic bottleneck.</t>
  </si>
  <si>
    <t>taus2&gt;tBaus2</t>
  </si>
  <si>
    <t>Second Australian population divergence occurs before post-introduction admixture.</t>
  </si>
  <si>
    <t>Second Western North American population divergence occurs before post-introduction admixture.</t>
  </si>
  <si>
    <t>taus2&gt;tpost</t>
  </si>
  <si>
    <r>
      <t>N</t>
    </r>
    <r>
      <rPr>
        <vertAlign val="subscript"/>
        <sz val="11"/>
        <color theme="1"/>
        <rFont val="Segoe UI"/>
        <family val="2"/>
      </rPr>
      <t>e</t>
    </r>
    <r>
      <rPr>
        <sz val="11"/>
        <color theme="1"/>
        <rFont val="Segoe UI"/>
        <family val="2"/>
      </rPr>
      <t xml:space="preserve"> during Australian demographic bottleneck is less than ghost effective population.</t>
    </r>
  </si>
  <si>
    <t>Ngst&gt;NBaus</t>
  </si>
  <si>
    <r>
      <t>N</t>
    </r>
    <r>
      <rPr>
        <vertAlign val="subscript"/>
        <sz val="11"/>
        <color theme="1"/>
        <rFont val="Segoe UI"/>
        <family val="2"/>
      </rPr>
      <t>e</t>
    </r>
    <r>
      <rPr>
        <sz val="11"/>
        <color theme="1"/>
        <rFont val="Segoe UI"/>
        <family val="2"/>
      </rPr>
      <t xml:space="preserve"> during Australian demographic bottleneck is less than Nova Scotian N</t>
    </r>
    <r>
      <rPr>
        <vertAlign val="subscript"/>
        <sz val="11"/>
        <color theme="1"/>
        <rFont val="Segoe UI"/>
        <family val="2"/>
      </rPr>
      <t>e</t>
    </r>
    <r>
      <rPr>
        <sz val="11"/>
        <color theme="1"/>
        <rFont val="Segoe UI"/>
        <family val="2"/>
      </rPr>
      <t>.</t>
    </r>
  </si>
  <si>
    <r>
      <t>N</t>
    </r>
    <r>
      <rPr>
        <vertAlign val="subscript"/>
        <sz val="11"/>
        <color theme="1"/>
        <rFont val="Segoe UI"/>
        <family val="2"/>
      </rPr>
      <t>e</t>
    </r>
    <r>
      <rPr>
        <sz val="11"/>
        <color theme="1"/>
        <rFont val="Segoe UI"/>
        <family val="2"/>
      </rPr>
      <t xml:space="preserve"> during Western North American demographic bottleneck is less than ghost N</t>
    </r>
    <r>
      <rPr>
        <vertAlign val="subscript"/>
        <sz val="11"/>
        <color theme="1"/>
        <rFont val="Segoe UI"/>
        <family val="2"/>
      </rPr>
      <t>e</t>
    </r>
    <r>
      <rPr>
        <sz val="11"/>
        <color theme="1"/>
        <rFont val="Segoe UI"/>
        <family val="2"/>
      </rPr>
      <t>.</t>
    </r>
  </si>
  <si>
    <r>
      <t>N</t>
    </r>
    <r>
      <rPr>
        <vertAlign val="subscript"/>
        <sz val="11"/>
        <color theme="1"/>
        <rFont val="Segoe UI"/>
        <family val="2"/>
      </rPr>
      <t>e</t>
    </r>
    <r>
      <rPr>
        <sz val="11"/>
        <color theme="1"/>
        <rFont val="Segoe UI"/>
        <family val="2"/>
      </rPr>
      <t xml:space="preserve"> during Western North American demographic bottleneck is less than Mediterranean N</t>
    </r>
    <r>
      <rPr>
        <vertAlign val="subscript"/>
        <sz val="11"/>
        <color theme="1"/>
        <rFont val="Segoe UI"/>
        <family val="2"/>
      </rPr>
      <t>e</t>
    </r>
    <r>
      <rPr>
        <sz val="11"/>
        <color theme="1"/>
        <rFont val="Segoe UI"/>
        <family val="2"/>
      </rPr>
      <t>.</t>
    </r>
  </si>
  <si>
    <r>
      <t>N</t>
    </r>
    <r>
      <rPr>
        <vertAlign val="subscript"/>
        <sz val="11"/>
        <color theme="1"/>
        <rFont val="Segoe UI"/>
        <family val="2"/>
      </rPr>
      <t>e</t>
    </r>
    <r>
      <rPr>
        <sz val="11"/>
        <color theme="1"/>
        <rFont val="Segoe UI"/>
        <family val="2"/>
      </rPr>
      <t xml:space="preserve"> during Western North American demographic bottleneck is less than Baltic N</t>
    </r>
    <r>
      <rPr>
        <vertAlign val="subscript"/>
        <sz val="11"/>
        <color theme="1"/>
        <rFont val="Segoe UI"/>
        <family val="2"/>
      </rPr>
      <t>e</t>
    </r>
    <r>
      <rPr>
        <sz val="11"/>
        <color theme="1"/>
        <rFont val="Segoe UI"/>
        <family val="2"/>
      </rPr>
      <t>.</t>
    </r>
  </si>
  <si>
    <r>
      <t>N</t>
    </r>
    <r>
      <rPr>
        <vertAlign val="subscript"/>
        <sz val="11"/>
        <color theme="1"/>
        <rFont val="Segoe UI"/>
        <family val="2"/>
      </rPr>
      <t>e</t>
    </r>
    <r>
      <rPr>
        <sz val="11"/>
        <color theme="1"/>
        <rFont val="Segoe UI"/>
        <family val="2"/>
      </rPr>
      <t xml:space="preserve"> during first ghost demographic bottleneck is less than first ghost N</t>
    </r>
    <r>
      <rPr>
        <vertAlign val="subscript"/>
        <sz val="11"/>
        <color theme="1"/>
        <rFont val="Segoe UI"/>
        <family val="2"/>
      </rPr>
      <t>e</t>
    </r>
    <r>
      <rPr>
        <sz val="11"/>
        <color theme="1"/>
        <rFont val="Segoe UI"/>
        <family val="2"/>
      </rPr>
      <t>.</t>
    </r>
  </si>
  <si>
    <r>
      <t>N</t>
    </r>
    <r>
      <rPr>
        <vertAlign val="subscript"/>
        <sz val="11"/>
        <color theme="1"/>
        <rFont val="Segoe UI"/>
        <family val="2"/>
      </rPr>
      <t>e</t>
    </r>
    <r>
      <rPr>
        <sz val="11"/>
        <color theme="1"/>
        <rFont val="Segoe UI"/>
        <family val="2"/>
      </rPr>
      <t xml:space="preserve"> during the second ghost demographic bottleneck is less than second ghost N</t>
    </r>
    <r>
      <rPr>
        <vertAlign val="subscript"/>
        <sz val="11"/>
        <color theme="1"/>
        <rFont val="Segoe UI"/>
        <family val="2"/>
      </rPr>
      <t>e</t>
    </r>
    <r>
      <rPr>
        <sz val="11"/>
        <color theme="1"/>
        <rFont val="Segoe UI"/>
        <family val="2"/>
      </rPr>
      <t>.</t>
    </r>
  </si>
  <si>
    <r>
      <t>N</t>
    </r>
    <r>
      <rPr>
        <vertAlign val="subscript"/>
        <sz val="11"/>
        <color theme="1"/>
        <rFont val="Segoe UI"/>
        <family val="2"/>
      </rPr>
      <t>e</t>
    </r>
    <r>
      <rPr>
        <sz val="11"/>
        <color theme="1"/>
        <rFont val="Segoe UI"/>
        <family val="2"/>
      </rPr>
      <t xml:space="preserve"> during Australian demographic bottleneck is less than Great Lakes N</t>
    </r>
    <r>
      <rPr>
        <vertAlign val="subscript"/>
        <sz val="11"/>
        <color theme="1"/>
        <rFont val="Segoe UI"/>
        <family val="2"/>
      </rPr>
      <t>e</t>
    </r>
    <r>
      <rPr>
        <sz val="11"/>
        <color theme="1"/>
        <rFont val="Segoe UI"/>
        <family val="2"/>
      </rPr>
      <t>.</t>
    </r>
  </si>
  <si>
    <r>
      <t>N</t>
    </r>
    <r>
      <rPr>
        <vertAlign val="subscript"/>
        <sz val="11"/>
        <color theme="1"/>
        <rFont val="Segoe UI"/>
        <family val="2"/>
      </rPr>
      <t>e</t>
    </r>
    <r>
      <rPr>
        <sz val="11"/>
        <color theme="1"/>
        <rFont val="Segoe UI"/>
        <family val="2"/>
      </rPr>
      <t xml:space="preserve"> during second ghost demographic bottleneck is less than second ghost N</t>
    </r>
    <r>
      <rPr>
        <vertAlign val="subscript"/>
        <sz val="11"/>
        <color theme="1"/>
        <rFont val="Segoe UI"/>
        <family val="2"/>
      </rPr>
      <t>e</t>
    </r>
    <r>
      <rPr>
        <sz val="11"/>
        <color theme="1"/>
        <rFont val="Segoe UI"/>
        <family val="2"/>
      </rPr>
      <t>.</t>
    </r>
  </si>
  <si>
    <r>
      <t xml:space="preserve">tanc&gt;taus
tanc&gt;tgst
tanc&gt;tBaus
tanc&gt;taus2
tanc&gt;tBaus2
tanc&gt;tpost
tgst&gt;taus
taus&gt;tBaus
taus&gt;taus2
taus&gt;tBaus2
taus&gt;tpost
taus2&gt;tBaus2
taus2&gt;tpost
NBgst1&lt;Ngst1
NBgst2&lt;Ngst2
Nns&gt;NBaus
</t>
    </r>
    <r>
      <rPr>
        <sz val="11"/>
        <color rgb="FFFF0000"/>
        <rFont val="Segoe UI"/>
        <family val="2"/>
      </rPr>
      <t>Nns&gt;Ngst(?)</t>
    </r>
  </si>
  <si>
    <t>&lt;- this doesn't make sense. Re-run without.</t>
  </si>
  <si>
    <t>*tadm is not in the current simulated datasets for Pool B. At current, the admixture in Pool B is confined to the 20 year period immediately after introduction. It does not test for pre-introduction admixture, nor post-introduction admixture as flexibly as Pool C does. Pool B, and subsequently the edentula scenario tournamenr should be re-run to test for pre-introduction admixture.</t>
  </si>
  <si>
    <t>Admixture in the native range, prior to the lower limit of the divergence to WNA.</t>
  </si>
  <si>
    <t>Demographic bottleneck could have gone on from 1 year to 100 years. Update: Is it worth considering a range of 1 to 104, i.e. that the population may be bottlenecked from it's arrival until now?</t>
  </si>
  <si>
    <t>Condition: tBwna2&lt;twna2, the second divergence occurs before (longer ago) the second bottleneck.</t>
  </si>
  <si>
    <t>Condition: twna2&lt;twna, the second divergence occurs before (longer ago) the first divergence.</t>
  </si>
  <si>
    <t>Condition: twna&gt;tpost, twna2&gt;tpost, both divergences must have occurred prior to there being admixture between the 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</si>
</sst>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1"/>
      <color theme="1"/>
      <name val="Segoe UI"/>
      <family val="2"/>
    </font>
    <font>
      <sz val="11"/>
      <color theme="1"/>
      <name val="Segoe UI"/>
      <family val="2"/>
    </font>
    <font>
      <sz val="11"/>
      <color theme="1"/>
      <name val="Segoe UI"/>
      <family val="2"/>
    </font>
    <font>
      <sz val="11"/>
      <color theme="1"/>
      <name val="Segoe UI"/>
      <family val="2"/>
    </font>
    <font>
      <sz val="11"/>
      <color theme="1"/>
      <name val="Segoe UI"/>
      <family val="2"/>
    </font>
    <font>
      <sz val="11"/>
      <color theme="1"/>
      <name val="Harding Text Web Bold"/>
    </font>
    <font>
      <b/>
      <sz val="11"/>
      <color theme="5" tint="-0.249977111117893"/>
      <name val="Calibri"/>
      <family val="2"/>
      <scheme val="minor"/>
    </font>
    <font>
      <sz val="11"/>
      <color theme="5" tint="-0.249977111117893"/>
      <name val="Calibri"/>
      <family val="2"/>
      <scheme val="minor"/>
    </font>
    <font>
      <i/>
      <sz val="11"/>
      <color theme="1"/>
      <name val="Segoe UI"/>
      <family val="2"/>
    </font>
    <font>
      <sz val="8"/>
      <name val="Calibri"/>
      <family val="2"/>
      <scheme val="minor"/>
    </font>
    <font>
      <sz val="11"/>
      <color rgb="FFC00000"/>
      <name val="Segoe UI"/>
      <family val="2"/>
    </font>
    <font>
      <strike/>
      <sz val="11"/>
      <color theme="1"/>
      <name val="Harding Text Web Bold"/>
    </font>
    <font>
      <strike/>
      <sz val="11"/>
      <color theme="1"/>
      <name val="Calibri"/>
      <family val="2"/>
      <scheme val="minor"/>
    </font>
    <font>
      <sz val="11"/>
      <color rgb="FFC00000"/>
      <name val="Calibri"/>
      <family val="2"/>
      <scheme val="minor"/>
    </font>
    <font>
      <b/>
      <sz val="11"/>
      <color theme="1"/>
      <name val="Segoe UI"/>
      <family val="2"/>
    </font>
    <font>
      <vertAlign val="subscript"/>
      <sz val="11"/>
      <color theme="1"/>
      <name val="Segoe UI"/>
      <family val="2"/>
    </font>
    <font>
      <sz val="11"/>
      <name val="Calibri"/>
      <family val="2"/>
      <scheme val="minor"/>
    </font>
    <font>
      <sz val="20"/>
      <color theme="1"/>
      <name val="Harding Text Web Bold"/>
    </font>
    <font>
      <sz val="10"/>
      <color theme="1"/>
      <name val="Segoe UI"/>
      <family val="2"/>
    </font>
    <font>
      <vertAlign val="subscript"/>
      <sz val="10"/>
      <color theme="1"/>
      <name val="Segoe UI"/>
      <family val="2"/>
    </font>
    <font>
      <b/>
      <sz val="14"/>
      <color theme="1"/>
      <name val="Segoe UI"/>
      <family val="2"/>
    </font>
    <font>
      <sz val="14"/>
      <color theme="1"/>
      <name val="Segoe UI"/>
      <family val="2"/>
    </font>
    <font>
      <b/>
      <vertAlign val="subscript"/>
      <sz val="14"/>
      <color theme="1"/>
      <name val="Segoe UI"/>
      <family val="2"/>
    </font>
    <font>
      <b/>
      <sz val="14"/>
      <color theme="1"/>
      <name val="Archivo Black"/>
      <family val="2"/>
    </font>
    <font>
      <b/>
      <sz val="14"/>
      <color rgb="FF262A61"/>
      <name val="Segoe UI Black"/>
      <family val="2"/>
    </font>
    <font>
      <b/>
      <vertAlign val="subscript"/>
      <sz val="14"/>
      <color rgb="FF262A61"/>
      <name val="Segoe UI Black"/>
      <family val="2"/>
    </font>
    <font>
      <b/>
      <sz val="14"/>
      <color rgb="FFEDCAE1"/>
      <name val="Segoe UI Black"/>
      <family val="2"/>
    </font>
    <font>
      <b/>
      <vertAlign val="subscript"/>
      <sz val="14"/>
      <color rgb="FFEDCAE1"/>
      <name val="Segoe UI Black"/>
      <family val="2"/>
    </font>
    <font>
      <b/>
      <sz val="14"/>
      <color rgb="FF1A5562"/>
      <name val="Segoe UI Black"/>
      <family val="2"/>
    </font>
    <font>
      <b/>
      <vertAlign val="subscript"/>
      <sz val="14"/>
      <color rgb="FF1A5562"/>
      <name val="Segoe UI Black"/>
      <family val="2"/>
    </font>
    <font>
      <b/>
      <sz val="14"/>
      <color rgb="FF577647"/>
      <name val="Segoe UI Black"/>
      <family val="2"/>
    </font>
    <font>
      <b/>
      <vertAlign val="subscript"/>
      <sz val="14"/>
      <color rgb="FF577647"/>
      <name val="Segoe UI Black"/>
      <family val="2"/>
    </font>
    <font>
      <b/>
      <sz val="14"/>
      <color rgb="FFD5B229"/>
      <name val="Segoe UI Black"/>
      <family val="2"/>
    </font>
    <font>
      <b/>
      <vertAlign val="subscript"/>
      <sz val="14"/>
      <color rgb="FFD5B229"/>
      <name val="Segoe UI Black"/>
      <family val="2"/>
    </font>
    <font>
      <sz val="11"/>
      <color rgb="FFFF0000"/>
      <name val="Segoe UI"/>
      <family val="2"/>
    </font>
    <font>
      <vertAlign val="subscript"/>
      <sz val="11"/>
      <color rgb="FFC00000"/>
      <name val="Segoe UI"/>
      <family val="2"/>
    </font>
  </fonts>
  <fills count="5">
    <fill>
      <patternFill patternType="none"/>
    </fill>
    <fill>
      <patternFill patternType="gray125"/>
    </fill>
    <fill>
      <patternFill patternType="solid">
        <fgColor theme="0"/>
        <bgColor indexed="64"/>
      </patternFill>
    </fill>
    <fill>
      <patternFill patternType="solid">
        <fgColor rgb="FFFFFEFF"/>
        <bgColor indexed="64"/>
      </patternFill>
    </fill>
    <fill>
      <patternFill patternType="solid">
        <fgColor theme="9" tint="0.79998168889431442"/>
        <bgColor indexed="64"/>
      </patternFill>
    </fill>
  </fills>
  <borders count="4">
    <border>
      <left/>
      <right/>
      <top/>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vertical="top" wrapText="1"/>
    </xf>
    <xf numFmtId="0" fontId="6" fillId="0" borderId="1" xfId="0" applyFont="1" applyBorder="1" applyAlignment="1">
      <alignment vertical="center" wrapText="1"/>
    </xf>
    <xf numFmtId="0" fontId="0" fillId="0" borderId="0" xfId="0" applyAlignment="1">
      <alignment horizontal="center" vertical="top" wrapText="1"/>
    </xf>
    <xf numFmtId="0" fontId="6" fillId="0" borderId="1" xfId="0" applyFont="1" applyBorder="1"/>
    <xf numFmtId="0" fontId="6" fillId="0" borderId="1" xfId="0" applyFont="1" applyBorder="1" applyAlignment="1">
      <alignment horizontal="center"/>
    </xf>
    <xf numFmtId="0" fontId="5" fillId="0" borderId="0" xfId="0" applyFont="1"/>
    <xf numFmtId="0" fontId="9" fillId="0" borderId="0" xfId="0" applyFont="1" applyAlignment="1">
      <alignment horizontal="center" vertical="center"/>
    </xf>
    <xf numFmtId="0" fontId="5" fillId="0" borderId="1" xfId="0" applyFont="1" applyBorder="1"/>
    <xf numFmtId="0" fontId="11" fillId="0" borderId="0" xfId="0" applyFont="1"/>
    <xf numFmtId="0" fontId="12" fillId="0" borderId="1" xfId="0" applyFont="1" applyBorder="1" applyAlignment="1">
      <alignment vertical="center" wrapText="1"/>
    </xf>
    <xf numFmtId="0" fontId="13" fillId="0" borderId="0" xfId="0" applyFont="1" applyAlignment="1">
      <alignment vertical="top" wrapText="1"/>
    </xf>
    <xf numFmtId="0" fontId="0" fillId="0" borderId="0" xfId="0" applyAlignment="1">
      <alignment horizontal="left" vertical="top" wrapText="1"/>
    </xf>
    <xf numFmtId="0" fontId="4" fillId="0" borderId="0" xfId="0" applyFont="1"/>
    <xf numFmtId="0" fontId="5" fillId="0" borderId="0" xfId="0"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6" fillId="0" borderId="1" xfId="0" applyFont="1" applyBorder="1" applyAlignment="1">
      <alignment horizontal="center" vertical="top"/>
    </xf>
    <xf numFmtId="0" fontId="4" fillId="0" borderId="0" xfId="0" applyFont="1" applyAlignment="1">
      <alignment horizontal="center" vertical="top"/>
    </xf>
    <xf numFmtId="0" fontId="9" fillId="0" borderId="0" xfId="0" applyFont="1"/>
    <xf numFmtId="0" fontId="0" fillId="0" borderId="0" xfId="0" applyAlignment="1">
      <alignment horizontal="center"/>
    </xf>
    <xf numFmtId="0" fontId="3" fillId="0" borderId="0" xfId="0" applyFont="1"/>
    <xf numFmtId="0" fontId="17" fillId="0" borderId="0" xfId="0" applyFont="1" applyAlignment="1">
      <alignment vertical="top" wrapText="1"/>
    </xf>
    <xf numFmtId="0" fontId="18" fillId="0" borderId="1" xfId="0" applyFont="1" applyBorder="1" applyAlignment="1">
      <alignment horizontal="center" vertical="top"/>
    </xf>
    <xf numFmtId="0" fontId="19" fillId="0" borderId="0" xfId="0" applyFont="1"/>
    <xf numFmtId="0" fontId="19" fillId="0" borderId="0" xfId="0" applyFont="1" applyAlignment="1">
      <alignment horizontal="center"/>
    </xf>
    <xf numFmtId="0" fontId="19" fillId="0" borderId="0" xfId="0" applyFont="1" applyAlignment="1">
      <alignment horizontal="center" vertical="top"/>
    </xf>
    <xf numFmtId="0" fontId="0" fillId="2" borderId="0" xfId="0" applyFill="1" applyAlignment="1">
      <alignment horizontal="center"/>
    </xf>
    <xf numFmtId="0" fontId="0" fillId="2" borderId="2" xfId="0" applyFill="1" applyBorder="1" applyAlignment="1">
      <alignment horizontal="center"/>
    </xf>
    <xf numFmtId="0" fontId="4" fillId="2" borderId="0" xfId="0" applyFont="1" applyFill="1" applyAlignment="1">
      <alignment horizontal="center"/>
    </xf>
    <xf numFmtId="0" fontId="21" fillId="3" borderId="3" xfId="0" applyFont="1" applyFill="1" applyBorder="1" applyAlignment="1">
      <alignment horizontal="center" vertical="center"/>
    </xf>
    <xf numFmtId="0" fontId="25" fillId="3" borderId="0" xfId="0" applyFont="1" applyFill="1" applyAlignment="1">
      <alignment horizontal="center" vertical="center"/>
    </xf>
    <xf numFmtId="0" fontId="22" fillId="3" borderId="0" xfId="0" applyFont="1" applyFill="1" applyAlignment="1">
      <alignment horizontal="center" vertical="center"/>
    </xf>
    <xf numFmtId="0" fontId="29" fillId="3" borderId="0" xfId="0" applyFont="1" applyFill="1" applyAlignment="1">
      <alignment horizontal="center" vertical="center"/>
    </xf>
    <xf numFmtId="0" fontId="31" fillId="3" borderId="0" xfId="0" applyFont="1" applyFill="1" applyAlignment="1">
      <alignment horizontal="center" vertical="center"/>
    </xf>
    <xf numFmtId="0" fontId="33" fillId="3" borderId="0" xfId="0" applyFont="1" applyFill="1" applyAlignment="1">
      <alignment horizontal="center" vertical="center"/>
    </xf>
    <xf numFmtId="0" fontId="27" fillId="3" borderId="0" xfId="0" applyFont="1" applyFill="1" applyAlignment="1">
      <alignment horizontal="center" vertical="center"/>
    </xf>
    <xf numFmtId="0" fontId="24" fillId="3" borderId="0" xfId="0" applyFont="1" applyFill="1" applyAlignment="1">
      <alignment horizontal="center" vertical="center"/>
    </xf>
    <xf numFmtId="0" fontId="21" fillId="3" borderId="0" xfId="0" applyFont="1" applyFill="1" applyAlignment="1">
      <alignment horizontal="center" vertical="center"/>
    </xf>
    <xf numFmtId="0" fontId="21" fillId="3" borderId="2" xfId="0" applyFont="1" applyFill="1" applyBorder="1" applyAlignment="1">
      <alignment horizontal="center" vertical="center"/>
    </xf>
    <xf numFmtId="0" fontId="22" fillId="3" borderId="2" xfId="0" applyFont="1" applyFill="1" applyBorder="1" applyAlignment="1">
      <alignment horizontal="center" vertical="center"/>
    </xf>
    <xf numFmtId="0" fontId="0" fillId="0" borderId="0" xfId="0" applyAlignment="1">
      <alignment horizontal="left" vertical="top" wrapText="1"/>
    </xf>
    <xf numFmtId="0" fontId="14" fillId="0" borderId="0" xfId="0" applyFont="1" applyAlignment="1">
      <alignment vertical="top" wrapText="1"/>
    </xf>
    <xf numFmtId="0" fontId="6" fillId="0" borderId="1" xfId="0" applyFont="1" applyBorder="1" applyAlignment="1">
      <alignment vertical="center" wrapText="1"/>
    </xf>
    <xf numFmtId="0" fontId="6" fillId="0" borderId="0" xfId="0" applyFont="1" applyAlignment="1">
      <alignment horizontal="left" vertical="center" wrapText="1"/>
    </xf>
    <xf numFmtId="0" fontId="0" fillId="0" borderId="0" xfId="0" applyAlignment="1">
      <alignment vertical="top" wrapText="1"/>
    </xf>
    <xf numFmtId="0" fontId="6" fillId="0" borderId="0" xfId="0" applyFont="1" applyAlignment="1">
      <alignment vertical="center" wrapText="1"/>
    </xf>
    <xf numFmtId="0" fontId="0" fillId="0" borderId="0" xfId="0" applyAlignment="1">
      <alignment horizontal="center" vertical="top" wrapText="1"/>
    </xf>
    <xf numFmtId="0" fontId="6" fillId="0" borderId="1" xfId="0" applyFont="1" applyBorder="1" applyAlignment="1">
      <alignment horizontal="center"/>
    </xf>
    <xf numFmtId="0" fontId="4" fillId="0" borderId="0" xfId="0" applyFont="1" applyAlignment="1">
      <alignment horizontal="left" vertical="top" wrapText="1"/>
    </xf>
    <xf numFmtId="0" fontId="0" fillId="0" borderId="0" xfId="0" applyAlignment="1">
      <alignment horizontal="center"/>
    </xf>
    <xf numFmtId="0" fontId="2" fillId="0" borderId="0" xfId="0" applyFont="1" applyAlignment="1">
      <alignment horizontal="center" vertical="top" wrapText="1"/>
    </xf>
    <xf numFmtId="0" fontId="4" fillId="0" borderId="0" xfId="0" applyFont="1" applyAlignment="1">
      <alignment horizontal="center" vertical="top" wrapText="1"/>
    </xf>
    <xf numFmtId="0" fontId="1" fillId="0" borderId="0" xfId="0" applyFont="1" applyAlignment="1">
      <alignment wrapText="1"/>
    </xf>
    <xf numFmtId="0" fontId="1" fillId="0" borderId="0" xfId="0" applyFont="1"/>
    <xf numFmtId="0" fontId="5" fillId="0" borderId="0" xfId="0" applyFont="1" applyFill="1"/>
    <xf numFmtId="0" fontId="11" fillId="0" borderId="0" xfId="0" applyFont="1" applyAlignment="1">
      <alignment horizontal="left" vertical="top"/>
    </xf>
    <xf numFmtId="0" fontId="11" fillId="0" borderId="0" xfId="0" applyFont="1" applyAlignment="1">
      <alignment horizontal="left" vertical="top" wrapText="1"/>
    </xf>
    <xf numFmtId="0" fontId="1" fillId="0" borderId="0" xfId="0" applyFont="1" applyAlignment="1">
      <alignment horizontal="left" vertical="top" wrapText="1"/>
    </xf>
    <xf numFmtId="0" fontId="5" fillId="0" borderId="0" xfId="0" applyFont="1" applyAlignment="1">
      <alignment horizontal="center"/>
    </xf>
    <xf numFmtId="0" fontId="4" fillId="4" borderId="0" xfId="0" applyFont="1" applyFill="1" applyAlignment="1">
      <alignment horizontal="center" vertical="center"/>
    </xf>
    <xf numFmtId="0" fontId="5" fillId="4" borderId="0" xfId="0" applyFont="1" applyFill="1" applyAlignment="1">
      <alignment horizontal="center" vertical="center"/>
    </xf>
    <xf numFmtId="0" fontId="1" fillId="4" borderId="0" xfId="0" applyFont="1" applyFill="1" applyAlignment="1">
      <alignment horizontal="center" vertical="center"/>
    </xf>
    <xf numFmtId="0" fontId="6" fillId="0" borderId="1" xfId="0" applyFont="1" applyBorder="1" applyAlignment="1">
      <alignment horizontal="left"/>
    </xf>
    <xf numFmtId="0" fontId="6" fillId="0" borderId="1" xfId="0" applyFont="1" applyBorder="1" applyAlignment="1">
      <alignment horizontal="left"/>
    </xf>
    <xf numFmtId="0" fontId="5" fillId="0" borderId="0" xfId="0" applyFont="1" applyAlignment="1">
      <alignment horizontal="left"/>
    </xf>
    <xf numFmtId="0" fontId="9" fillId="0" borderId="0" xfId="0" applyFont="1" applyAlignment="1">
      <alignment horizontal="left" vertical="center"/>
    </xf>
    <xf numFmtId="0" fontId="1" fillId="0" borderId="0" xfId="0" applyFont="1" applyAlignment="1">
      <alignment horizontal="left"/>
    </xf>
    <xf numFmtId="0" fontId="4" fillId="0" borderId="0" xfId="0" applyFont="1" applyAlignment="1">
      <alignment horizontal="left"/>
    </xf>
    <xf numFmtId="0" fontId="3" fillId="0" borderId="0" xfId="0" applyFont="1" applyAlignment="1">
      <alignment horizontal="left"/>
    </xf>
    <xf numFmtId="0" fontId="4" fillId="4" borderId="0" xfId="0" applyFont="1" applyFill="1" applyAlignment="1">
      <alignment horizontal="left" vertical="center"/>
    </xf>
    <xf numFmtId="0" fontId="5" fillId="4" borderId="0" xfId="0" applyFont="1" applyFill="1" applyAlignment="1">
      <alignment horizontal="left" vertical="center"/>
    </xf>
    <xf numFmtId="0" fontId="5" fillId="0" borderId="0" xfId="0" applyFont="1" applyAlignment="1">
      <alignment horizontal="left" vertical="center"/>
    </xf>
    <xf numFmtId="0" fontId="1" fillId="4"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Alignment="1">
      <alignment horizontal="left" wrapText="1"/>
    </xf>
    <xf numFmtId="0" fontId="35" fillId="0" borderId="0" xfId="0" applyFont="1"/>
    <xf numFmtId="0" fontId="5" fillId="0" borderId="0" xfId="0" applyFont="1" applyFill="1" applyAlignment="1">
      <alignment horizontal="left"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Fill="1" applyAlignment="1">
      <alignment horizontal="left" vertical="center"/>
    </xf>
    <xf numFmtId="0" fontId="1" fillId="0" borderId="0" xfId="0" applyFont="1" applyAlignment="1">
      <alignment horizontal="center" vertical="center"/>
    </xf>
    <xf numFmtId="0" fontId="4" fillId="0" borderId="0" xfId="0" applyFont="1" applyFill="1" applyAlignment="1">
      <alignment horizontal="left" vertical="center" wrapText="1"/>
    </xf>
    <xf numFmtId="0" fontId="1" fillId="0" borderId="0" xfId="0" applyFont="1" applyFill="1" applyAlignment="1">
      <alignment horizontal="left" vertical="center" wrapText="1"/>
    </xf>
    <xf numFmtId="0" fontId="11" fillId="0" borderId="0" xfId="0" applyFont="1" applyFill="1" applyAlignment="1">
      <alignment horizontal="center" vertical="center" wrapText="1"/>
    </xf>
    <xf numFmtId="0" fontId="1" fillId="0" borderId="0" xfId="0" applyFont="1" applyFill="1" applyAlignment="1">
      <alignment horizontal="center" vertical="center" wrapText="1"/>
    </xf>
    <xf numFmtId="0" fontId="3" fillId="0" borderId="0" xfId="0" applyFont="1" applyAlignment="1">
      <alignment vertical="top" wrapText="1"/>
    </xf>
    <xf numFmtId="0" fontId="1" fillId="4"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001959"/>
      <color rgb="FFF9CCF9"/>
      <color rgb="FFD49347"/>
      <color rgb="FF3E6C54"/>
      <color rgb="FFB2B2B2"/>
      <color rgb="FFFFFEFF"/>
      <color rgb="FFFFF8F5"/>
      <color rgb="FFD5B229"/>
      <color rgb="FF577647"/>
      <color rgb="FF1A55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_rels/drawing2.xml.rels><?xml version="1.0" encoding="UTF-8" standalone="yes"?>
<Relationships xmlns="http://schemas.openxmlformats.org/package/2006/relationships"><Relationship Id="rId8" Type="http://schemas.openxmlformats.org/officeDocument/2006/relationships/image" Target="../media/image35.png"/><Relationship Id="rId13" Type="http://schemas.openxmlformats.org/officeDocument/2006/relationships/image" Target="../media/image40.png"/><Relationship Id="rId18" Type="http://schemas.openxmlformats.org/officeDocument/2006/relationships/image" Target="../media/image45.png"/><Relationship Id="rId3" Type="http://schemas.openxmlformats.org/officeDocument/2006/relationships/image" Target="../media/image30.png"/><Relationship Id="rId21" Type="http://schemas.openxmlformats.org/officeDocument/2006/relationships/image" Target="../media/image48.png"/><Relationship Id="rId7" Type="http://schemas.openxmlformats.org/officeDocument/2006/relationships/image" Target="../media/image34.png"/><Relationship Id="rId12" Type="http://schemas.openxmlformats.org/officeDocument/2006/relationships/image" Target="../media/image39.png"/><Relationship Id="rId17" Type="http://schemas.openxmlformats.org/officeDocument/2006/relationships/image" Target="../media/image44.png"/><Relationship Id="rId25" Type="http://schemas.openxmlformats.org/officeDocument/2006/relationships/image" Target="../media/image52.png"/><Relationship Id="rId2" Type="http://schemas.openxmlformats.org/officeDocument/2006/relationships/image" Target="../media/image29.png"/><Relationship Id="rId16" Type="http://schemas.openxmlformats.org/officeDocument/2006/relationships/image" Target="../media/image43.png"/><Relationship Id="rId20" Type="http://schemas.openxmlformats.org/officeDocument/2006/relationships/image" Target="../media/image47.png"/><Relationship Id="rId1" Type="http://schemas.openxmlformats.org/officeDocument/2006/relationships/image" Target="../media/image28.png"/><Relationship Id="rId6" Type="http://schemas.openxmlformats.org/officeDocument/2006/relationships/image" Target="../media/image33.png"/><Relationship Id="rId11" Type="http://schemas.openxmlformats.org/officeDocument/2006/relationships/image" Target="../media/image38.png"/><Relationship Id="rId24" Type="http://schemas.openxmlformats.org/officeDocument/2006/relationships/image" Target="../media/image51.png"/><Relationship Id="rId5" Type="http://schemas.openxmlformats.org/officeDocument/2006/relationships/image" Target="../media/image32.png"/><Relationship Id="rId15" Type="http://schemas.openxmlformats.org/officeDocument/2006/relationships/image" Target="../media/image42.png"/><Relationship Id="rId23" Type="http://schemas.openxmlformats.org/officeDocument/2006/relationships/image" Target="../media/image50.png"/><Relationship Id="rId10" Type="http://schemas.openxmlformats.org/officeDocument/2006/relationships/image" Target="../media/image37.png"/><Relationship Id="rId19" Type="http://schemas.openxmlformats.org/officeDocument/2006/relationships/image" Target="../media/image46.png"/><Relationship Id="rId4" Type="http://schemas.openxmlformats.org/officeDocument/2006/relationships/image" Target="../media/image31.png"/><Relationship Id="rId9" Type="http://schemas.openxmlformats.org/officeDocument/2006/relationships/image" Target="../media/image36.png"/><Relationship Id="rId14" Type="http://schemas.openxmlformats.org/officeDocument/2006/relationships/image" Target="../media/image41.png"/><Relationship Id="rId22" Type="http://schemas.openxmlformats.org/officeDocument/2006/relationships/image" Target="../media/image49.png"/></Relationships>
</file>

<file path=xl/drawings/_rels/drawing3.xml.rels><?xml version="1.0" encoding="UTF-8" standalone="yes"?>
<Relationships xmlns="http://schemas.openxmlformats.org/package/2006/relationships"><Relationship Id="rId1" Type="http://schemas.openxmlformats.org/officeDocument/2006/relationships/image" Target="../media/image53.emf"/></Relationships>
</file>

<file path=xl/drawings/drawing1.xml><?xml version="1.0" encoding="utf-8"?>
<xdr:wsDr xmlns:xdr="http://schemas.openxmlformats.org/drawingml/2006/spreadsheetDrawing" xmlns:a="http://schemas.openxmlformats.org/drawingml/2006/main">
  <xdr:twoCellAnchor editAs="oneCell">
    <xdr:from>
      <xdr:col>10</xdr:col>
      <xdr:colOff>831272</xdr:colOff>
      <xdr:row>1</xdr:row>
      <xdr:rowOff>1</xdr:rowOff>
    </xdr:from>
    <xdr:to>
      <xdr:col>16</xdr:col>
      <xdr:colOff>515620</xdr:colOff>
      <xdr:row>1</xdr:row>
      <xdr:rowOff>3025589</xdr:rowOff>
    </xdr:to>
    <xdr:pic>
      <xdr:nvPicPr>
        <xdr:cNvPr id="18" name="Picture 17">
          <a:extLst>
            <a:ext uri="{FF2B5EF4-FFF2-40B4-BE49-F238E27FC236}">
              <a16:creationId xmlns:a16="http://schemas.microsoft.com/office/drawing/2014/main" id="{5174A2B1-09CE-C849-2FE8-0101995B9805}"/>
            </a:ext>
          </a:extLst>
        </xdr:cNvPr>
        <xdr:cNvPicPr>
          <a:picLocks noChangeAspect="1"/>
        </xdr:cNvPicPr>
      </xdr:nvPicPr>
      <xdr:blipFill>
        <a:blip xmlns:r="http://schemas.openxmlformats.org/officeDocument/2006/relationships" r:embed="rId1"/>
        <a:stretch>
          <a:fillRect/>
        </a:stretch>
      </xdr:blipFill>
      <xdr:spPr>
        <a:xfrm>
          <a:off x="9548090" y="381001"/>
          <a:ext cx="3659909" cy="3033208"/>
        </a:xfrm>
        <a:prstGeom prst="rect">
          <a:avLst/>
        </a:prstGeom>
        <a:ln>
          <a:solidFill>
            <a:schemeClr val="tx1"/>
          </a:solidFill>
        </a:ln>
      </xdr:spPr>
    </xdr:pic>
    <xdr:clientData/>
  </xdr:twoCellAnchor>
  <xdr:twoCellAnchor editAs="oneCell">
    <xdr:from>
      <xdr:col>11</xdr:col>
      <xdr:colOff>0</xdr:colOff>
      <xdr:row>2</xdr:row>
      <xdr:rowOff>0</xdr:rowOff>
    </xdr:from>
    <xdr:to>
      <xdr:col>16</xdr:col>
      <xdr:colOff>515620</xdr:colOff>
      <xdr:row>3</xdr:row>
      <xdr:rowOff>15399</xdr:rowOff>
    </xdr:to>
    <xdr:pic>
      <xdr:nvPicPr>
        <xdr:cNvPr id="19" name="Picture 18">
          <a:extLst>
            <a:ext uri="{FF2B5EF4-FFF2-40B4-BE49-F238E27FC236}">
              <a16:creationId xmlns:a16="http://schemas.microsoft.com/office/drawing/2014/main" id="{47600F50-ADC9-7F1E-3296-12E64DBC9063}"/>
            </a:ext>
          </a:extLst>
        </xdr:cNvPr>
        <xdr:cNvPicPr>
          <a:picLocks noChangeAspect="1"/>
        </xdr:cNvPicPr>
      </xdr:nvPicPr>
      <xdr:blipFill>
        <a:blip xmlns:r="http://schemas.openxmlformats.org/officeDocument/2006/relationships" r:embed="rId2"/>
        <a:stretch>
          <a:fillRect/>
        </a:stretch>
      </xdr:blipFill>
      <xdr:spPr>
        <a:xfrm>
          <a:off x="9548091" y="3417455"/>
          <a:ext cx="3659909" cy="3059473"/>
        </a:xfrm>
        <a:prstGeom prst="rect">
          <a:avLst/>
        </a:prstGeom>
        <a:ln>
          <a:solidFill>
            <a:schemeClr val="tx1"/>
          </a:solidFill>
        </a:ln>
      </xdr:spPr>
    </xdr:pic>
    <xdr:clientData/>
  </xdr:twoCellAnchor>
  <xdr:twoCellAnchor editAs="oneCell">
    <xdr:from>
      <xdr:col>11</xdr:col>
      <xdr:colOff>0</xdr:colOff>
      <xdr:row>3</xdr:row>
      <xdr:rowOff>46182</xdr:rowOff>
    </xdr:from>
    <xdr:to>
      <xdr:col>16</xdr:col>
      <xdr:colOff>513349</xdr:colOff>
      <xdr:row>4</xdr:row>
      <xdr:rowOff>16485</xdr:rowOff>
    </xdr:to>
    <xdr:pic>
      <xdr:nvPicPr>
        <xdr:cNvPr id="20" name="Picture 19">
          <a:extLst>
            <a:ext uri="{FF2B5EF4-FFF2-40B4-BE49-F238E27FC236}">
              <a16:creationId xmlns:a16="http://schemas.microsoft.com/office/drawing/2014/main" id="{207EA240-55B9-A16D-C586-4E982F42C2E2}"/>
            </a:ext>
          </a:extLst>
        </xdr:cNvPr>
        <xdr:cNvPicPr>
          <a:picLocks noChangeAspect="1"/>
        </xdr:cNvPicPr>
      </xdr:nvPicPr>
      <xdr:blipFill>
        <a:blip xmlns:r="http://schemas.openxmlformats.org/officeDocument/2006/relationships" r:embed="rId3"/>
        <a:stretch>
          <a:fillRect/>
        </a:stretch>
      </xdr:blipFill>
      <xdr:spPr>
        <a:xfrm>
          <a:off x="9548091" y="6500091"/>
          <a:ext cx="3672878" cy="3012588"/>
        </a:xfrm>
        <a:prstGeom prst="rect">
          <a:avLst/>
        </a:prstGeom>
        <a:ln>
          <a:solidFill>
            <a:schemeClr val="tx1"/>
          </a:solidFill>
        </a:ln>
      </xdr:spPr>
    </xdr:pic>
    <xdr:clientData/>
  </xdr:twoCellAnchor>
  <xdr:twoCellAnchor editAs="oneCell">
    <xdr:from>
      <xdr:col>10</xdr:col>
      <xdr:colOff>819727</xdr:colOff>
      <xdr:row>4</xdr:row>
      <xdr:rowOff>0</xdr:rowOff>
    </xdr:from>
    <xdr:to>
      <xdr:col>16</xdr:col>
      <xdr:colOff>511926</xdr:colOff>
      <xdr:row>4</xdr:row>
      <xdr:rowOff>3013217</xdr:rowOff>
    </xdr:to>
    <xdr:pic>
      <xdr:nvPicPr>
        <xdr:cNvPr id="21" name="Picture 20">
          <a:extLst>
            <a:ext uri="{FF2B5EF4-FFF2-40B4-BE49-F238E27FC236}">
              <a16:creationId xmlns:a16="http://schemas.microsoft.com/office/drawing/2014/main" id="{051D849C-2857-CFE5-7639-8AA273D5CA4C}"/>
            </a:ext>
          </a:extLst>
        </xdr:cNvPr>
        <xdr:cNvPicPr>
          <a:picLocks noChangeAspect="1"/>
        </xdr:cNvPicPr>
      </xdr:nvPicPr>
      <xdr:blipFill>
        <a:blip xmlns:r="http://schemas.openxmlformats.org/officeDocument/2006/relationships" r:embed="rId4"/>
        <a:stretch>
          <a:fillRect/>
        </a:stretch>
      </xdr:blipFill>
      <xdr:spPr>
        <a:xfrm>
          <a:off x="9536545" y="9501909"/>
          <a:ext cx="3683000" cy="3013217"/>
        </a:xfrm>
        <a:prstGeom prst="rect">
          <a:avLst/>
        </a:prstGeom>
        <a:ln>
          <a:solidFill>
            <a:schemeClr val="tx1"/>
          </a:solidFill>
        </a:ln>
      </xdr:spPr>
    </xdr:pic>
    <xdr:clientData/>
  </xdr:twoCellAnchor>
  <xdr:twoCellAnchor editAs="oneCell">
    <xdr:from>
      <xdr:col>11</xdr:col>
      <xdr:colOff>0</xdr:colOff>
      <xdr:row>5</xdr:row>
      <xdr:rowOff>1</xdr:rowOff>
    </xdr:from>
    <xdr:to>
      <xdr:col>16</xdr:col>
      <xdr:colOff>511925</xdr:colOff>
      <xdr:row>5</xdr:row>
      <xdr:rowOff>3012821</xdr:rowOff>
    </xdr:to>
    <xdr:pic>
      <xdr:nvPicPr>
        <xdr:cNvPr id="22" name="Picture 21">
          <a:extLst>
            <a:ext uri="{FF2B5EF4-FFF2-40B4-BE49-F238E27FC236}">
              <a16:creationId xmlns:a16="http://schemas.microsoft.com/office/drawing/2014/main" id="{CF56DA95-45B7-45E7-CB14-11419B9062A5}"/>
            </a:ext>
          </a:extLst>
        </xdr:cNvPr>
        <xdr:cNvPicPr>
          <a:picLocks noChangeAspect="1"/>
        </xdr:cNvPicPr>
      </xdr:nvPicPr>
      <xdr:blipFill>
        <a:blip xmlns:r="http://schemas.openxmlformats.org/officeDocument/2006/relationships" r:embed="rId5"/>
        <a:stretch>
          <a:fillRect/>
        </a:stretch>
      </xdr:blipFill>
      <xdr:spPr>
        <a:xfrm>
          <a:off x="9548091" y="12538365"/>
          <a:ext cx="3671454" cy="3012820"/>
        </a:xfrm>
        <a:prstGeom prst="rect">
          <a:avLst/>
        </a:prstGeom>
        <a:ln>
          <a:solidFill>
            <a:schemeClr val="tx1"/>
          </a:solidFill>
        </a:ln>
      </xdr:spPr>
    </xdr:pic>
    <xdr:clientData/>
  </xdr:twoCellAnchor>
  <xdr:twoCellAnchor editAs="oneCell">
    <xdr:from>
      <xdr:col>10</xdr:col>
      <xdr:colOff>831272</xdr:colOff>
      <xdr:row>13</xdr:row>
      <xdr:rowOff>0</xdr:rowOff>
    </xdr:from>
    <xdr:to>
      <xdr:col>16</xdr:col>
      <xdr:colOff>473364</xdr:colOff>
      <xdr:row>13</xdr:row>
      <xdr:rowOff>2993564</xdr:rowOff>
    </xdr:to>
    <xdr:pic>
      <xdr:nvPicPr>
        <xdr:cNvPr id="24" name="Picture 23">
          <a:extLst>
            <a:ext uri="{FF2B5EF4-FFF2-40B4-BE49-F238E27FC236}">
              <a16:creationId xmlns:a16="http://schemas.microsoft.com/office/drawing/2014/main" id="{2A348FB2-0798-CB1F-6EDB-11FC42358F6E}"/>
            </a:ext>
          </a:extLst>
        </xdr:cNvPr>
        <xdr:cNvPicPr>
          <a:picLocks noChangeAspect="1"/>
        </xdr:cNvPicPr>
      </xdr:nvPicPr>
      <xdr:blipFill>
        <a:blip xmlns:r="http://schemas.openxmlformats.org/officeDocument/2006/relationships" r:embed="rId6"/>
        <a:stretch>
          <a:fillRect/>
        </a:stretch>
      </xdr:blipFill>
      <xdr:spPr>
        <a:xfrm>
          <a:off x="9548090" y="18622818"/>
          <a:ext cx="3625273" cy="2999279"/>
        </a:xfrm>
        <a:prstGeom prst="rect">
          <a:avLst/>
        </a:prstGeom>
        <a:ln>
          <a:solidFill>
            <a:schemeClr val="tx1"/>
          </a:solidFill>
        </a:ln>
      </xdr:spPr>
    </xdr:pic>
    <xdr:clientData/>
  </xdr:twoCellAnchor>
  <xdr:twoCellAnchor editAs="oneCell">
    <xdr:from>
      <xdr:col>11</xdr:col>
      <xdr:colOff>0</xdr:colOff>
      <xdr:row>12</xdr:row>
      <xdr:rowOff>0</xdr:rowOff>
    </xdr:from>
    <xdr:to>
      <xdr:col>16</xdr:col>
      <xdr:colOff>511925</xdr:colOff>
      <xdr:row>12</xdr:row>
      <xdr:rowOff>3009628</xdr:rowOff>
    </xdr:to>
    <xdr:pic>
      <xdr:nvPicPr>
        <xdr:cNvPr id="25" name="Picture 24">
          <a:extLst>
            <a:ext uri="{FF2B5EF4-FFF2-40B4-BE49-F238E27FC236}">
              <a16:creationId xmlns:a16="http://schemas.microsoft.com/office/drawing/2014/main" id="{870D9716-298C-FDBC-CF99-4C589546F44B}"/>
            </a:ext>
          </a:extLst>
        </xdr:cNvPr>
        <xdr:cNvPicPr>
          <a:picLocks noChangeAspect="1"/>
        </xdr:cNvPicPr>
      </xdr:nvPicPr>
      <xdr:blipFill>
        <a:blip xmlns:r="http://schemas.openxmlformats.org/officeDocument/2006/relationships" r:embed="rId7"/>
        <a:stretch>
          <a:fillRect/>
        </a:stretch>
      </xdr:blipFill>
      <xdr:spPr>
        <a:xfrm>
          <a:off x="9548091" y="15574818"/>
          <a:ext cx="3671454" cy="3009628"/>
        </a:xfrm>
        <a:prstGeom prst="rect">
          <a:avLst/>
        </a:prstGeom>
        <a:ln>
          <a:solidFill>
            <a:schemeClr val="tx1"/>
          </a:solidFill>
        </a:ln>
      </xdr:spPr>
    </xdr:pic>
    <xdr:clientData/>
  </xdr:twoCellAnchor>
  <xdr:twoCellAnchor editAs="oneCell">
    <xdr:from>
      <xdr:col>11</xdr:col>
      <xdr:colOff>0</xdr:colOff>
      <xdr:row>14</xdr:row>
      <xdr:rowOff>0</xdr:rowOff>
    </xdr:from>
    <xdr:to>
      <xdr:col>16</xdr:col>
      <xdr:colOff>496455</xdr:colOff>
      <xdr:row>14</xdr:row>
      <xdr:rowOff>2992681</xdr:rowOff>
    </xdr:to>
    <xdr:pic>
      <xdr:nvPicPr>
        <xdr:cNvPr id="26" name="Picture 25">
          <a:extLst>
            <a:ext uri="{FF2B5EF4-FFF2-40B4-BE49-F238E27FC236}">
              <a16:creationId xmlns:a16="http://schemas.microsoft.com/office/drawing/2014/main" id="{5E2F6736-EF92-F453-862C-35614DD99E45}"/>
            </a:ext>
          </a:extLst>
        </xdr:cNvPr>
        <xdr:cNvPicPr>
          <a:picLocks noChangeAspect="1"/>
        </xdr:cNvPicPr>
      </xdr:nvPicPr>
      <xdr:blipFill>
        <a:blip xmlns:r="http://schemas.openxmlformats.org/officeDocument/2006/relationships" r:embed="rId8"/>
        <a:stretch>
          <a:fillRect/>
        </a:stretch>
      </xdr:blipFill>
      <xdr:spPr>
        <a:xfrm>
          <a:off x="9548091" y="21670818"/>
          <a:ext cx="3648364" cy="2992681"/>
        </a:xfrm>
        <a:prstGeom prst="rect">
          <a:avLst/>
        </a:prstGeom>
        <a:ln>
          <a:solidFill>
            <a:schemeClr val="tx1"/>
          </a:solidFill>
        </a:ln>
      </xdr:spPr>
    </xdr:pic>
    <xdr:clientData/>
  </xdr:twoCellAnchor>
  <xdr:twoCellAnchor editAs="oneCell">
    <xdr:from>
      <xdr:col>11</xdr:col>
      <xdr:colOff>0</xdr:colOff>
      <xdr:row>15</xdr:row>
      <xdr:rowOff>0</xdr:rowOff>
    </xdr:from>
    <xdr:to>
      <xdr:col>16</xdr:col>
      <xdr:colOff>515620</xdr:colOff>
      <xdr:row>15</xdr:row>
      <xdr:rowOff>2990047</xdr:rowOff>
    </xdr:to>
    <xdr:pic>
      <xdr:nvPicPr>
        <xdr:cNvPr id="27" name="Picture 26">
          <a:extLst>
            <a:ext uri="{FF2B5EF4-FFF2-40B4-BE49-F238E27FC236}">
              <a16:creationId xmlns:a16="http://schemas.microsoft.com/office/drawing/2014/main" id="{ED028ED1-89C4-A004-AF0E-E5AB18086851}"/>
            </a:ext>
          </a:extLst>
        </xdr:cNvPr>
        <xdr:cNvPicPr>
          <a:picLocks noChangeAspect="1"/>
        </xdr:cNvPicPr>
      </xdr:nvPicPr>
      <xdr:blipFill>
        <a:blip xmlns:r="http://schemas.openxmlformats.org/officeDocument/2006/relationships" r:embed="rId9"/>
        <a:stretch>
          <a:fillRect/>
        </a:stretch>
      </xdr:blipFill>
      <xdr:spPr>
        <a:xfrm>
          <a:off x="9548091" y="24718818"/>
          <a:ext cx="3659909" cy="2997667"/>
        </a:xfrm>
        <a:prstGeom prst="rect">
          <a:avLst/>
        </a:prstGeom>
        <a:ln>
          <a:solidFill>
            <a:schemeClr val="tx1"/>
          </a:solidFill>
        </a:ln>
      </xdr:spPr>
    </xdr:pic>
    <xdr:clientData/>
  </xdr:twoCellAnchor>
  <xdr:twoCellAnchor editAs="oneCell">
    <xdr:from>
      <xdr:col>11</xdr:col>
      <xdr:colOff>0</xdr:colOff>
      <xdr:row>16</xdr:row>
      <xdr:rowOff>0</xdr:rowOff>
    </xdr:from>
    <xdr:to>
      <xdr:col>16</xdr:col>
      <xdr:colOff>364747</xdr:colOff>
      <xdr:row>16</xdr:row>
      <xdr:rowOff>3032529</xdr:rowOff>
    </xdr:to>
    <xdr:pic>
      <xdr:nvPicPr>
        <xdr:cNvPr id="28" name="Picture 27">
          <a:extLst>
            <a:ext uri="{FF2B5EF4-FFF2-40B4-BE49-F238E27FC236}">
              <a16:creationId xmlns:a16="http://schemas.microsoft.com/office/drawing/2014/main" id="{EF3491C9-A299-DFFA-68B4-631A41DD8C19}"/>
            </a:ext>
          </a:extLst>
        </xdr:cNvPr>
        <xdr:cNvPicPr>
          <a:picLocks noChangeAspect="1"/>
        </xdr:cNvPicPr>
      </xdr:nvPicPr>
      <xdr:blipFill>
        <a:blip xmlns:r="http://schemas.openxmlformats.org/officeDocument/2006/relationships" r:embed="rId10"/>
        <a:stretch>
          <a:fillRect/>
        </a:stretch>
      </xdr:blipFill>
      <xdr:spPr>
        <a:xfrm>
          <a:off x="9548091" y="27766818"/>
          <a:ext cx="3522371" cy="3024909"/>
        </a:xfrm>
        <a:prstGeom prst="rect">
          <a:avLst/>
        </a:prstGeom>
        <a:ln>
          <a:solidFill>
            <a:schemeClr val="tx1"/>
          </a:solidFill>
        </a:ln>
      </xdr:spPr>
    </xdr:pic>
    <xdr:clientData/>
  </xdr:twoCellAnchor>
  <xdr:twoCellAnchor editAs="oneCell">
    <xdr:from>
      <xdr:col>11</xdr:col>
      <xdr:colOff>0</xdr:colOff>
      <xdr:row>17</xdr:row>
      <xdr:rowOff>1</xdr:rowOff>
    </xdr:from>
    <xdr:to>
      <xdr:col>16</xdr:col>
      <xdr:colOff>400165</xdr:colOff>
      <xdr:row>17</xdr:row>
      <xdr:rowOff>3025645</xdr:rowOff>
    </xdr:to>
    <xdr:pic>
      <xdr:nvPicPr>
        <xdr:cNvPr id="29" name="Picture 28">
          <a:extLst>
            <a:ext uri="{FF2B5EF4-FFF2-40B4-BE49-F238E27FC236}">
              <a16:creationId xmlns:a16="http://schemas.microsoft.com/office/drawing/2014/main" id="{87F48C1F-BAF2-6F95-1FAC-AD59865DB07A}"/>
            </a:ext>
          </a:extLst>
        </xdr:cNvPr>
        <xdr:cNvPicPr>
          <a:picLocks noChangeAspect="1"/>
        </xdr:cNvPicPr>
      </xdr:nvPicPr>
      <xdr:blipFill>
        <a:blip xmlns:r="http://schemas.openxmlformats.org/officeDocument/2006/relationships" r:embed="rId11"/>
        <a:stretch>
          <a:fillRect/>
        </a:stretch>
      </xdr:blipFill>
      <xdr:spPr>
        <a:xfrm>
          <a:off x="9548091" y="30814819"/>
          <a:ext cx="3544454" cy="3025644"/>
        </a:xfrm>
        <a:prstGeom prst="rect">
          <a:avLst/>
        </a:prstGeom>
        <a:ln>
          <a:solidFill>
            <a:schemeClr val="tx1"/>
          </a:solidFill>
        </a:ln>
      </xdr:spPr>
    </xdr:pic>
    <xdr:clientData/>
  </xdr:twoCellAnchor>
  <xdr:twoCellAnchor editAs="oneCell">
    <xdr:from>
      <xdr:col>11</xdr:col>
      <xdr:colOff>0</xdr:colOff>
      <xdr:row>18</xdr:row>
      <xdr:rowOff>1</xdr:rowOff>
    </xdr:from>
    <xdr:to>
      <xdr:col>16</xdr:col>
      <xdr:colOff>396471</xdr:colOff>
      <xdr:row>18</xdr:row>
      <xdr:rowOff>2990388</xdr:rowOff>
    </xdr:to>
    <xdr:pic>
      <xdr:nvPicPr>
        <xdr:cNvPr id="30" name="Picture 29">
          <a:extLst>
            <a:ext uri="{FF2B5EF4-FFF2-40B4-BE49-F238E27FC236}">
              <a16:creationId xmlns:a16="http://schemas.microsoft.com/office/drawing/2014/main" id="{070CE212-D243-7BD5-0603-0EBC04F2E53F}"/>
            </a:ext>
          </a:extLst>
        </xdr:cNvPr>
        <xdr:cNvPicPr>
          <a:picLocks noChangeAspect="1"/>
        </xdr:cNvPicPr>
      </xdr:nvPicPr>
      <xdr:blipFill>
        <a:blip xmlns:r="http://schemas.openxmlformats.org/officeDocument/2006/relationships" r:embed="rId12"/>
        <a:stretch>
          <a:fillRect/>
        </a:stretch>
      </xdr:blipFill>
      <xdr:spPr>
        <a:xfrm>
          <a:off x="9548091" y="33862819"/>
          <a:ext cx="3556000" cy="3001817"/>
        </a:xfrm>
        <a:prstGeom prst="rect">
          <a:avLst/>
        </a:prstGeom>
        <a:ln>
          <a:solidFill>
            <a:schemeClr val="tx1"/>
          </a:solidFill>
        </a:ln>
      </xdr:spPr>
    </xdr:pic>
    <xdr:clientData/>
  </xdr:twoCellAnchor>
  <xdr:twoCellAnchor editAs="oneCell">
    <xdr:from>
      <xdr:col>11</xdr:col>
      <xdr:colOff>0</xdr:colOff>
      <xdr:row>6</xdr:row>
      <xdr:rowOff>0</xdr:rowOff>
    </xdr:from>
    <xdr:to>
      <xdr:col>16</xdr:col>
      <xdr:colOff>515620</xdr:colOff>
      <xdr:row>6</xdr:row>
      <xdr:rowOff>3029500</xdr:rowOff>
    </xdr:to>
    <xdr:pic>
      <xdr:nvPicPr>
        <xdr:cNvPr id="31" name="Picture 30">
          <a:extLst>
            <a:ext uri="{FF2B5EF4-FFF2-40B4-BE49-F238E27FC236}">
              <a16:creationId xmlns:a16="http://schemas.microsoft.com/office/drawing/2014/main" id="{030DADF5-4AE9-11DA-1307-25A45253B078}"/>
            </a:ext>
          </a:extLst>
        </xdr:cNvPr>
        <xdr:cNvPicPr>
          <a:picLocks noChangeAspect="1"/>
        </xdr:cNvPicPr>
      </xdr:nvPicPr>
      <xdr:blipFill>
        <a:blip xmlns:r="http://schemas.openxmlformats.org/officeDocument/2006/relationships" r:embed="rId13"/>
        <a:stretch>
          <a:fillRect/>
        </a:stretch>
      </xdr:blipFill>
      <xdr:spPr>
        <a:xfrm>
          <a:off x="8035636" y="15574818"/>
          <a:ext cx="3659909" cy="3018070"/>
        </a:xfrm>
        <a:prstGeom prst="rect">
          <a:avLst/>
        </a:prstGeom>
        <a:ln>
          <a:solidFill>
            <a:schemeClr val="tx1"/>
          </a:solidFill>
        </a:ln>
      </xdr:spPr>
    </xdr:pic>
    <xdr:clientData/>
  </xdr:twoCellAnchor>
  <xdr:twoCellAnchor editAs="oneCell">
    <xdr:from>
      <xdr:col>10</xdr:col>
      <xdr:colOff>831271</xdr:colOff>
      <xdr:row>7</xdr:row>
      <xdr:rowOff>0</xdr:rowOff>
    </xdr:from>
    <xdr:to>
      <xdr:col>16</xdr:col>
      <xdr:colOff>511925</xdr:colOff>
      <xdr:row>7</xdr:row>
      <xdr:rowOff>2993393</xdr:rowOff>
    </xdr:to>
    <xdr:pic>
      <xdr:nvPicPr>
        <xdr:cNvPr id="32" name="Picture 31">
          <a:extLst>
            <a:ext uri="{FF2B5EF4-FFF2-40B4-BE49-F238E27FC236}">
              <a16:creationId xmlns:a16="http://schemas.microsoft.com/office/drawing/2014/main" id="{17063E62-93C1-C2F5-663F-74B81A4E8CCA}"/>
            </a:ext>
          </a:extLst>
        </xdr:cNvPr>
        <xdr:cNvPicPr>
          <a:picLocks noChangeAspect="1"/>
        </xdr:cNvPicPr>
      </xdr:nvPicPr>
      <xdr:blipFill>
        <a:blip xmlns:r="http://schemas.openxmlformats.org/officeDocument/2006/relationships" r:embed="rId14"/>
        <a:stretch>
          <a:fillRect/>
        </a:stretch>
      </xdr:blipFill>
      <xdr:spPr>
        <a:xfrm>
          <a:off x="8035635" y="18611273"/>
          <a:ext cx="3671455" cy="2993393"/>
        </a:xfrm>
        <a:prstGeom prst="rect">
          <a:avLst/>
        </a:prstGeom>
        <a:ln>
          <a:solidFill>
            <a:schemeClr val="tx1"/>
          </a:solidFill>
        </a:ln>
      </xdr:spPr>
    </xdr:pic>
    <xdr:clientData/>
  </xdr:twoCellAnchor>
  <xdr:twoCellAnchor editAs="oneCell">
    <xdr:from>
      <xdr:col>11</xdr:col>
      <xdr:colOff>0</xdr:colOff>
      <xdr:row>8</xdr:row>
      <xdr:rowOff>1</xdr:rowOff>
    </xdr:from>
    <xdr:to>
      <xdr:col>16</xdr:col>
      <xdr:colOff>531091</xdr:colOff>
      <xdr:row>8</xdr:row>
      <xdr:rowOff>3010175</xdr:rowOff>
    </xdr:to>
    <xdr:pic>
      <xdr:nvPicPr>
        <xdr:cNvPr id="33" name="Picture 32">
          <a:extLst>
            <a:ext uri="{FF2B5EF4-FFF2-40B4-BE49-F238E27FC236}">
              <a16:creationId xmlns:a16="http://schemas.microsoft.com/office/drawing/2014/main" id="{977D93DF-1302-A3B0-6EC8-8C5707792E2E}"/>
            </a:ext>
          </a:extLst>
        </xdr:cNvPr>
        <xdr:cNvPicPr>
          <a:picLocks noChangeAspect="1"/>
        </xdr:cNvPicPr>
      </xdr:nvPicPr>
      <xdr:blipFill>
        <a:blip xmlns:r="http://schemas.openxmlformats.org/officeDocument/2006/relationships" r:embed="rId15"/>
        <a:stretch>
          <a:fillRect/>
        </a:stretch>
      </xdr:blipFill>
      <xdr:spPr>
        <a:xfrm>
          <a:off x="8035636" y="21647728"/>
          <a:ext cx="3683000" cy="3010174"/>
        </a:xfrm>
        <a:prstGeom prst="rect">
          <a:avLst/>
        </a:prstGeom>
        <a:ln>
          <a:solidFill>
            <a:schemeClr val="tx1"/>
          </a:solidFill>
        </a:ln>
      </xdr:spPr>
    </xdr:pic>
    <xdr:clientData/>
  </xdr:twoCellAnchor>
  <xdr:twoCellAnchor editAs="oneCell">
    <xdr:from>
      <xdr:col>11</xdr:col>
      <xdr:colOff>0</xdr:colOff>
      <xdr:row>9</xdr:row>
      <xdr:rowOff>0</xdr:rowOff>
    </xdr:from>
    <xdr:to>
      <xdr:col>16</xdr:col>
      <xdr:colOff>531091</xdr:colOff>
      <xdr:row>9</xdr:row>
      <xdr:rowOff>3028963</xdr:rowOff>
    </xdr:to>
    <xdr:pic>
      <xdr:nvPicPr>
        <xdr:cNvPr id="34" name="Picture 33">
          <a:extLst>
            <a:ext uri="{FF2B5EF4-FFF2-40B4-BE49-F238E27FC236}">
              <a16:creationId xmlns:a16="http://schemas.microsoft.com/office/drawing/2014/main" id="{8C8060BF-140D-32B3-6F07-E06471D55334}"/>
            </a:ext>
          </a:extLst>
        </xdr:cNvPr>
        <xdr:cNvPicPr>
          <a:picLocks noChangeAspect="1"/>
        </xdr:cNvPicPr>
      </xdr:nvPicPr>
      <xdr:blipFill>
        <a:blip xmlns:r="http://schemas.openxmlformats.org/officeDocument/2006/relationships" r:embed="rId16"/>
        <a:stretch>
          <a:fillRect/>
        </a:stretch>
      </xdr:blipFill>
      <xdr:spPr>
        <a:xfrm>
          <a:off x="8035636" y="24684182"/>
          <a:ext cx="3683000" cy="3028963"/>
        </a:xfrm>
        <a:prstGeom prst="rect">
          <a:avLst/>
        </a:prstGeom>
        <a:ln>
          <a:solidFill>
            <a:schemeClr val="tx1"/>
          </a:solidFill>
        </a:ln>
      </xdr:spPr>
    </xdr:pic>
    <xdr:clientData/>
  </xdr:twoCellAnchor>
  <xdr:twoCellAnchor editAs="oneCell">
    <xdr:from>
      <xdr:col>11</xdr:col>
      <xdr:colOff>0</xdr:colOff>
      <xdr:row>10</xdr:row>
      <xdr:rowOff>0</xdr:rowOff>
    </xdr:from>
    <xdr:to>
      <xdr:col>16</xdr:col>
      <xdr:colOff>531091</xdr:colOff>
      <xdr:row>10</xdr:row>
      <xdr:rowOff>2990389</xdr:rowOff>
    </xdr:to>
    <xdr:pic>
      <xdr:nvPicPr>
        <xdr:cNvPr id="35" name="Picture 34">
          <a:extLst>
            <a:ext uri="{FF2B5EF4-FFF2-40B4-BE49-F238E27FC236}">
              <a16:creationId xmlns:a16="http://schemas.microsoft.com/office/drawing/2014/main" id="{521535FC-FC2F-592B-AACB-1E7266BF250D}"/>
            </a:ext>
          </a:extLst>
        </xdr:cNvPr>
        <xdr:cNvPicPr>
          <a:picLocks noChangeAspect="1"/>
        </xdr:cNvPicPr>
      </xdr:nvPicPr>
      <xdr:blipFill>
        <a:blip xmlns:r="http://schemas.openxmlformats.org/officeDocument/2006/relationships" r:embed="rId17"/>
        <a:stretch>
          <a:fillRect/>
        </a:stretch>
      </xdr:blipFill>
      <xdr:spPr>
        <a:xfrm>
          <a:off x="8035636" y="27720636"/>
          <a:ext cx="3683000" cy="3001819"/>
        </a:xfrm>
        <a:prstGeom prst="rect">
          <a:avLst/>
        </a:prstGeom>
        <a:ln>
          <a:solidFill>
            <a:schemeClr val="tx1"/>
          </a:solidFill>
        </a:ln>
      </xdr:spPr>
    </xdr:pic>
    <xdr:clientData/>
  </xdr:twoCellAnchor>
  <xdr:twoCellAnchor editAs="oneCell">
    <xdr:from>
      <xdr:col>10</xdr:col>
      <xdr:colOff>831271</xdr:colOff>
      <xdr:row>11</xdr:row>
      <xdr:rowOff>0</xdr:rowOff>
    </xdr:from>
    <xdr:to>
      <xdr:col>16</xdr:col>
      <xdr:colOff>554181</xdr:colOff>
      <xdr:row>11</xdr:row>
      <xdr:rowOff>2993394</xdr:rowOff>
    </xdr:to>
    <xdr:pic>
      <xdr:nvPicPr>
        <xdr:cNvPr id="36" name="Picture 35">
          <a:extLst>
            <a:ext uri="{FF2B5EF4-FFF2-40B4-BE49-F238E27FC236}">
              <a16:creationId xmlns:a16="http://schemas.microsoft.com/office/drawing/2014/main" id="{CF928305-7037-976F-A408-379C52202904}"/>
            </a:ext>
          </a:extLst>
        </xdr:cNvPr>
        <xdr:cNvPicPr>
          <a:picLocks noChangeAspect="1"/>
        </xdr:cNvPicPr>
      </xdr:nvPicPr>
      <xdr:blipFill>
        <a:blip xmlns:r="http://schemas.openxmlformats.org/officeDocument/2006/relationships" r:embed="rId18"/>
        <a:stretch>
          <a:fillRect/>
        </a:stretch>
      </xdr:blipFill>
      <xdr:spPr>
        <a:xfrm>
          <a:off x="8035635" y="30757091"/>
          <a:ext cx="3706091" cy="2993394"/>
        </a:xfrm>
        <a:prstGeom prst="rect">
          <a:avLst/>
        </a:prstGeom>
        <a:ln>
          <a:solidFill>
            <a:schemeClr val="tx1"/>
          </a:solidFill>
        </a:ln>
      </xdr:spPr>
    </xdr:pic>
    <xdr:clientData/>
  </xdr:twoCellAnchor>
  <xdr:twoCellAnchor editAs="oneCell">
    <xdr:from>
      <xdr:col>11</xdr:col>
      <xdr:colOff>1</xdr:colOff>
      <xdr:row>19</xdr:row>
      <xdr:rowOff>1</xdr:rowOff>
    </xdr:from>
    <xdr:to>
      <xdr:col>16</xdr:col>
      <xdr:colOff>418523</xdr:colOff>
      <xdr:row>19</xdr:row>
      <xdr:rowOff>3011834</xdr:rowOff>
    </xdr:to>
    <xdr:pic>
      <xdr:nvPicPr>
        <xdr:cNvPr id="2" name="Picture 1" descr="Plot object">
          <a:extLst>
            <a:ext uri="{FF2B5EF4-FFF2-40B4-BE49-F238E27FC236}">
              <a16:creationId xmlns:a16="http://schemas.microsoft.com/office/drawing/2014/main" id="{0DA9AB10-E726-DA7C-1898-D3AF1F5DDCB5}"/>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024092" y="55187274"/>
          <a:ext cx="3550226" cy="3011833"/>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822613</xdr:colOff>
      <xdr:row>20</xdr:row>
      <xdr:rowOff>0</xdr:rowOff>
    </xdr:from>
    <xdr:to>
      <xdr:col>16</xdr:col>
      <xdr:colOff>418522</xdr:colOff>
      <xdr:row>20</xdr:row>
      <xdr:rowOff>3010145</xdr:rowOff>
    </xdr:to>
    <xdr:pic>
      <xdr:nvPicPr>
        <xdr:cNvPr id="3" name="Picture 2" descr="Plot object">
          <a:extLst>
            <a:ext uri="{FF2B5EF4-FFF2-40B4-BE49-F238E27FC236}">
              <a16:creationId xmlns:a16="http://schemas.microsoft.com/office/drawing/2014/main" id="{9A304CA0-D740-A689-7100-D3AC89CFFC95}"/>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024090" y="58232386"/>
          <a:ext cx="3550227" cy="301014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822613</xdr:colOff>
      <xdr:row>21</xdr:row>
      <xdr:rowOff>0</xdr:rowOff>
    </xdr:from>
    <xdr:to>
      <xdr:col>16</xdr:col>
      <xdr:colOff>436764</xdr:colOff>
      <xdr:row>22</xdr:row>
      <xdr:rowOff>19966</xdr:rowOff>
    </xdr:to>
    <xdr:pic>
      <xdr:nvPicPr>
        <xdr:cNvPr id="4" name="Picture 3" descr="Plot object">
          <a:extLst>
            <a:ext uri="{FF2B5EF4-FFF2-40B4-BE49-F238E27FC236}">
              <a16:creationId xmlns:a16="http://schemas.microsoft.com/office/drawing/2014/main" id="{32B5C18C-2EE6-97C9-FF07-A3AA008F9C18}"/>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8024090" y="61277500"/>
          <a:ext cx="3564659" cy="306127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22</xdr:row>
      <xdr:rowOff>1</xdr:rowOff>
    </xdr:from>
    <xdr:to>
      <xdr:col>16</xdr:col>
      <xdr:colOff>396471</xdr:colOff>
      <xdr:row>22</xdr:row>
      <xdr:rowOff>3028221</xdr:rowOff>
    </xdr:to>
    <xdr:pic>
      <xdr:nvPicPr>
        <xdr:cNvPr id="5" name="Picture 4" descr="Plot object">
          <a:extLst>
            <a:ext uri="{FF2B5EF4-FFF2-40B4-BE49-F238E27FC236}">
              <a16:creationId xmlns:a16="http://schemas.microsoft.com/office/drawing/2014/main" id="{6AE5EBB0-7D51-191D-8E14-E0FB06D5DE5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8024091" y="64322615"/>
          <a:ext cx="3535795" cy="302822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23</xdr:row>
      <xdr:rowOff>0</xdr:rowOff>
    </xdr:from>
    <xdr:to>
      <xdr:col>16</xdr:col>
      <xdr:colOff>418523</xdr:colOff>
      <xdr:row>23</xdr:row>
      <xdr:rowOff>2990388</xdr:rowOff>
    </xdr:to>
    <xdr:pic>
      <xdr:nvPicPr>
        <xdr:cNvPr id="6" name="Picture 5" descr="Plot object">
          <a:extLst>
            <a:ext uri="{FF2B5EF4-FFF2-40B4-BE49-F238E27FC236}">
              <a16:creationId xmlns:a16="http://schemas.microsoft.com/office/drawing/2014/main" id="{F150E473-6792-B84A-C4F4-17B32F1ABC7C}"/>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8024091" y="67367727"/>
          <a:ext cx="3550227" cy="2999913"/>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24</xdr:row>
      <xdr:rowOff>0</xdr:rowOff>
    </xdr:from>
    <xdr:to>
      <xdr:col>16</xdr:col>
      <xdr:colOff>436765</xdr:colOff>
      <xdr:row>24</xdr:row>
      <xdr:rowOff>3030682</xdr:rowOff>
    </xdr:to>
    <xdr:pic>
      <xdr:nvPicPr>
        <xdr:cNvPr id="7" name="Picture 6" descr="Plot object">
          <a:extLst>
            <a:ext uri="{FF2B5EF4-FFF2-40B4-BE49-F238E27FC236}">
              <a16:creationId xmlns:a16="http://schemas.microsoft.com/office/drawing/2014/main" id="{985011D1-665D-B035-56E7-84731C90BAA4}"/>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024091" y="70412841"/>
          <a:ext cx="3564659" cy="302687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822613</xdr:colOff>
      <xdr:row>25</xdr:row>
      <xdr:rowOff>1</xdr:rowOff>
    </xdr:from>
    <xdr:to>
      <xdr:col>16</xdr:col>
      <xdr:colOff>436764</xdr:colOff>
      <xdr:row>25</xdr:row>
      <xdr:rowOff>3025776</xdr:rowOff>
    </xdr:to>
    <xdr:pic>
      <xdr:nvPicPr>
        <xdr:cNvPr id="8" name="Picture 7" descr="Plot object">
          <a:extLst>
            <a:ext uri="{FF2B5EF4-FFF2-40B4-BE49-F238E27FC236}">
              <a16:creationId xmlns:a16="http://schemas.microsoft.com/office/drawing/2014/main" id="{051D8569-D514-F73E-15D5-EA20746559C2}"/>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8024090" y="73457956"/>
          <a:ext cx="3564659" cy="301815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822613</xdr:colOff>
      <xdr:row>26</xdr:row>
      <xdr:rowOff>0</xdr:rowOff>
    </xdr:from>
    <xdr:to>
      <xdr:col>16</xdr:col>
      <xdr:colOff>473248</xdr:colOff>
      <xdr:row>26</xdr:row>
      <xdr:rowOff>3010145</xdr:rowOff>
    </xdr:to>
    <xdr:pic>
      <xdr:nvPicPr>
        <xdr:cNvPr id="9" name="Picture 8" descr="Plot object">
          <a:extLst>
            <a:ext uri="{FF2B5EF4-FFF2-40B4-BE49-F238E27FC236}">
              <a16:creationId xmlns:a16="http://schemas.microsoft.com/office/drawing/2014/main" id="{1EA47FE9-3947-3469-7FD8-115A4DBC8679}"/>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8024090" y="76503068"/>
          <a:ext cx="3593523" cy="301014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27</xdr:row>
      <xdr:rowOff>1</xdr:rowOff>
    </xdr:from>
    <xdr:to>
      <xdr:col>16</xdr:col>
      <xdr:colOff>441672</xdr:colOff>
      <xdr:row>28</xdr:row>
      <xdr:rowOff>16136</xdr:rowOff>
    </xdr:to>
    <xdr:pic>
      <xdr:nvPicPr>
        <xdr:cNvPr id="11" name="Picture 10" descr="Plot object">
          <a:extLst>
            <a:ext uri="{FF2B5EF4-FFF2-40B4-BE49-F238E27FC236}">
              <a16:creationId xmlns:a16="http://schemas.microsoft.com/office/drawing/2014/main" id="{05C602B7-6DE3-767A-9094-61A9E12FB1A1}"/>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024091" y="79548183"/>
          <a:ext cx="3579091" cy="3051723"/>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18242</xdr:colOff>
      <xdr:row>1</xdr:row>
      <xdr:rowOff>0</xdr:rowOff>
    </xdr:from>
    <xdr:to>
      <xdr:col>16</xdr:col>
      <xdr:colOff>511926</xdr:colOff>
      <xdr:row>2</xdr:row>
      <xdr:rowOff>0</xdr:rowOff>
    </xdr:to>
    <xdr:pic>
      <xdr:nvPicPr>
        <xdr:cNvPr id="15" name="Picture 14">
          <a:extLst>
            <a:ext uri="{FF2B5EF4-FFF2-40B4-BE49-F238E27FC236}">
              <a16:creationId xmlns:a16="http://schemas.microsoft.com/office/drawing/2014/main" id="{195CB082-C555-C9C7-7E6F-995A28DD84A4}"/>
            </a:ext>
          </a:extLst>
        </xdr:cNvPr>
        <xdr:cNvPicPr>
          <a:picLocks noChangeAspect="1"/>
        </xdr:cNvPicPr>
      </xdr:nvPicPr>
      <xdr:blipFill>
        <a:blip xmlns:r="http://schemas.openxmlformats.org/officeDocument/2006/relationships" r:embed="rId1"/>
        <a:stretch>
          <a:fillRect/>
        </a:stretch>
      </xdr:blipFill>
      <xdr:spPr>
        <a:xfrm>
          <a:off x="13165628" y="375227"/>
          <a:ext cx="3633008" cy="3045114"/>
        </a:xfrm>
        <a:prstGeom prst="rect">
          <a:avLst/>
        </a:prstGeom>
        <a:ln>
          <a:solidFill>
            <a:schemeClr val="tx1"/>
          </a:solidFill>
        </a:ln>
      </xdr:spPr>
    </xdr:pic>
    <xdr:clientData/>
  </xdr:twoCellAnchor>
  <xdr:twoCellAnchor editAs="oneCell">
    <xdr:from>
      <xdr:col>11</xdr:col>
      <xdr:colOff>-1</xdr:colOff>
      <xdr:row>3</xdr:row>
      <xdr:rowOff>-1</xdr:rowOff>
    </xdr:from>
    <xdr:to>
      <xdr:col>17</xdr:col>
      <xdr:colOff>17433</xdr:colOff>
      <xdr:row>4</xdr:row>
      <xdr:rowOff>17039</xdr:rowOff>
    </xdr:to>
    <xdr:pic>
      <xdr:nvPicPr>
        <xdr:cNvPr id="16" name="Picture 15">
          <a:extLst>
            <a:ext uri="{FF2B5EF4-FFF2-40B4-BE49-F238E27FC236}">
              <a16:creationId xmlns:a16="http://schemas.microsoft.com/office/drawing/2014/main" id="{5A076416-F2D3-87AB-62E2-6EA118640302}"/>
            </a:ext>
          </a:extLst>
        </xdr:cNvPr>
        <xdr:cNvPicPr>
          <a:picLocks noChangeAspect="1"/>
        </xdr:cNvPicPr>
      </xdr:nvPicPr>
      <xdr:blipFill>
        <a:blip xmlns:r="http://schemas.openxmlformats.org/officeDocument/2006/relationships" r:embed="rId2"/>
        <a:stretch>
          <a:fillRect/>
        </a:stretch>
      </xdr:blipFill>
      <xdr:spPr>
        <a:xfrm>
          <a:off x="8283863" y="6465454"/>
          <a:ext cx="3766705" cy="3062153"/>
        </a:xfrm>
        <a:prstGeom prst="rect">
          <a:avLst/>
        </a:prstGeom>
        <a:ln>
          <a:solidFill>
            <a:schemeClr val="tx1"/>
          </a:solidFill>
        </a:ln>
      </xdr:spPr>
    </xdr:pic>
    <xdr:clientData/>
  </xdr:twoCellAnchor>
  <xdr:twoCellAnchor editAs="oneCell">
    <xdr:from>
      <xdr:col>11</xdr:col>
      <xdr:colOff>0</xdr:colOff>
      <xdr:row>3</xdr:row>
      <xdr:rowOff>3031777</xdr:rowOff>
    </xdr:from>
    <xdr:to>
      <xdr:col>17</xdr:col>
      <xdr:colOff>1</xdr:colOff>
      <xdr:row>4</xdr:row>
      <xdr:rowOff>2992256</xdr:rowOff>
    </xdr:to>
    <xdr:pic>
      <xdr:nvPicPr>
        <xdr:cNvPr id="17" name="Picture 16">
          <a:extLst>
            <a:ext uri="{FF2B5EF4-FFF2-40B4-BE49-F238E27FC236}">
              <a16:creationId xmlns:a16="http://schemas.microsoft.com/office/drawing/2014/main" id="{D037D639-4C65-268D-E424-B6074B9E333D}"/>
            </a:ext>
          </a:extLst>
        </xdr:cNvPr>
        <xdr:cNvPicPr>
          <a:picLocks noChangeAspect="1"/>
        </xdr:cNvPicPr>
      </xdr:nvPicPr>
      <xdr:blipFill>
        <a:blip xmlns:r="http://schemas.openxmlformats.org/officeDocument/2006/relationships" r:embed="rId3"/>
        <a:stretch>
          <a:fillRect/>
        </a:stretch>
      </xdr:blipFill>
      <xdr:spPr>
        <a:xfrm>
          <a:off x="8283864" y="9497232"/>
          <a:ext cx="3737842" cy="3001782"/>
        </a:xfrm>
        <a:prstGeom prst="rect">
          <a:avLst/>
        </a:prstGeom>
        <a:ln>
          <a:solidFill>
            <a:schemeClr val="tx1"/>
          </a:solidFill>
        </a:ln>
      </xdr:spPr>
    </xdr:pic>
    <xdr:clientData/>
  </xdr:twoCellAnchor>
  <xdr:twoCellAnchor editAs="oneCell">
    <xdr:from>
      <xdr:col>11</xdr:col>
      <xdr:colOff>1</xdr:colOff>
      <xdr:row>5</xdr:row>
      <xdr:rowOff>0</xdr:rowOff>
    </xdr:from>
    <xdr:to>
      <xdr:col>17</xdr:col>
      <xdr:colOff>0</xdr:colOff>
      <xdr:row>6</xdr:row>
      <xdr:rowOff>22052</xdr:rowOff>
    </xdr:to>
    <xdr:pic>
      <xdr:nvPicPr>
        <xdr:cNvPr id="18" name="Picture 17">
          <a:extLst>
            <a:ext uri="{FF2B5EF4-FFF2-40B4-BE49-F238E27FC236}">
              <a16:creationId xmlns:a16="http://schemas.microsoft.com/office/drawing/2014/main" id="{91EFA6C6-D921-FA6A-FD63-6ADF207D1BD3}"/>
            </a:ext>
          </a:extLst>
        </xdr:cNvPr>
        <xdr:cNvPicPr>
          <a:picLocks noChangeAspect="1"/>
        </xdr:cNvPicPr>
      </xdr:nvPicPr>
      <xdr:blipFill>
        <a:blip xmlns:r="http://schemas.openxmlformats.org/officeDocument/2006/relationships" r:embed="rId4"/>
        <a:stretch>
          <a:fillRect/>
        </a:stretch>
      </xdr:blipFill>
      <xdr:spPr>
        <a:xfrm>
          <a:off x="8283865" y="12555682"/>
          <a:ext cx="3737840" cy="3063355"/>
        </a:xfrm>
        <a:prstGeom prst="rect">
          <a:avLst/>
        </a:prstGeom>
        <a:ln>
          <a:solidFill>
            <a:schemeClr val="tx1"/>
          </a:solidFill>
        </a:ln>
      </xdr:spPr>
    </xdr:pic>
    <xdr:clientData/>
  </xdr:twoCellAnchor>
  <xdr:twoCellAnchor editAs="oneCell">
    <xdr:from>
      <xdr:col>11</xdr:col>
      <xdr:colOff>0</xdr:colOff>
      <xdr:row>6</xdr:row>
      <xdr:rowOff>0</xdr:rowOff>
    </xdr:from>
    <xdr:to>
      <xdr:col>17</xdr:col>
      <xdr:colOff>17433</xdr:colOff>
      <xdr:row>6</xdr:row>
      <xdr:rowOff>2990242</xdr:rowOff>
    </xdr:to>
    <xdr:pic>
      <xdr:nvPicPr>
        <xdr:cNvPr id="19" name="Picture 18">
          <a:extLst>
            <a:ext uri="{FF2B5EF4-FFF2-40B4-BE49-F238E27FC236}">
              <a16:creationId xmlns:a16="http://schemas.microsoft.com/office/drawing/2014/main" id="{729BDE68-C4A1-1DAE-624A-E922CCCF18C2}"/>
            </a:ext>
          </a:extLst>
        </xdr:cNvPr>
        <xdr:cNvPicPr>
          <a:picLocks noChangeAspect="1"/>
        </xdr:cNvPicPr>
      </xdr:nvPicPr>
      <xdr:blipFill>
        <a:blip xmlns:r="http://schemas.openxmlformats.org/officeDocument/2006/relationships" r:embed="rId5"/>
        <a:stretch>
          <a:fillRect/>
        </a:stretch>
      </xdr:blipFill>
      <xdr:spPr>
        <a:xfrm>
          <a:off x="8283864" y="15600795"/>
          <a:ext cx="3766704" cy="3001672"/>
        </a:xfrm>
        <a:prstGeom prst="rect">
          <a:avLst/>
        </a:prstGeom>
        <a:ln>
          <a:solidFill>
            <a:schemeClr val="tx1"/>
          </a:solidFill>
        </a:ln>
      </xdr:spPr>
    </xdr:pic>
    <xdr:clientData/>
  </xdr:twoCellAnchor>
  <xdr:twoCellAnchor editAs="oneCell">
    <xdr:from>
      <xdr:col>11</xdr:col>
      <xdr:colOff>0</xdr:colOff>
      <xdr:row>7</xdr:row>
      <xdr:rowOff>0</xdr:rowOff>
    </xdr:from>
    <xdr:to>
      <xdr:col>17</xdr:col>
      <xdr:colOff>22051</xdr:colOff>
      <xdr:row>7</xdr:row>
      <xdr:rowOff>2994198</xdr:rowOff>
    </xdr:to>
    <xdr:pic>
      <xdr:nvPicPr>
        <xdr:cNvPr id="20" name="Picture 19">
          <a:extLst>
            <a:ext uri="{FF2B5EF4-FFF2-40B4-BE49-F238E27FC236}">
              <a16:creationId xmlns:a16="http://schemas.microsoft.com/office/drawing/2014/main" id="{FCD7FDDB-E320-8BF8-558B-555212E37EAD}"/>
            </a:ext>
          </a:extLst>
        </xdr:cNvPr>
        <xdr:cNvPicPr>
          <a:picLocks noChangeAspect="1"/>
        </xdr:cNvPicPr>
      </xdr:nvPicPr>
      <xdr:blipFill>
        <a:blip xmlns:r="http://schemas.openxmlformats.org/officeDocument/2006/relationships" r:embed="rId6"/>
        <a:stretch>
          <a:fillRect/>
        </a:stretch>
      </xdr:blipFill>
      <xdr:spPr>
        <a:xfrm>
          <a:off x="8283864" y="18645909"/>
          <a:ext cx="3752272" cy="2999913"/>
        </a:xfrm>
        <a:prstGeom prst="rect">
          <a:avLst/>
        </a:prstGeom>
        <a:ln>
          <a:solidFill>
            <a:schemeClr val="tx1"/>
          </a:solidFill>
        </a:ln>
      </xdr:spPr>
    </xdr:pic>
    <xdr:clientData/>
  </xdr:twoCellAnchor>
  <xdr:twoCellAnchor editAs="oneCell">
    <xdr:from>
      <xdr:col>11</xdr:col>
      <xdr:colOff>0</xdr:colOff>
      <xdr:row>8</xdr:row>
      <xdr:rowOff>1</xdr:rowOff>
    </xdr:from>
    <xdr:to>
      <xdr:col>17</xdr:col>
      <xdr:colOff>17433</xdr:colOff>
      <xdr:row>8</xdr:row>
      <xdr:rowOff>2993851</xdr:rowOff>
    </xdr:to>
    <xdr:pic>
      <xdr:nvPicPr>
        <xdr:cNvPr id="21" name="Picture 20">
          <a:extLst>
            <a:ext uri="{FF2B5EF4-FFF2-40B4-BE49-F238E27FC236}">
              <a16:creationId xmlns:a16="http://schemas.microsoft.com/office/drawing/2014/main" id="{C63BD651-9BA4-F185-B88A-AF24677E5BF7}"/>
            </a:ext>
          </a:extLst>
        </xdr:cNvPr>
        <xdr:cNvPicPr>
          <a:picLocks noChangeAspect="1"/>
        </xdr:cNvPicPr>
      </xdr:nvPicPr>
      <xdr:blipFill>
        <a:blip xmlns:r="http://schemas.openxmlformats.org/officeDocument/2006/relationships" r:embed="rId7"/>
        <a:stretch>
          <a:fillRect/>
        </a:stretch>
      </xdr:blipFill>
      <xdr:spPr>
        <a:xfrm>
          <a:off x="8283864" y="21691024"/>
          <a:ext cx="3766704" cy="2993850"/>
        </a:xfrm>
        <a:prstGeom prst="rect">
          <a:avLst/>
        </a:prstGeom>
        <a:ln>
          <a:solidFill>
            <a:schemeClr val="tx1"/>
          </a:solidFill>
        </a:ln>
      </xdr:spPr>
    </xdr:pic>
    <xdr:clientData/>
  </xdr:twoCellAnchor>
  <xdr:twoCellAnchor editAs="oneCell">
    <xdr:from>
      <xdr:col>11</xdr:col>
      <xdr:colOff>0</xdr:colOff>
      <xdr:row>9</xdr:row>
      <xdr:rowOff>0</xdr:rowOff>
    </xdr:from>
    <xdr:to>
      <xdr:col>17</xdr:col>
      <xdr:colOff>17433</xdr:colOff>
      <xdr:row>9</xdr:row>
      <xdr:rowOff>2954713</xdr:rowOff>
    </xdr:to>
    <xdr:pic>
      <xdr:nvPicPr>
        <xdr:cNvPr id="22" name="Picture 21">
          <a:extLst>
            <a:ext uri="{FF2B5EF4-FFF2-40B4-BE49-F238E27FC236}">
              <a16:creationId xmlns:a16="http://schemas.microsoft.com/office/drawing/2014/main" id="{0608D60A-0A60-BBBD-242F-8C0EE680E738}"/>
            </a:ext>
          </a:extLst>
        </xdr:cNvPr>
        <xdr:cNvPicPr>
          <a:picLocks noChangeAspect="1"/>
        </xdr:cNvPicPr>
      </xdr:nvPicPr>
      <xdr:blipFill>
        <a:blip xmlns:r="http://schemas.openxmlformats.org/officeDocument/2006/relationships" r:embed="rId8"/>
        <a:stretch>
          <a:fillRect/>
        </a:stretch>
      </xdr:blipFill>
      <xdr:spPr>
        <a:xfrm>
          <a:off x="8283864" y="24736136"/>
          <a:ext cx="3766704" cy="2954713"/>
        </a:xfrm>
        <a:prstGeom prst="rect">
          <a:avLst/>
        </a:prstGeom>
        <a:ln>
          <a:solidFill>
            <a:schemeClr val="tx1"/>
          </a:solidFill>
        </a:ln>
      </xdr:spPr>
    </xdr:pic>
    <xdr:clientData/>
  </xdr:twoCellAnchor>
  <xdr:twoCellAnchor editAs="oneCell">
    <xdr:from>
      <xdr:col>11</xdr:col>
      <xdr:colOff>-1</xdr:colOff>
      <xdr:row>2</xdr:row>
      <xdr:rowOff>0</xdr:rowOff>
    </xdr:from>
    <xdr:to>
      <xdr:col>16</xdr:col>
      <xdr:colOff>533976</xdr:colOff>
      <xdr:row>2</xdr:row>
      <xdr:rowOff>3007836</xdr:rowOff>
    </xdr:to>
    <xdr:pic>
      <xdr:nvPicPr>
        <xdr:cNvPr id="3" name="Picture 2">
          <a:extLst>
            <a:ext uri="{FF2B5EF4-FFF2-40B4-BE49-F238E27FC236}">
              <a16:creationId xmlns:a16="http://schemas.microsoft.com/office/drawing/2014/main" id="{1C177A64-9682-588D-6E25-44F171B41027}"/>
            </a:ext>
          </a:extLst>
        </xdr:cNvPr>
        <xdr:cNvPicPr>
          <a:picLocks noChangeAspect="1"/>
        </xdr:cNvPicPr>
      </xdr:nvPicPr>
      <xdr:blipFill>
        <a:blip xmlns:r="http://schemas.openxmlformats.org/officeDocument/2006/relationships" r:embed="rId9"/>
        <a:stretch>
          <a:fillRect/>
        </a:stretch>
      </xdr:blipFill>
      <xdr:spPr>
        <a:xfrm>
          <a:off x="8283863" y="3420341"/>
          <a:ext cx="3665681" cy="3007836"/>
        </a:xfrm>
        <a:prstGeom prst="rect">
          <a:avLst/>
        </a:prstGeom>
        <a:ln>
          <a:solidFill>
            <a:schemeClr val="tx1"/>
          </a:solidFill>
        </a:ln>
      </xdr:spPr>
    </xdr:pic>
    <xdr:clientData/>
  </xdr:twoCellAnchor>
  <xdr:twoCellAnchor editAs="oneCell">
    <xdr:from>
      <xdr:col>11</xdr:col>
      <xdr:colOff>0</xdr:colOff>
      <xdr:row>17</xdr:row>
      <xdr:rowOff>0</xdr:rowOff>
    </xdr:from>
    <xdr:to>
      <xdr:col>16</xdr:col>
      <xdr:colOff>476249</xdr:colOff>
      <xdr:row>17</xdr:row>
      <xdr:rowOff>2993650</xdr:rowOff>
    </xdr:to>
    <xdr:pic>
      <xdr:nvPicPr>
        <xdr:cNvPr id="6" name="Picture 5">
          <a:extLst>
            <a:ext uri="{FF2B5EF4-FFF2-40B4-BE49-F238E27FC236}">
              <a16:creationId xmlns:a16="http://schemas.microsoft.com/office/drawing/2014/main" id="{2735EDC4-E8F1-FA6E-EE5F-769295F63E0E}"/>
            </a:ext>
          </a:extLst>
        </xdr:cNvPr>
        <xdr:cNvPicPr>
          <a:picLocks noChangeAspect="1"/>
        </xdr:cNvPicPr>
      </xdr:nvPicPr>
      <xdr:blipFill>
        <a:blip xmlns:r="http://schemas.openxmlformats.org/officeDocument/2006/relationships" r:embed="rId10"/>
        <a:stretch>
          <a:fillRect/>
        </a:stretch>
      </xdr:blipFill>
      <xdr:spPr>
        <a:xfrm>
          <a:off x="8283864" y="49097045"/>
          <a:ext cx="3607953" cy="2993650"/>
        </a:xfrm>
        <a:prstGeom prst="rect">
          <a:avLst/>
        </a:prstGeom>
        <a:ln>
          <a:solidFill>
            <a:schemeClr val="tx1"/>
          </a:solidFill>
        </a:ln>
      </xdr:spPr>
    </xdr:pic>
    <xdr:clientData/>
  </xdr:twoCellAnchor>
  <xdr:twoCellAnchor editAs="oneCell">
    <xdr:from>
      <xdr:col>11</xdr:col>
      <xdr:colOff>0</xdr:colOff>
      <xdr:row>18</xdr:row>
      <xdr:rowOff>0</xdr:rowOff>
    </xdr:from>
    <xdr:to>
      <xdr:col>16</xdr:col>
      <xdr:colOff>555784</xdr:colOff>
      <xdr:row>18</xdr:row>
      <xdr:rowOff>3027904</xdr:rowOff>
    </xdr:to>
    <xdr:pic>
      <xdr:nvPicPr>
        <xdr:cNvPr id="23" name="Picture 22" descr="Plot object">
          <a:extLst>
            <a:ext uri="{FF2B5EF4-FFF2-40B4-BE49-F238E27FC236}">
              <a16:creationId xmlns:a16="http://schemas.microsoft.com/office/drawing/2014/main" id="{2F467151-EE9D-DA35-A5E9-3AA78FEB9E2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310563" y="58197750"/>
          <a:ext cx="3690937" cy="3041239"/>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11906</xdr:colOff>
      <xdr:row>19</xdr:row>
      <xdr:rowOff>1</xdr:rowOff>
    </xdr:from>
    <xdr:to>
      <xdr:col>16</xdr:col>
      <xdr:colOff>587215</xdr:colOff>
      <xdr:row>19</xdr:row>
      <xdr:rowOff>3028475</xdr:rowOff>
    </xdr:to>
    <xdr:pic>
      <xdr:nvPicPr>
        <xdr:cNvPr id="24" name="Picture 23" descr="Plot object">
          <a:extLst>
            <a:ext uri="{FF2B5EF4-FFF2-40B4-BE49-F238E27FC236}">
              <a16:creationId xmlns:a16="http://schemas.microsoft.com/office/drawing/2014/main" id="{04DD86D8-0304-99BF-CCB3-16BDF69689D4}"/>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322469" y="61245751"/>
          <a:ext cx="3710462" cy="3032284"/>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20</xdr:row>
      <xdr:rowOff>0</xdr:rowOff>
    </xdr:from>
    <xdr:to>
      <xdr:col>16</xdr:col>
      <xdr:colOff>587692</xdr:colOff>
      <xdr:row>20</xdr:row>
      <xdr:rowOff>3032180</xdr:rowOff>
    </xdr:to>
    <xdr:pic>
      <xdr:nvPicPr>
        <xdr:cNvPr id="25" name="Picture 24" descr="Plot object">
          <a:extLst>
            <a:ext uri="{FF2B5EF4-FFF2-40B4-BE49-F238E27FC236}">
              <a16:creationId xmlns:a16="http://schemas.microsoft.com/office/drawing/2014/main" id="{952EB58F-9E42-84E9-4F7D-5D6C31A57481}"/>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310563" y="64293750"/>
          <a:ext cx="3726655" cy="303218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xdr:colOff>
      <xdr:row>21</xdr:row>
      <xdr:rowOff>0</xdr:rowOff>
    </xdr:from>
    <xdr:to>
      <xdr:col>16</xdr:col>
      <xdr:colOff>571499</xdr:colOff>
      <xdr:row>21</xdr:row>
      <xdr:rowOff>3027772</xdr:rowOff>
    </xdr:to>
    <xdr:pic>
      <xdr:nvPicPr>
        <xdr:cNvPr id="26" name="Picture 25" descr="Plot object">
          <a:extLst>
            <a:ext uri="{FF2B5EF4-FFF2-40B4-BE49-F238E27FC236}">
              <a16:creationId xmlns:a16="http://schemas.microsoft.com/office/drawing/2014/main" id="{1EA78530-053F-E73A-5951-9F7A8475E9A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310562" y="67341750"/>
          <a:ext cx="3702843" cy="303539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22</xdr:row>
      <xdr:rowOff>0</xdr:rowOff>
    </xdr:from>
    <xdr:to>
      <xdr:col>16</xdr:col>
      <xdr:colOff>551974</xdr:colOff>
      <xdr:row>22</xdr:row>
      <xdr:rowOff>3032284</xdr:rowOff>
    </xdr:to>
    <xdr:pic>
      <xdr:nvPicPr>
        <xdr:cNvPr id="28" name="Picture 27" descr="Plot object">
          <a:extLst>
            <a:ext uri="{FF2B5EF4-FFF2-40B4-BE49-F238E27FC236}">
              <a16:creationId xmlns:a16="http://schemas.microsoft.com/office/drawing/2014/main" id="{72E86640-3ECB-31DC-D2C5-B8A13AEA24F1}"/>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310563" y="70389750"/>
          <a:ext cx="3690937" cy="3032284"/>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23</xdr:row>
      <xdr:rowOff>0</xdr:rowOff>
    </xdr:from>
    <xdr:to>
      <xdr:col>16</xdr:col>
      <xdr:colOff>571500</xdr:colOff>
      <xdr:row>23</xdr:row>
      <xdr:rowOff>3012281</xdr:rowOff>
    </xdr:to>
    <xdr:pic>
      <xdr:nvPicPr>
        <xdr:cNvPr id="29" name="Picture 28" descr="Plot object">
          <a:extLst>
            <a:ext uri="{FF2B5EF4-FFF2-40B4-BE49-F238E27FC236}">
              <a16:creationId xmlns:a16="http://schemas.microsoft.com/office/drawing/2014/main" id="{2FC33A48-6197-E063-EC28-7E96E6158E5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310563" y="73437750"/>
          <a:ext cx="3702843" cy="3012281"/>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xdr:colOff>
      <xdr:row>24</xdr:row>
      <xdr:rowOff>1</xdr:rowOff>
    </xdr:from>
    <xdr:to>
      <xdr:col>17</xdr:col>
      <xdr:colOff>1</xdr:colOff>
      <xdr:row>25</xdr:row>
      <xdr:rowOff>0</xdr:rowOff>
    </xdr:to>
    <xdr:pic>
      <xdr:nvPicPr>
        <xdr:cNvPr id="30" name="Picture 29" descr="Plot object">
          <a:extLst>
            <a:ext uri="{FF2B5EF4-FFF2-40B4-BE49-F238E27FC236}">
              <a16:creationId xmlns:a16="http://schemas.microsoft.com/office/drawing/2014/main" id="{E90785F8-48AA-1E29-F532-B268A8A7588D}"/>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8310564" y="76485751"/>
          <a:ext cx="3738562" cy="3047999"/>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24</xdr:row>
      <xdr:rowOff>3047999</xdr:rowOff>
    </xdr:from>
    <xdr:to>
      <xdr:col>17</xdr:col>
      <xdr:colOff>0</xdr:colOff>
      <xdr:row>25</xdr:row>
      <xdr:rowOff>3007674</xdr:rowOff>
    </xdr:to>
    <xdr:pic>
      <xdr:nvPicPr>
        <xdr:cNvPr id="31" name="Picture 30" descr="Plot object">
          <a:extLst>
            <a:ext uri="{FF2B5EF4-FFF2-40B4-BE49-F238E27FC236}">
              <a16:creationId xmlns:a16="http://schemas.microsoft.com/office/drawing/2014/main" id="{3B7C8968-BF80-A14B-1A9F-F644E2DCCB54}"/>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310563" y="79533749"/>
          <a:ext cx="3738562" cy="300767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xdr:colOff>
      <xdr:row>9</xdr:row>
      <xdr:rowOff>2992755</xdr:rowOff>
    </xdr:from>
    <xdr:to>
      <xdr:col>16</xdr:col>
      <xdr:colOff>587216</xdr:colOff>
      <xdr:row>10</xdr:row>
      <xdr:rowOff>3032657</xdr:rowOff>
    </xdr:to>
    <xdr:pic>
      <xdr:nvPicPr>
        <xdr:cNvPr id="42" name="Picture 41" descr="Plot object">
          <a:extLst>
            <a:ext uri="{FF2B5EF4-FFF2-40B4-BE49-F238E27FC236}">
              <a16:creationId xmlns:a16="http://schemas.microsoft.com/office/drawing/2014/main" id="{1C904A28-E28F-EFC5-A562-C844D906FA0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310562" y="27674411"/>
          <a:ext cx="3714750" cy="3072186"/>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811530</xdr:colOff>
      <xdr:row>10</xdr:row>
      <xdr:rowOff>3032284</xdr:rowOff>
    </xdr:from>
    <xdr:to>
      <xdr:col>16</xdr:col>
      <xdr:colOff>587693</xdr:colOff>
      <xdr:row>11</xdr:row>
      <xdr:rowOff>3029426</xdr:rowOff>
    </xdr:to>
    <xdr:pic>
      <xdr:nvPicPr>
        <xdr:cNvPr id="43" name="Picture 42" descr="Plot object">
          <a:extLst>
            <a:ext uri="{FF2B5EF4-FFF2-40B4-BE49-F238E27FC236}">
              <a16:creationId xmlns:a16="http://schemas.microsoft.com/office/drawing/2014/main" id="{04BB18F6-45E4-092C-CA7E-9A329646B4F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288655" y="30750034"/>
          <a:ext cx="3748564" cy="303371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817722</xdr:colOff>
      <xdr:row>12</xdr:row>
      <xdr:rowOff>15716</xdr:rowOff>
    </xdr:from>
    <xdr:to>
      <xdr:col>17</xdr:col>
      <xdr:colOff>20002</xdr:colOff>
      <xdr:row>13</xdr:row>
      <xdr:rowOff>53963</xdr:rowOff>
    </xdr:to>
    <xdr:pic>
      <xdr:nvPicPr>
        <xdr:cNvPr id="44" name="Picture 43" descr="Plot object">
          <a:extLst>
            <a:ext uri="{FF2B5EF4-FFF2-40B4-BE49-F238E27FC236}">
              <a16:creationId xmlns:a16="http://schemas.microsoft.com/office/drawing/2014/main" id="{79A4C4D8-6E8C-B8CE-7621-DBB4FF53A2BF}"/>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8294847" y="33829466"/>
          <a:ext cx="3778090" cy="3082437"/>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16</xdr:col>
      <xdr:colOff>587693</xdr:colOff>
      <xdr:row>14</xdr:row>
      <xdr:rowOff>20805</xdr:rowOff>
    </xdr:to>
    <xdr:pic>
      <xdr:nvPicPr>
        <xdr:cNvPr id="45" name="Picture 44" descr="Plot object">
          <a:extLst>
            <a:ext uri="{FF2B5EF4-FFF2-40B4-BE49-F238E27FC236}">
              <a16:creationId xmlns:a16="http://schemas.microsoft.com/office/drawing/2014/main" id="{0732EDED-CB16-331E-AD7D-A1A76F6BAE9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8310563" y="36861750"/>
          <a:ext cx="3726656" cy="306880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xdr:colOff>
      <xdr:row>14</xdr:row>
      <xdr:rowOff>0</xdr:rowOff>
    </xdr:from>
    <xdr:to>
      <xdr:col>16</xdr:col>
      <xdr:colOff>591503</xdr:colOff>
      <xdr:row>14</xdr:row>
      <xdr:rowOff>3027997</xdr:rowOff>
    </xdr:to>
    <xdr:pic>
      <xdr:nvPicPr>
        <xdr:cNvPr id="46" name="Picture 45" descr="Plot object">
          <a:extLst>
            <a:ext uri="{FF2B5EF4-FFF2-40B4-BE49-F238E27FC236}">
              <a16:creationId xmlns:a16="http://schemas.microsoft.com/office/drawing/2014/main" id="{2BD9BE6F-2752-52A2-D09D-9080079C5A2D}"/>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8310562" y="39909750"/>
          <a:ext cx="3726657" cy="3031807"/>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15716</xdr:rowOff>
    </xdr:from>
    <xdr:to>
      <xdr:col>17</xdr:col>
      <xdr:colOff>0</xdr:colOff>
      <xdr:row>15</xdr:row>
      <xdr:rowOff>3044190</xdr:rowOff>
    </xdr:to>
    <xdr:pic>
      <xdr:nvPicPr>
        <xdr:cNvPr id="47" name="Picture 46" descr="Plot object">
          <a:extLst>
            <a:ext uri="{FF2B5EF4-FFF2-40B4-BE49-F238E27FC236}">
              <a16:creationId xmlns:a16="http://schemas.microsoft.com/office/drawing/2014/main" id="{D4CA030B-DE7C-254E-4F74-CD984A1EF76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10563" y="42973466"/>
          <a:ext cx="3738562" cy="3028474"/>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17</xdr:col>
      <xdr:colOff>19526</xdr:colOff>
      <xdr:row>16</xdr:row>
      <xdr:rowOff>3032284</xdr:rowOff>
    </xdr:to>
    <xdr:pic>
      <xdr:nvPicPr>
        <xdr:cNvPr id="48" name="Picture 47" descr="Plot object">
          <a:extLst>
            <a:ext uri="{FF2B5EF4-FFF2-40B4-BE49-F238E27FC236}">
              <a16:creationId xmlns:a16="http://schemas.microsoft.com/office/drawing/2014/main" id="{C60D10D7-E45C-7402-C103-DEA25321B3FF}"/>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8310563" y="46005750"/>
          <a:ext cx="3750468" cy="3032284"/>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1424940</xdr:colOff>
      <xdr:row>14</xdr:row>
      <xdr:rowOff>205740</xdr:rowOff>
    </xdr:from>
    <xdr:to>
      <xdr:col>15</xdr:col>
      <xdr:colOff>1404944</xdr:colOff>
      <xdr:row>37</xdr:row>
      <xdr:rowOff>117662</xdr:rowOff>
    </xdr:to>
    <xdr:pic>
      <xdr:nvPicPr>
        <xdr:cNvPr id="2" name="Picture 1">
          <a:extLst>
            <a:ext uri="{FF2B5EF4-FFF2-40B4-BE49-F238E27FC236}">
              <a16:creationId xmlns:a16="http://schemas.microsoft.com/office/drawing/2014/main" id="{B8C62742-F52A-FCE6-FDF7-B5305A432997}"/>
            </a:ext>
          </a:extLst>
        </xdr:cNvPr>
        <xdr:cNvPicPr>
          <a:picLocks noChangeAspect="1"/>
        </xdr:cNvPicPr>
      </xdr:nvPicPr>
      <xdr:blipFill>
        <a:blip xmlns:r="http://schemas.openxmlformats.org/officeDocument/2006/relationships" r:embed="rId1"/>
        <a:stretch>
          <a:fillRect/>
        </a:stretch>
      </xdr:blipFill>
      <xdr:spPr>
        <a:xfrm>
          <a:off x="10066020" y="3162300"/>
          <a:ext cx="12941624" cy="49944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40668-9758-42BE-82F5-6C9C6570F038}">
  <dimension ref="A1:W28"/>
  <sheetViews>
    <sheetView zoomScale="70" zoomScaleNormal="70" workbookViewId="0">
      <pane ySplit="1" topLeftCell="A10" activePane="bottomLeft" state="frozen"/>
      <selection pane="bottomLeft" activeCell="X13" sqref="X13"/>
    </sheetView>
  </sheetViews>
  <sheetFormatPr defaultRowHeight="14.4" x14ac:dyDescent="0.3"/>
  <cols>
    <col min="1" max="1" width="17.88671875" style="1" customWidth="1"/>
    <col min="2" max="4" width="0" style="1" hidden="1" customWidth="1"/>
    <col min="5" max="5" width="22.109375" style="1" hidden="1" customWidth="1"/>
    <col min="6" max="6" width="22.109375" style="1" customWidth="1"/>
    <col min="7" max="9" width="17.6640625" style="1" customWidth="1"/>
    <col min="10" max="11" width="12.109375" style="1" customWidth="1"/>
    <col min="12" max="12" width="10.21875" style="1" customWidth="1"/>
    <col min="13" max="16384" width="8.88671875" style="1"/>
  </cols>
  <sheetData>
    <row r="1" spans="1:23" ht="30" customHeight="1" thickBot="1" x14ac:dyDescent="0.35">
      <c r="A1" s="2" t="s">
        <v>0</v>
      </c>
      <c r="B1" s="2">
        <v>1</v>
      </c>
      <c r="C1" s="2">
        <v>2</v>
      </c>
      <c r="D1" s="2">
        <v>3</v>
      </c>
      <c r="E1" s="10" t="s">
        <v>13</v>
      </c>
      <c r="F1" s="2" t="s">
        <v>13</v>
      </c>
      <c r="G1" s="44" t="s">
        <v>12</v>
      </c>
      <c r="H1" s="44"/>
      <c r="I1" s="44"/>
      <c r="J1" s="2" t="s">
        <v>2</v>
      </c>
      <c r="K1" s="2" t="s">
        <v>8</v>
      </c>
      <c r="L1" s="47" t="s">
        <v>11</v>
      </c>
      <c r="M1" s="47"/>
      <c r="N1" s="47"/>
      <c r="O1" s="47"/>
      <c r="P1" s="47"/>
      <c r="Q1" s="47"/>
      <c r="R1" s="45" t="s">
        <v>14</v>
      </c>
      <c r="S1" s="45"/>
      <c r="T1" s="45"/>
      <c r="U1" s="45"/>
      <c r="V1" s="45"/>
      <c r="W1" s="45"/>
    </row>
    <row r="2" spans="1:23" ht="239.4" customHeight="1" x14ac:dyDescent="0.3">
      <c r="A2" s="1" t="s">
        <v>56</v>
      </c>
      <c r="E2" s="11" t="s">
        <v>54</v>
      </c>
      <c r="F2" s="1" t="s">
        <v>61</v>
      </c>
      <c r="G2" s="46" t="s">
        <v>62</v>
      </c>
      <c r="H2" s="46"/>
      <c r="I2" s="46"/>
      <c r="J2" s="1" t="s">
        <v>88</v>
      </c>
      <c r="K2" s="1" t="s">
        <v>10</v>
      </c>
      <c r="R2" s="46" t="s">
        <v>63</v>
      </c>
      <c r="S2" s="46"/>
      <c r="T2" s="46"/>
    </row>
    <row r="3" spans="1:23" ht="239.4" customHeight="1" x14ac:dyDescent="0.3">
      <c r="A3" s="1">
        <v>2</v>
      </c>
      <c r="E3" s="11" t="s">
        <v>55</v>
      </c>
      <c r="F3" s="1" t="s">
        <v>64</v>
      </c>
      <c r="G3" s="42" t="s">
        <v>65</v>
      </c>
      <c r="H3" s="42"/>
      <c r="I3" s="42"/>
      <c r="K3" s="1" t="s">
        <v>10</v>
      </c>
      <c r="R3" s="46" t="s">
        <v>302</v>
      </c>
      <c r="S3" s="46"/>
    </row>
    <row r="4" spans="1:23" ht="240" customHeight="1" x14ac:dyDescent="0.3">
      <c r="A4" s="1" t="s">
        <v>110</v>
      </c>
      <c r="E4" s="11" t="s">
        <v>57</v>
      </c>
      <c r="F4" s="1" t="s">
        <v>66</v>
      </c>
      <c r="G4" s="42" t="s">
        <v>67</v>
      </c>
      <c r="H4" s="42"/>
      <c r="I4" s="42"/>
      <c r="J4" s="1" t="s">
        <v>89</v>
      </c>
      <c r="R4" s="46" t="s">
        <v>113</v>
      </c>
      <c r="S4" s="46"/>
    </row>
    <row r="5" spans="1:23" ht="239.4" customHeight="1" x14ac:dyDescent="0.3">
      <c r="A5" s="1">
        <v>3</v>
      </c>
      <c r="E5" s="11" t="s">
        <v>58</v>
      </c>
      <c r="F5" s="1" t="s">
        <v>71</v>
      </c>
      <c r="G5" s="42" t="s">
        <v>68</v>
      </c>
      <c r="H5" s="42"/>
      <c r="I5" s="42"/>
      <c r="K5" s="1" t="s">
        <v>10</v>
      </c>
      <c r="R5" s="46"/>
      <c r="S5" s="46"/>
    </row>
    <row r="6" spans="1:23" ht="239.4" customHeight="1" x14ac:dyDescent="0.3">
      <c r="A6" s="1" t="s">
        <v>111</v>
      </c>
      <c r="E6" s="11" t="s">
        <v>59</v>
      </c>
      <c r="F6" s="1" t="s">
        <v>69</v>
      </c>
      <c r="G6" s="42" t="s">
        <v>70</v>
      </c>
      <c r="H6" s="42"/>
      <c r="I6" s="42"/>
      <c r="K6" s="1" t="s">
        <v>10</v>
      </c>
      <c r="R6" s="43" t="s">
        <v>112</v>
      </c>
      <c r="S6" s="43"/>
    </row>
    <row r="7" spans="1:23" ht="239.4" customHeight="1" x14ac:dyDescent="0.3">
      <c r="A7" s="1">
        <v>4</v>
      </c>
      <c r="E7" s="11"/>
      <c r="F7" s="1" t="s">
        <v>99</v>
      </c>
      <c r="G7" s="42" t="s">
        <v>100</v>
      </c>
      <c r="H7" s="42"/>
      <c r="I7" s="42"/>
      <c r="K7" s="1" t="s">
        <v>10</v>
      </c>
    </row>
    <row r="8" spans="1:23" ht="239.4" customHeight="1" x14ac:dyDescent="0.3">
      <c r="A8" s="1">
        <v>5</v>
      </c>
      <c r="E8" s="11"/>
      <c r="F8" s="1" t="s">
        <v>103</v>
      </c>
      <c r="G8" s="42" t="s">
        <v>101</v>
      </c>
      <c r="H8" s="42"/>
      <c r="I8" s="42"/>
      <c r="K8" s="1" t="s">
        <v>10</v>
      </c>
    </row>
    <row r="9" spans="1:23" ht="239.4" customHeight="1" x14ac:dyDescent="0.3">
      <c r="A9" s="1">
        <v>6</v>
      </c>
      <c r="E9" s="11"/>
      <c r="F9" s="1" t="s">
        <v>104</v>
      </c>
      <c r="G9" s="42" t="s">
        <v>102</v>
      </c>
      <c r="H9" s="42"/>
      <c r="I9" s="42"/>
      <c r="K9" s="1" t="s">
        <v>10</v>
      </c>
    </row>
    <row r="10" spans="1:23" ht="239.4" customHeight="1" x14ac:dyDescent="0.3">
      <c r="A10" s="1">
        <v>7</v>
      </c>
      <c r="E10" s="11"/>
      <c r="F10" s="1" t="s">
        <v>109</v>
      </c>
      <c r="G10" s="42" t="s">
        <v>106</v>
      </c>
      <c r="H10" s="42"/>
      <c r="I10" s="42"/>
      <c r="K10" s="1" t="s">
        <v>10</v>
      </c>
      <c r="R10" s="46" t="s">
        <v>116</v>
      </c>
      <c r="S10" s="46"/>
    </row>
    <row r="11" spans="1:23" ht="239.4" customHeight="1" x14ac:dyDescent="0.3">
      <c r="A11" s="1">
        <v>8</v>
      </c>
      <c r="E11" s="11"/>
      <c r="F11" s="1" t="s">
        <v>114</v>
      </c>
      <c r="G11" s="42" t="s">
        <v>107</v>
      </c>
      <c r="H11" s="42"/>
      <c r="I11" s="42"/>
      <c r="K11" s="1" t="s">
        <v>10</v>
      </c>
      <c r="R11" s="46"/>
      <c r="S11" s="46"/>
    </row>
    <row r="12" spans="1:23" ht="239.4" customHeight="1" x14ac:dyDescent="0.3">
      <c r="A12" s="1">
        <v>9</v>
      </c>
      <c r="E12" s="11"/>
      <c r="F12" s="1" t="s">
        <v>115</v>
      </c>
      <c r="G12" s="42" t="s">
        <v>108</v>
      </c>
      <c r="H12" s="42"/>
      <c r="I12" s="42"/>
      <c r="K12" s="1" t="s">
        <v>10</v>
      </c>
      <c r="R12" s="46"/>
      <c r="S12" s="46"/>
    </row>
    <row r="13" spans="1:23" ht="240" customHeight="1" x14ac:dyDescent="0.3">
      <c r="A13" s="1">
        <v>1</v>
      </c>
      <c r="E13" s="11" t="s">
        <v>1</v>
      </c>
      <c r="F13" s="1" t="s">
        <v>72</v>
      </c>
      <c r="G13" s="46" t="s">
        <v>73</v>
      </c>
      <c r="H13" s="46"/>
      <c r="I13" s="46"/>
      <c r="J13" s="1" t="s">
        <v>87</v>
      </c>
      <c r="K13" s="1" t="s">
        <v>9</v>
      </c>
      <c r="R13" s="46" t="s">
        <v>74</v>
      </c>
      <c r="S13" s="46"/>
    </row>
    <row r="14" spans="1:23" ht="240" customHeight="1" x14ac:dyDescent="0.3">
      <c r="A14" s="1">
        <v>2</v>
      </c>
      <c r="E14" s="11" t="s">
        <v>3</v>
      </c>
      <c r="F14" s="1" t="s">
        <v>75</v>
      </c>
      <c r="G14" s="46" t="s">
        <v>76</v>
      </c>
      <c r="H14" s="46"/>
      <c r="I14" s="46"/>
      <c r="J14" s="1" t="s">
        <v>87</v>
      </c>
      <c r="K14" s="1" t="s">
        <v>9</v>
      </c>
      <c r="R14" s="46" t="s">
        <v>17</v>
      </c>
      <c r="S14" s="46"/>
    </row>
    <row r="15" spans="1:23" ht="240" customHeight="1" x14ac:dyDescent="0.3">
      <c r="A15" s="1">
        <v>3</v>
      </c>
      <c r="E15" s="11" t="s">
        <v>4</v>
      </c>
      <c r="F15" s="1" t="s">
        <v>77</v>
      </c>
      <c r="G15" s="46" t="s">
        <v>78</v>
      </c>
      <c r="H15" s="46"/>
      <c r="I15" s="46"/>
      <c r="J15" s="1" t="s">
        <v>87</v>
      </c>
      <c r="K15" s="1" t="s">
        <v>9</v>
      </c>
      <c r="R15" s="46" t="s">
        <v>16</v>
      </c>
      <c r="S15" s="46"/>
    </row>
    <row r="16" spans="1:23" ht="240" customHeight="1" x14ac:dyDescent="0.3">
      <c r="A16" s="1">
        <v>4</v>
      </c>
      <c r="E16" s="11" t="s">
        <v>5</v>
      </c>
      <c r="F16" s="1" t="s">
        <v>80</v>
      </c>
      <c r="G16" s="46" t="s">
        <v>81</v>
      </c>
      <c r="H16" s="46"/>
      <c r="I16" s="46"/>
      <c r="J16" s="1" t="s">
        <v>87</v>
      </c>
      <c r="K16" s="1" t="s">
        <v>9</v>
      </c>
      <c r="R16" s="46" t="s">
        <v>18</v>
      </c>
      <c r="S16" s="46"/>
      <c r="T16" s="46"/>
      <c r="U16" s="48" t="s">
        <v>79</v>
      </c>
      <c r="V16" s="48"/>
      <c r="W16" s="48"/>
    </row>
    <row r="17" spans="1:20" ht="240" customHeight="1" x14ac:dyDescent="0.3">
      <c r="A17" s="1">
        <v>5</v>
      </c>
      <c r="E17" s="11" t="s">
        <v>6</v>
      </c>
      <c r="F17" s="1" t="s">
        <v>82</v>
      </c>
      <c r="G17" s="46" t="s">
        <v>83</v>
      </c>
      <c r="H17" s="46"/>
      <c r="I17" s="46"/>
      <c r="J17" s="1" t="s">
        <v>87</v>
      </c>
      <c r="K17" s="1" t="s">
        <v>9</v>
      </c>
      <c r="R17" s="46"/>
      <c r="S17" s="46"/>
    </row>
    <row r="18" spans="1:20" ht="240" customHeight="1" x14ac:dyDescent="0.3">
      <c r="A18" s="1">
        <v>6</v>
      </c>
      <c r="F18" s="1" t="s">
        <v>84</v>
      </c>
      <c r="G18" s="46" t="s">
        <v>79</v>
      </c>
      <c r="H18" s="46"/>
      <c r="I18" s="46"/>
      <c r="J18" s="1" t="s">
        <v>87</v>
      </c>
      <c r="K18" s="1" t="s">
        <v>9</v>
      </c>
    </row>
    <row r="19" spans="1:20" ht="240" customHeight="1" x14ac:dyDescent="0.3">
      <c r="A19" s="1">
        <v>7</v>
      </c>
      <c r="F19" s="1" t="s">
        <v>86</v>
      </c>
      <c r="G19" s="46" t="s">
        <v>85</v>
      </c>
      <c r="H19" s="46"/>
      <c r="I19" s="46"/>
      <c r="J19" s="1" t="s">
        <v>87</v>
      </c>
      <c r="K19" s="1" t="s">
        <v>9</v>
      </c>
      <c r="R19" s="48" t="s">
        <v>79</v>
      </c>
      <c r="S19" s="48"/>
      <c r="T19" s="48"/>
    </row>
    <row r="20" spans="1:20" ht="240" customHeight="1" x14ac:dyDescent="0.3">
      <c r="A20" s="1">
        <v>1</v>
      </c>
      <c r="F20" s="1" t="s">
        <v>272</v>
      </c>
      <c r="G20" s="42" t="s">
        <v>273</v>
      </c>
      <c r="H20" s="42"/>
      <c r="I20" s="42"/>
      <c r="K20" s="1" t="s">
        <v>271</v>
      </c>
      <c r="L20"/>
      <c r="R20" s="3"/>
      <c r="S20" s="3"/>
      <c r="T20" s="3"/>
    </row>
    <row r="21" spans="1:20" ht="240" customHeight="1" x14ac:dyDescent="0.3">
      <c r="A21" s="1">
        <v>2</v>
      </c>
      <c r="F21" s="1" t="s">
        <v>274</v>
      </c>
      <c r="G21" s="42" t="s">
        <v>275</v>
      </c>
      <c r="H21" s="42"/>
      <c r="I21" s="42"/>
      <c r="K21" s="1" t="s">
        <v>271</v>
      </c>
      <c r="L21"/>
      <c r="R21" s="3"/>
      <c r="S21" s="3"/>
      <c r="T21" s="3"/>
    </row>
    <row r="22" spans="1:20" ht="240" customHeight="1" x14ac:dyDescent="0.3">
      <c r="A22" s="1">
        <v>3</v>
      </c>
      <c r="F22" s="1" t="s">
        <v>276</v>
      </c>
      <c r="G22" s="42" t="s">
        <v>277</v>
      </c>
      <c r="H22" s="42"/>
      <c r="I22" s="42"/>
      <c r="K22" s="1" t="s">
        <v>271</v>
      </c>
      <c r="L22"/>
      <c r="R22" s="3"/>
      <c r="S22" s="3"/>
      <c r="T22" s="3"/>
    </row>
    <row r="23" spans="1:20" ht="240" customHeight="1" x14ac:dyDescent="0.3">
      <c r="A23" s="1">
        <v>4</v>
      </c>
      <c r="F23" s="1" t="s">
        <v>278</v>
      </c>
      <c r="G23" s="42" t="s">
        <v>279</v>
      </c>
      <c r="H23" s="42"/>
      <c r="I23" s="42"/>
      <c r="K23" s="1" t="s">
        <v>271</v>
      </c>
      <c r="L23"/>
      <c r="R23" s="3"/>
      <c r="S23" s="3"/>
      <c r="T23" s="3"/>
    </row>
    <row r="24" spans="1:20" ht="240" customHeight="1" x14ac:dyDescent="0.3">
      <c r="A24" s="1">
        <v>5</v>
      </c>
      <c r="F24" s="1" t="s">
        <v>280</v>
      </c>
      <c r="G24" s="42" t="s">
        <v>281</v>
      </c>
      <c r="H24" s="42"/>
      <c r="I24" s="42"/>
      <c r="K24" s="1" t="s">
        <v>271</v>
      </c>
      <c r="L24"/>
      <c r="R24" s="3"/>
      <c r="S24" s="3"/>
      <c r="T24" s="3"/>
    </row>
    <row r="25" spans="1:20" ht="240" customHeight="1" x14ac:dyDescent="0.3">
      <c r="A25" s="1">
        <v>6</v>
      </c>
      <c r="F25" s="1" t="s">
        <v>282</v>
      </c>
      <c r="G25" s="42" t="s">
        <v>283</v>
      </c>
      <c r="H25" s="42"/>
      <c r="I25" s="42"/>
      <c r="K25" s="1" t="s">
        <v>271</v>
      </c>
      <c r="L25"/>
      <c r="R25" s="3"/>
      <c r="S25" s="3"/>
      <c r="T25" s="3"/>
    </row>
    <row r="26" spans="1:20" ht="240" customHeight="1" x14ac:dyDescent="0.3">
      <c r="A26" s="1">
        <v>7</v>
      </c>
      <c r="F26" s="1" t="s">
        <v>284</v>
      </c>
      <c r="G26" s="42" t="s">
        <v>285</v>
      </c>
      <c r="H26" s="42"/>
      <c r="I26" s="42"/>
      <c r="K26" s="1" t="s">
        <v>271</v>
      </c>
      <c r="L26"/>
      <c r="R26" s="3"/>
      <c r="S26" s="3"/>
      <c r="T26" s="3"/>
    </row>
    <row r="27" spans="1:20" ht="240" customHeight="1" x14ac:dyDescent="0.3">
      <c r="A27" s="1">
        <v>8</v>
      </c>
      <c r="F27" s="1" t="s">
        <v>286</v>
      </c>
      <c r="G27" s="48" t="s">
        <v>287</v>
      </c>
      <c r="H27" s="48"/>
      <c r="I27" s="48"/>
      <c r="K27" s="1" t="s">
        <v>271</v>
      </c>
      <c r="L27"/>
      <c r="R27" s="3"/>
      <c r="S27" s="3"/>
      <c r="T27" s="3"/>
    </row>
    <row r="28" spans="1:20" ht="240" customHeight="1" x14ac:dyDescent="0.3">
      <c r="A28" s="23">
        <v>9</v>
      </c>
      <c r="E28" s="1" t="s">
        <v>7</v>
      </c>
      <c r="F28" s="1" t="s">
        <v>288</v>
      </c>
      <c r="G28" s="46" t="s">
        <v>289</v>
      </c>
      <c r="H28" s="46"/>
      <c r="I28" s="46"/>
      <c r="K28" s="1" t="s">
        <v>271</v>
      </c>
      <c r="L28"/>
    </row>
  </sheetData>
  <mergeCells count="46">
    <mergeCell ref="G25:I25"/>
    <mergeCell ref="G26:I26"/>
    <mergeCell ref="G27:I27"/>
    <mergeCell ref="G20:I20"/>
    <mergeCell ref="G21:I21"/>
    <mergeCell ref="G22:I22"/>
    <mergeCell ref="G23:I23"/>
    <mergeCell ref="G24:I24"/>
    <mergeCell ref="R11:S11"/>
    <mergeCell ref="R12:S12"/>
    <mergeCell ref="G18:I18"/>
    <mergeCell ref="G19:I19"/>
    <mergeCell ref="G7:I7"/>
    <mergeCell ref="G8:I8"/>
    <mergeCell ref="G9:I9"/>
    <mergeCell ref="G10:I10"/>
    <mergeCell ref="G11:I11"/>
    <mergeCell ref="G12:I12"/>
    <mergeCell ref="G16:I16"/>
    <mergeCell ref="R10:S10"/>
    <mergeCell ref="G17:I17"/>
    <mergeCell ref="R17:S17"/>
    <mergeCell ref="G28:I28"/>
    <mergeCell ref="U1:W1"/>
    <mergeCell ref="L1:Q1"/>
    <mergeCell ref="R16:T16"/>
    <mergeCell ref="U16:W16"/>
    <mergeCell ref="R19:T19"/>
    <mergeCell ref="G13:I13"/>
    <mergeCell ref="R13:S13"/>
    <mergeCell ref="G14:I14"/>
    <mergeCell ref="R14:S14"/>
    <mergeCell ref="G15:I15"/>
    <mergeCell ref="R15:S15"/>
    <mergeCell ref="G4:I4"/>
    <mergeCell ref="R4:S4"/>
    <mergeCell ref="G5:I5"/>
    <mergeCell ref="R5:S5"/>
    <mergeCell ref="G6:I6"/>
    <mergeCell ref="R6:S6"/>
    <mergeCell ref="G1:I1"/>
    <mergeCell ref="R1:T1"/>
    <mergeCell ref="G2:I2"/>
    <mergeCell ref="R2:T2"/>
    <mergeCell ref="G3:I3"/>
    <mergeCell ref="R3:S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034CE-0DA5-4D62-86FF-07E608700551}">
  <dimension ref="A1:L55"/>
  <sheetViews>
    <sheetView zoomScale="96" zoomScaleNormal="96" workbookViewId="0">
      <selection activeCell="I23" sqref="I23"/>
    </sheetView>
  </sheetViews>
  <sheetFormatPr defaultColWidth="17.77734375" defaultRowHeight="16.8" x14ac:dyDescent="0.4"/>
  <cols>
    <col min="1" max="1" width="72.109375" style="6" customWidth="1"/>
    <col min="2" max="2" width="17.77734375" style="6" customWidth="1"/>
    <col min="3" max="3" width="17.77734375" style="6"/>
    <col min="4" max="4" width="17.77734375" style="6" customWidth="1"/>
    <col min="5" max="6" width="17.77734375" style="6"/>
    <col min="7" max="7" width="53.33203125" style="6" customWidth="1"/>
    <col min="8" max="16384" width="17.77734375" style="6"/>
  </cols>
  <sheetData>
    <row r="1" spans="1:8" s="8" customFormat="1" ht="17.399999999999999" thickBot="1" x14ac:dyDescent="0.45">
      <c r="A1" s="4" t="s">
        <v>20</v>
      </c>
      <c r="B1" s="4" t="s">
        <v>362</v>
      </c>
      <c r="C1" s="4" t="s">
        <v>19</v>
      </c>
      <c r="D1" s="4" t="s">
        <v>204</v>
      </c>
      <c r="E1" s="49" t="s">
        <v>23</v>
      </c>
      <c r="F1" s="49"/>
      <c r="G1" s="4" t="s">
        <v>14</v>
      </c>
      <c r="H1" s="5" t="s">
        <v>152</v>
      </c>
    </row>
    <row r="2" spans="1:8" x14ac:dyDescent="0.4">
      <c r="D2" s="7" t="s">
        <v>22</v>
      </c>
      <c r="E2" s="7" t="s">
        <v>117</v>
      </c>
      <c r="F2" s="7" t="s">
        <v>118</v>
      </c>
      <c r="H2" s="7"/>
    </row>
    <row r="3" spans="1:8" x14ac:dyDescent="0.4">
      <c r="A3" s="55" t="s">
        <v>183</v>
      </c>
      <c r="B3" s="55" t="s">
        <v>363</v>
      </c>
      <c r="C3" s="13" t="s">
        <v>212</v>
      </c>
      <c r="D3" s="6" t="s">
        <v>28</v>
      </c>
      <c r="E3" s="6" t="s">
        <v>27</v>
      </c>
      <c r="F3" s="6" t="s">
        <v>119</v>
      </c>
      <c r="G3" s="13" t="s">
        <v>185</v>
      </c>
      <c r="H3" s="13" t="s">
        <v>205</v>
      </c>
    </row>
    <row r="4" spans="1:8" x14ac:dyDescent="0.4">
      <c r="A4" s="55" t="s">
        <v>383</v>
      </c>
      <c r="B4" s="55" t="s">
        <v>363</v>
      </c>
      <c r="C4" s="13" t="s">
        <v>213</v>
      </c>
      <c r="D4" s="6" t="s">
        <v>28</v>
      </c>
      <c r="E4" s="6" t="s">
        <v>27</v>
      </c>
      <c r="F4" s="6" t="s">
        <v>119</v>
      </c>
      <c r="H4" s="13" t="s">
        <v>205</v>
      </c>
    </row>
    <row r="5" spans="1:8" x14ac:dyDescent="0.4">
      <c r="A5" s="55" t="s">
        <v>384</v>
      </c>
      <c r="B5" s="55" t="s">
        <v>363</v>
      </c>
      <c r="C5" s="13" t="s">
        <v>214</v>
      </c>
      <c r="D5" s="6" t="s">
        <v>28</v>
      </c>
      <c r="E5" s="6" t="s">
        <v>27</v>
      </c>
      <c r="F5" s="6" t="s">
        <v>119</v>
      </c>
      <c r="H5" s="13" t="s">
        <v>205</v>
      </c>
    </row>
    <row r="6" spans="1:8" x14ac:dyDescent="0.4">
      <c r="A6" s="55" t="s">
        <v>385</v>
      </c>
      <c r="B6" s="55" t="s">
        <v>363</v>
      </c>
      <c r="C6" s="13" t="s">
        <v>215</v>
      </c>
      <c r="D6" s="6" t="s">
        <v>28</v>
      </c>
      <c r="E6" s="6" t="s">
        <v>27</v>
      </c>
      <c r="F6" s="6" t="s">
        <v>119</v>
      </c>
      <c r="H6" s="13" t="s">
        <v>205</v>
      </c>
    </row>
    <row r="7" spans="1:8" x14ac:dyDescent="0.4">
      <c r="A7" s="55" t="s">
        <v>389</v>
      </c>
      <c r="B7" s="55" t="s">
        <v>366</v>
      </c>
      <c r="C7" s="13" t="s">
        <v>216</v>
      </c>
      <c r="D7" s="6" t="s">
        <v>28</v>
      </c>
      <c r="E7" s="6" t="s">
        <v>27</v>
      </c>
      <c r="F7" s="6" t="s">
        <v>119</v>
      </c>
      <c r="H7" s="13" t="s">
        <v>205</v>
      </c>
    </row>
    <row r="8" spans="1:8" x14ac:dyDescent="0.4">
      <c r="A8" s="55" t="s">
        <v>391</v>
      </c>
      <c r="B8" s="55" t="s">
        <v>365</v>
      </c>
      <c r="C8" s="22" t="s">
        <v>257</v>
      </c>
      <c r="D8" s="22" t="s">
        <v>28</v>
      </c>
      <c r="E8" s="22" t="s">
        <v>27</v>
      </c>
      <c r="F8" s="6" t="s">
        <v>119</v>
      </c>
      <c r="G8" s="6" t="s">
        <v>370</v>
      </c>
      <c r="H8" s="13" t="s">
        <v>205</v>
      </c>
    </row>
    <row r="9" spans="1:8" x14ac:dyDescent="0.4">
      <c r="A9" s="55" t="s">
        <v>392</v>
      </c>
      <c r="B9" s="55" t="s">
        <v>365</v>
      </c>
      <c r="C9" s="22" t="s">
        <v>258</v>
      </c>
      <c r="D9" s="22" t="s">
        <v>28</v>
      </c>
      <c r="E9" s="22" t="s">
        <v>27</v>
      </c>
      <c r="F9" s="6" t="s">
        <v>119</v>
      </c>
      <c r="G9" s="6" t="s">
        <v>372</v>
      </c>
      <c r="H9" s="13" t="s">
        <v>205</v>
      </c>
    </row>
    <row r="10" spans="1:8" x14ac:dyDescent="0.4">
      <c r="A10" s="55" t="s">
        <v>393</v>
      </c>
      <c r="B10" s="55" t="s">
        <v>365</v>
      </c>
      <c r="C10" s="22" t="s">
        <v>259</v>
      </c>
      <c r="D10" s="22" t="s">
        <v>28</v>
      </c>
      <c r="E10" s="22" t="s">
        <v>27</v>
      </c>
      <c r="F10" s="6" t="s">
        <v>119</v>
      </c>
      <c r="G10" s="6" t="s">
        <v>374</v>
      </c>
      <c r="H10" s="13" t="s">
        <v>205</v>
      </c>
    </row>
    <row r="11" spans="1:8" x14ac:dyDescent="0.4">
      <c r="A11" s="55" t="s">
        <v>390</v>
      </c>
      <c r="B11" s="55" t="s">
        <v>366</v>
      </c>
      <c r="C11" s="13" t="s">
        <v>217</v>
      </c>
      <c r="D11" s="6" t="s">
        <v>28</v>
      </c>
      <c r="E11" s="6" t="s">
        <v>31</v>
      </c>
      <c r="F11" s="6" t="s">
        <v>27</v>
      </c>
      <c r="G11" s="6" t="s">
        <v>30</v>
      </c>
      <c r="H11" s="13" t="s">
        <v>206</v>
      </c>
    </row>
    <row r="12" spans="1:8" x14ac:dyDescent="0.4">
      <c r="A12" s="55" t="s">
        <v>394</v>
      </c>
      <c r="B12" s="55" t="s">
        <v>365</v>
      </c>
      <c r="C12" s="22" t="s">
        <v>260</v>
      </c>
      <c r="D12" s="22" t="s">
        <v>28</v>
      </c>
      <c r="E12" s="22" t="s">
        <v>31</v>
      </c>
      <c r="G12" s="55" t="s">
        <v>395</v>
      </c>
    </row>
    <row r="13" spans="1:8" x14ac:dyDescent="0.4">
      <c r="A13" s="55" t="s">
        <v>396</v>
      </c>
      <c r="B13" s="55" t="s">
        <v>365</v>
      </c>
      <c r="C13" s="22" t="s">
        <v>261</v>
      </c>
      <c r="D13" s="22" t="s">
        <v>28</v>
      </c>
      <c r="E13" s="22" t="s">
        <v>31</v>
      </c>
      <c r="G13" s="55" t="s">
        <v>397</v>
      </c>
    </row>
    <row r="15" spans="1:8" x14ac:dyDescent="0.4">
      <c r="A15" s="13" t="s">
        <v>184</v>
      </c>
      <c r="B15" s="55" t="s">
        <v>363</v>
      </c>
      <c r="C15" s="13" t="s">
        <v>218</v>
      </c>
      <c r="D15" s="6" t="s">
        <v>28</v>
      </c>
      <c r="E15" s="6" t="s">
        <v>36</v>
      </c>
      <c r="F15" s="6" t="s">
        <v>60</v>
      </c>
      <c r="G15" s="6" t="s">
        <v>90</v>
      </c>
      <c r="H15" s="13" t="s">
        <v>207</v>
      </c>
    </row>
    <row r="16" spans="1:8" x14ac:dyDescent="0.4">
      <c r="A16" s="55" t="s">
        <v>381</v>
      </c>
      <c r="B16" s="55" t="s">
        <v>366</v>
      </c>
      <c r="C16" s="13" t="s">
        <v>219</v>
      </c>
      <c r="D16" s="6" t="s">
        <v>28</v>
      </c>
      <c r="E16" s="6" t="s">
        <v>36</v>
      </c>
      <c r="F16" s="6" t="s">
        <v>60</v>
      </c>
      <c r="H16" s="13" t="s">
        <v>207</v>
      </c>
    </row>
    <row r="17" spans="1:12" x14ac:dyDescent="0.4">
      <c r="A17" s="22" t="s">
        <v>290</v>
      </c>
      <c r="B17" s="55" t="s">
        <v>363</v>
      </c>
      <c r="C17" s="13" t="s">
        <v>220</v>
      </c>
      <c r="D17" s="6" t="s">
        <v>28</v>
      </c>
      <c r="E17" s="6" t="s">
        <v>37</v>
      </c>
      <c r="F17" s="6" t="s">
        <v>120</v>
      </c>
      <c r="G17" s="6" t="s">
        <v>98</v>
      </c>
      <c r="H17" s="13" t="s">
        <v>208</v>
      </c>
    </row>
    <row r="18" spans="1:12" x14ac:dyDescent="0.4">
      <c r="A18" s="22" t="s">
        <v>291</v>
      </c>
      <c r="B18" s="55" t="s">
        <v>366</v>
      </c>
      <c r="C18" s="22" t="s">
        <v>39</v>
      </c>
      <c r="D18" s="22" t="s">
        <v>28</v>
      </c>
      <c r="E18" s="22" t="s">
        <v>292</v>
      </c>
      <c r="G18" s="22" t="s">
        <v>293</v>
      </c>
    </row>
    <row r="19" spans="1:12" x14ac:dyDescent="0.4">
      <c r="A19" s="22" t="s">
        <v>294</v>
      </c>
      <c r="B19" s="55" t="s">
        <v>365</v>
      </c>
      <c r="C19" s="22" t="s">
        <v>296</v>
      </c>
      <c r="D19" s="22" t="s">
        <v>28</v>
      </c>
      <c r="E19" s="22" t="s">
        <v>292</v>
      </c>
      <c r="F19" s="22"/>
      <c r="G19" s="22" t="s">
        <v>298</v>
      </c>
    </row>
    <row r="20" spans="1:12" x14ac:dyDescent="0.4">
      <c r="A20" s="22" t="s">
        <v>295</v>
      </c>
      <c r="B20" s="55" t="s">
        <v>365</v>
      </c>
      <c r="C20" s="22" t="s">
        <v>297</v>
      </c>
      <c r="D20" s="22" t="s">
        <v>28</v>
      </c>
      <c r="E20" s="22" t="s">
        <v>292</v>
      </c>
      <c r="F20" s="22"/>
      <c r="G20" s="22" t="s">
        <v>299</v>
      </c>
    </row>
    <row r="21" spans="1:12" s="9" customFormat="1" x14ac:dyDescent="0.4">
      <c r="A21" s="9" t="s">
        <v>34</v>
      </c>
      <c r="B21" s="9" t="s">
        <v>367</v>
      </c>
      <c r="C21" s="9" t="s">
        <v>35</v>
      </c>
      <c r="D21" s="9" t="s">
        <v>28</v>
      </c>
      <c r="E21" s="9" t="s">
        <v>36</v>
      </c>
      <c r="F21" s="9" t="s">
        <v>60</v>
      </c>
      <c r="G21" s="9" t="s">
        <v>38</v>
      </c>
      <c r="H21" s="57" t="s">
        <v>444</v>
      </c>
    </row>
    <row r="22" spans="1:12" x14ac:dyDescent="0.4">
      <c r="A22" s="55" t="s">
        <v>270</v>
      </c>
      <c r="B22" s="55" t="s">
        <v>365</v>
      </c>
      <c r="C22" s="22" t="s">
        <v>269</v>
      </c>
      <c r="D22" s="22" t="s">
        <v>28</v>
      </c>
      <c r="E22" s="22" t="s">
        <v>292</v>
      </c>
      <c r="F22" s="22"/>
      <c r="G22" s="22" t="s">
        <v>300</v>
      </c>
    </row>
    <row r="23" spans="1:12" x14ac:dyDescent="0.4">
      <c r="A23" s="9" t="s">
        <v>301</v>
      </c>
      <c r="B23" s="9" t="s">
        <v>364</v>
      </c>
      <c r="C23" s="9" t="s">
        <v>399</v>
      </c>
      <c r="D23" s="9" t="s">
        <v>28</v>
      </c>
      <c r="E23" s="9" t="s">
        <v>42</v>
      </c>
      <c r="F23" s="9" t="s">
        <v>121</v>
      </c>
      <c r="G23" s="9" t="s">
        <v>105</v>
      </c>
      <c r="H23" s="9" t="s">
        <v>209</v>
      </c>
      <c r="I23" s="9" t="s">
        <v>400</v>
      </c>
    </row>
    <row r="25" spans="1:12" x14ac:dyDescent="0.4">
      <c r="A25" s="6" t="s">
        <v>40</v>
      </c>
      <c r="B25" s="55" t="s">
        <v>368</v>
      </c>
      <c r="C25" s="6" t="s">
        <v>41</v>
      </c>
      <c r="D25" s="6" t="s">
        <v>28</v>
      </c>
      <c r="E25" s="6" t="s">
        <v>43</v>
      </c>
      <c r="F25" s="6" t="s">
        <v>43</v>
      </c>
      <c r="G25" s="6" t="s">
        <v>44</v>
      </c>
      <c r="H25" s="13" t="s">
        <v>210</v>
      </c>
    </row>
    <row r="26" spans="1:12" x14ac:dyDescent="0.4">
      <c r="H26" s="13"/>
    </row>
    <row r="28" spans="1:12" s="4" customFormat="1" ht="14.4" thickBot="1" x14ac:dyDescent="0.3">
      <c r="A28" s="4" t="s">
        <v>45</v>
      </c>
      <c r="B28" s="4" t="s">
        <v>48</v>
      </c>
      <c r="C28" s="4" t="s">
        <v>49</v>
      </c>
      <c r="D28" s="4" t="s">
        <v>344</v>
      </c>
      <c r="E28" s="4" t="s">
        <v>345</v>
      </c>
      <c r="G28" s="4" t="s">
        <v>14</v>
      </c>
    </row>
    <row r="29" spans="1:12" ht="34.200000000000003" customHeight="1" x14ac:dyDescent="0.4">
      <c r="A29" s="59" t="s">
        <v>401</v>
      </c>
      <c r="B29" s="62" t="s">
        <v>46</v>
      </c>
      <c r="C29" s="14" t="s">
        <v>46</v>
      </c>
      <c r="D29" s="14"/>
      <c r="E29" s="14" t="s">
        <v>46</v>
      </c>
      <c r="G29" s="59"/>
      <c r="H29" s="59"/>
      <c r="I29" s="85"/>
      <c r="J29" s="78"/>
      <c r="K29" s="78"/>
      <c r="L29" s="78"/>
    </row>
    <row r="30" spans="1:12" ht="34.200000000000003" customHeight="1" x14ac:dyDescent="0.4">
      <c r="A30" s="59" t="s">
        <v>402</v>
      </c>
      <c r="B30" s="14"/>
      <c r="C30" s="15" t="s">
        <v>330</v>
      </c>
      <c r="D30" s="14"/>
      <c r="E30" s="15" t="s">
        <v>330</v>
      </c>
      <c r="G30" s="58" t="s">
        <v>444</v>
      </c>
      <c r="H30" s="59"/>
      <c r="I30" s="78"/>
      <c r="J30" s="78"/>
      <c r="K30" s="78"/>
      <c r="L30" s="78"/>
    </row>
    <row r="31" spans="1:12" ht="34.200000000000003" customHeight="1" x14ac:dyDescent="0.4">
      <c r="A31" s="59" t="s">
        <v>403</v>
      </c>
      <c r="B31" s="62" t="s">
        <v>47</v>
      </c>
      <c r="C31" s="14" t="s">
        <v>47</v>
      </c>
      <c r="D31" s="14" t="s">
        <v>47</v>
      </c>
      <c r="E31" s="14" t="s">
        <v>47</v>
      </c>
      <c r="G31" s="59"/>
      <c r="H31" s="59"/>
      <c r="I31" s="85"/>
      <c r="J31" s="78"/>
      <c r="K31" s="86"/>
      <c r="L31" s="86"/>
    </row>
    <row r="32" spans="1:12" ht="34.200000000000003" customHeight="1" x14ac:dyDescent="0.4">
      <c r="A32" s="59" t="s">
        <v>404</v>
      </c>
      <c r="B32" s="62" t="s">
        <v>51</v>
      </c>
      <c r="C32" s="14" t="s">
        <v>51</v>
      </c>
      <c r="D32" s="14" t="s">
        <v>51</v>
      </c>
      <c r="E32" s="14" t="s">
        <v>51</v>
      </c>
      <c r="G32" s="59"/>
      <c r="H32" s="59"/>
      <c r="I32" s="85"/>
      <c r="J32" s="78"/>
      <c r="K32" s="86"/>
      <c r="L32" s="86"/>
    </row>
    <row r="33" spans="1:12" ht="34.200000000000003" customHeight="1" x14ac:dyDescent="0.4">
      <c r="A33" s="59" t="s">
        <v>405</v>
      </c>
      <c r="D33" s="14" t="s">
        <v>407</v>
      </c>
      <c r="E33" s="14" t="s">
        <v>407</v>
      </c>
      <c r="G33" s="59"/>
      <c r="H33" s="59"/>
      <c r="I33" s="78"/>
      <c r="J33" s="78"/>
      <c r="K33" s="86"/>
      <c r="L33" s="86"/>
    </row>
    <row r="34" spans="1:12" ht="34.200000000000003" customHeight="1" x14ac:dyDescent="0.4">
      <c r="A34" s="59" t="s">
        <v>406</v>
      </c>
      <c r="D34" s="14" t="s">
        <v>408</v>
      </c>
      <c r="E34" s="14" t="s">
        <v>408</v>
      </c>
      <c r="G34" s="59"/>
      <c r="H34" s="59"/>
      <c r="I34" s="78"/>
      <c r="J34" s="78"/>
      <c r="K34" s="86"/>
      <c r="L34" s="86"/>
    </row>
    <row r="35" spans="1:12" ht="34.200000000000003" customHeight="1" x14ac:dyDescent="0.4">
      <c r="A35" s="59" t="s">
        <v>409</v>
      </c>
      <c r="D35" s="84" t="s">
        <v>337</v>
      </c>
      <c r="E35" s="84" t="s">
        <v>337</v>
      </c>
      <c r="G35" s="59"/>
      <c r="H35" s="59"/>
      <c r="I35" s="78"/>
      <c r="J35" s="78"/>
      <c r="K35" s="86"/>
      <c r="L35" s="86"/>
    </row>
    <row r="36" spans="1:12" ht="34.200000000000003" customHeight="1" x14ac:dyDescent="0.4">
      <c r="A36" s="59" t="s">
        <v>410</v>
      </c>
      <c r="B36" s="63" t="s">
        <v>52</v>
      </c>
      <c r="C36" s="84" t="s">
        <v>52</v>
      </c>
      <c r="E36" s="14"/>
      <c r="G36" s="59"/>
      <c r="H36" s="59"/>
      <c r="I36" s="85"/>
      <c r="J36" s="78"/>
      <c r="K36" s="78"/>
      <c r="L36" s="78"/>
    </row>
    <row r="37" spans="1:12" ht="34.200000000000003" customHeight="1" x14ac:dyDescent="0.4">
      <c r="A37" s="59" t="s">
        <v>411</v>
      </c>
      <c r="C37" s="15" t="s">
        <v>331</v>
      </c>
      <c r="D37" s="15"/>
      <c r="E37" s="15" t="s">
        <v>331</v>
      </c>
      <c r="G37" s="58" t="s">
        <v>444</v>
      </c>
      <c r="H37" s="59"/>
      <c r="I37" s="78"/>
      <c r="J37" s="78"/>
      <c r="K37" s="78"/>
      <c r="L37" s="78"/>
    </row>
    <row r="38" spans="1:12" ht="34.200000000000003" customHeight="1" x14ac:dyDescent="0.4">
      <c r="A38" s="59" t="s">
        <v>412</v>
      </c>
      <c r="B38" s="90" t="s">
        <v>53</v>
      </c>
      <c r="C38" s="88" t="s">
        <v>53</v>
      </c>
      <c r="D38" s="14"/>
      <c r="E38" s="15"/>
      <c r="G38" s="59"/>
      <c r="H38" s="59"/>
      <c r="I38" s="85"/>
      <c r="J38" s="78"/>
      <c r="K38" s="78"/>
      <c r="L38" s="78"/>
    </row>
    <row r="39" spans="1:12" ht="34.200000000000003" customHeight="1" x14ac:dyDescent="0.4">
      <c r="A39" s="59" t="s">
        <v>413</v>
      </c>
      <c r="B39" s="60"/>
      <c r="C39" s="87" t="s">
        <v>417</v>
      </c>
      <c r="D39" s="14"/>
      <c r="E39" s="14"/>
      <c r="G39" s="58" t="s">
        <v>444</v>
      </c>
      <c r="H39" s="59"/>
      <c r="I39" s="78"/>
      <c r="J39" s="78"/>
      <c r="K39" s="78"/>
      <c r="L39" s="78"/>
    </row>
    <row r="40" spans="1:12" ht="34.200000000000003" customHeight="1" x14ac:dyDescent="0.4">
      <c r="A40" s="59" t="s">
        <v>416</v>
      </c>
      <c r="B40" s="60"/>
      <c r="C40" s="87" t="s">
        <v>418</v>
      </c>
      <c r="D40" s="14"/>
      <c r="E40" s="14"/>
      <c r="G40" s="58" t="s">
        <v>444</v>
      </c>
      <c r="H40" s="59"/>
      <c r="I40" s="78"/>
      <c r="J40" s="78"/>
      <c r="K40" s="78"/>
      <c r="L40" s="78"/>
    </row>
    <row r="41" spans="1:12" ht="34.200000000000003" customHeight="1" x14ac:dyDescent="0.4">
      <c r="A41" s="59" t="s">
        <v>419</v>
      </c>
      <c r="B41" s="62" t="s">
        <v>50</v>
      </c>
      <c r="C41" s="14" t="s">
        <v>50</v>
      </c>
      <c r="D41" s="14" t="s">
        <v>50</v>
      </c>
      <c r="E41" s="14" t="s">
        <v>50</v>
      </c>
      <c r="G41" s="59"/>
      <c r="H41" s="59"/>
      <c r="I41" s="85"/>
      <c r="J41" s="78"/>
      <c r="K41" s="86"/>
      <c r="L41" s="86"/>
    </row>
    <row r="42" spans="1:12" ht="34.200000000000003" customHeight="1" x14ac:dyDescent="0.4">
      <c r="A42" s="59" t="s">
        <v>420</v>
      </c>
      <c r="B42" s="14"/>
      <c r="C42" s="14"/>
      <c r="D42" s="14" t="s">
        <v>422</v>
      </c>
      <c r="E42" s="14" t="s">
        <v>422</v>
      </c>
      <c r="G42" s="59"/>
      <c r="H42" s="59"/>
      <c r="I42" s="78"/>
      <c r="J42" s="78"/>
      <c r="K42" s="86"/>
      <c r="L42" s="86"/>
    </row>
    <row r="43" spans="1:12" ht="34.200000000000003" customHeight="1" x14ac:dyDescent="0.4">
      <c r="A43" s="59" t="s">
        <v>421</v>
      </c>
      <c r="B43" s="14"/>
      <c r="C43" s="14"/>
      <c r="D43" s="14" t="s">
        <v>423</v>
      </c>
      <c r="E43" s="14" t="s">
        <v>423</v>
      </c>
      <c r="G43" s="59"/>
      <c r="H43" s="59"/>
      <c r="I43" s="78"/>
      <c r="J43" s="78"/>
      <c r="K43" s="86"/>
      <c r="L43" s="86"/>
    </row>
    <row r="44" spans="1:12" ht="34.200000000000003" customHeight="1" x14ac:dyDescent="0.4">
      <c r="A44" s="59" t="s">
        <v>424</v>
      </c>
      <c r="D44" s="14" t="s">
        <v>426</v>
      </c>
      <c r="E44" s="14" t="s">
        <v>426</v>
      </c>
      <c r="G44" s="59"/>
      <c r="H44" s="59"/>
      <c r="I44" s="78"/>
      <c r="J44" s="78"/>
      <c r="K44" s="86"/>
      <c r="L44" s="86"/>
    </row>
    <row r="45" spans="1:12" ht="34.200000000000003" customHeight="1" x14ac:dyDescent="0.4">
      <c r="A45" s="59" t="s">
        <v>427</v>
      </c>
      <c r="D45" s="14" t="s">
        <v>428</v>
      </c>
      <c r="E45" s="14" t="s">
        <v>428</v>
      </c>
      <c r="G45" s="59"/>
      <c r="H45" s="59"/>
      <c r="I45" s="78"/>
      <c r="J45" s="78"/>
      <c r="K45" s="86"/>
      <c r="L45" s="86"/>
    </row>
    <row r="46" spans="1:12" ht="34.200000000000003" customHeight="1" x14ac:dyDescent="0.4">
      <c r="A46" s="59" t="s">
        <v>429</v>
      </c>
      <c r="D46" s="14" t="s">
        <v>431</v>
      </c>
      <c r="E46" s="14" t="s">
        <v>431</v>
      </c>
      <c r="G46" s="59"/>
      <c r="H46" s="59"/>
      <c r="I46" s="78"/>
      <c r="J46" s="78"/>
      <c r="K46" s="86"/>
      <c r="L46" s="86"/>
    </row>
    <row r="47" spans="1:12" ht="34.200000000000003" customHeight="1" x14ac:dyDescent="0.4">
      <c r="A47" s="59" t="s">
        <v>432</v>
      </c>
      <c r="B47" s="63" t="s">
        <v>433</v>
      </c>
      <c r="C47" s="84" t="s">
        <v>433</v>
      </c>
      <c r="D47" s="14"/>
      <c r="E47" s="14"/>
      <c r="F47" s="14"/>
      <c r="G47" s="59"/>
      <c r="H47" s="59"/>
      <c r="I47" s="86"/>
      <c r="J47" s="86"/>
      <c r="K47" s="78"/>
      <c r="L47" s="86"/>
    </row>
    <row r="48" spans="1:12" ht="34.200000000000003" customHeight="1" x14ac:dyDescent="0.4">
      <c r="A48" s="59" t="s">
        <v>434</v>
      </c>
      <c r="B48" s="61" t="s">
        <v>182</v>
      </c>
      <c r="C48" s="16" t="s">
        <v>180</v>
      </c>
      <c r="D48" s="14"/>
      <c r="E48" s="14"/>
      <c r="F48" s="14"/>
      <c r="G48" s="59"/>
      <c r="H48" s="59"/>
      <c r="I48" s="86"/>
      <c r="J48" s="78"/>
      <c r="K48" s="78"/>
      <c r="L48" s="86"/>
    </row>
    <row r="49" spans="1:12" ht="34.200000000000003" customHeight="1" x14ac:dyDescent="0.4">
      <c r="A49" s="59" t="s">
        <v>440</v>
      </c>
      <c r="B49" s="61" t="s">
        <v>181</v>
      </c>
      <c r="C49" s="16" t="s">
        <v>181</v>
      </c>
      <c r="D49" s="14"/>
      <c r="E49" s="14"/>
      <c r="F49" s="14"/>
      <c r="G49" s="59"/>
      <c r="H49" s="59"/>
      <c r="I49" s="86"/>
      <c r="J49" s="78"/>
      <c r="K49" s="78"/>
      <c r="L49" s="86"/>
    </row>
    <row r="50" spans="1:12" ht="34.200000000000003" customHeight="1" x14ac:dyDescent="0.4">
      <c r="A50" s="59" t="s">
        <v>438</v>
      </c>
      <c r="C50" s="14"/>
      <c r="D50" s="14" t="s">
        <v>343</v>
      </c>
      <c r="E50" s="14"/>
      <c r="F50" s="14"/>
      <c r="G50" s="59"/>
      <c r="H50" s="59"/>
      <c r="I50" s="78"/>
      <c r="J50" s="78"/>
      <c r="K50" s="86"/>
      <c r="L50" s="86"/>
    </row>
    <row r="51" spans="1:12" ht="34.200000000000003" customHeight="1" x14ac:dyDescent="0.4">
      <c r="A51" s="59" t="s">
        <v>441</v>
      </c>
      <c r="C51" s="16"/>
      <c r="D51" s="16" t="s">
        <v>334</v>
      </c>
      <c r="E51" s="14"/>
      <c r="F51" s="14"/>
      <c r="G51" s="59"/>
      <c r="H51" s="59"/>
      <c r="I51" s="78"/>
      <c r="J51" s="78"/>
      <c r="K51" s="86"/>
      <c r="L51" s="86"/>
    </row>
    <row r="52" spans="1:12" x14ac:dyDescent="0.4">
      <c r="A52" s="22"/>
      <c r="B52" s="79"/>
    </row>
    <row r="53" spans="1:12" x14ac:dyDescent="0.4">
      <c r="A53" s="89"/>
      <c r="B53" s="81"/>
    </row>
    <row r="54" spans="1:12" x14ac:dyDescent="0.4">
      <c r="C54" s="80" t="s">
        <v>303</v>
      </c>
    </row>
    <row r="55" spans="1:12" ht="285.60000000000002" x14ac:dyDescent="0.4">
      <c r="C55" s="82" t="s">
        <v>442</v>
      </c>
      <c r="D55" s="77" t="s">
        <v>443</v>
      </c>
    </row>
  </sheetData>
  <mergeCells count="1">
    <mergeCell ref="E1:F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3F789-3AE6-4145-8517-4F2B397038BC}">
  <dimension ref="A1:AA26"/>
  <sheetViews>
    <sheetView zoomScale="80" zoomScaleNormal="80" workbookViewId="0">
      <pane ySplit="1" topLeftCell="A23" activePane="bottomLeft" state="frozen"/>
      <selection pane="bottomLeft" activeCell="J36" sqref="J36"/>
    </sheetView>
  </sheetViews>
  <sheetFormatPr defaultRowHeight="14.4" x14ac:dyDescent="0.3"/>
  <cols>
    <col min="1" max="1" width="17.88671875" style="1" customWidth="1"/>
    <col min="2" max="4" width="0" style="1" hidden="1" customWidth="1"/>
    <col min="5" max="5" width="22.109375" style="1" hidden="1" customWidth="1"/>
    <col min="6" max="6" width="25.88671875" style="1" customWidth="1"/>
    <col min="7" max="9" width="17.6640625" style="1" customWidth="1"/>
    <col min="10" max="11" width="12.109375" style="1" customWidth="1"/>
    <col min="12" max="12" width="10.21875" style="1" customWidth="1"/>
    <col min="13" max="16384" width="8.88671875" style="1"/>
  </cols>
  <sheetData>
    <row r="1" spans="1:27" ht="30" customHeight="1" thickBot="1" x14ac:dyDescent="0.35">
      <c r="A1" s="2" t="s">
        <v>0</v>
      </c>
      <c r="B1" s="2">
        <v>1</v>
      </c>
      <c r="C1" s="2">
        <v>2</v>
      </c>
      <c r="D1" s="2">
        <v>3</v>
      </c>
      <c r="E1" s="10" t="s">
        <v>13</v>
      </c>
      <c r="F1" s="2" t="s">
        <v>13</v>
      </c>
      <c r="G1" s="44" t="s">
        <v>12</v>
      </c>
      <c r="H1" s="44"/>
      <c r="I1" s="44"/>
      <c r="J1" s="2" t="s">
        <v>2</v>
      </c>
      <c r="K1" s="2" t="s">
        <v>8</v>
      </c>
      <c r="L1" s="47" t="s">
        <v>11</v>
      </c>
      <c r="M1" s="47"/>
      <c r="N1" s="47"/>
      <c r="O1" s="47"/>
      <c r="P1" s="47"/>
      <c r="Q1" s="47"/>
      <c r="R1" s="45" t="s">
        <v>14</v>
      </c>
      <c r="S1" s="45"/>
      <c r="T1" s="45"/>
      <c r="U1" s="45"/>
      <c r="V1" s="45"/>
      <c r="W1" s="45"/>
    </row>
    <row r="2" spans="1:27" ht="239.4" customHeight="1" x14ac:dyDescent="0.3">
      <c r="A2" s="1" t="s">
        <v>56</v>
      </c>
      <c r="E2" s="11" t="s">
        <v>54</v>
      </c>
      <c r="F2" s="1" t="s">
        <v>122</v>
      </c>
      <c r="G2" s="46" t="s">
        <v>123</v>
      </c>
      <c r="H2" s="46"/>
      <c r="I2" s="46"/>
      <c r="J2" s="1" t="s">
        <v>88</v>
      </c>
      <c r="K2" s="1" t="s">
        <v>10</v>
      </c>
      <c r="R2" s="46" t="s">
        <v>63</v>
      </c>
      <c r="S2" s="46"/>
      <c r="T2" s="46"/>
    </row>
    <row r="3" spans="1:27" ht="239.4" customHeight="1" x14ac:dyDescent="0.3">
      <c r="A3" s="1">
        <v>2</v>
      </c>
      <c r="E3" s="11" t="s">
        <v>55</v>
      </c>
      <c r="F3" s="1" t="s">
        <v>125</v>
      </c>
      <c r="G3" s="42" t="s">
        <v>124</v>
      </c>
      <c r="H3" s="42"/>
      <c r="I3" s="42"/>
      <c r="K3" s="1" t="s">
        <v>10</v>
      </c>
      <c r="R3" s="46"/>
      <c r="S3" s="46"/>
    </row>
    <row r="4" spans="1:27" ht="239.4" customHeight="1" x14ac:dyDescent="0.3">
      <c r="A4" s="1">
        <v>3</v>
      </c>
      <c r="E4" s="11" t="s">
        <v>58</v>
      </c>
      <c r="F4" s="1" t="s">
        <v>127</v>
      </c>
      <c r="G4" s="42" t="s">
        <v>128</v>
      </c>
      <c r="H4" s="42"/>
      <c r="I4" s="42"/>
      <c r="K4" s="1" t="s">
        <v>10</v>
      </c>
      <c r="R4" s="46"/>
      <c r="S4" s="46"/>
    </row>
    <row r="5" spans="1:27" ht="240" customHeight="1" x14ac:dyDescent="0.3">
      <c r="A5" s="11">
        <v>4</v>
      </c>
      <c r="E5" s="11" t="s">
        <v>57</v>
      </c>
      <c r="F5" s="1" t="s">
        <v>130</v>
      </c>
      <c r="G5" s="42" t="s">
        <v>129</v>
      </c>
      <c r="H5" s="42"/>
      <c r="I5" s="42"/>
      <c r="J5" s="1" t="s">
        <v>89</v>
      </c>
      <c r="K5" s="1" t="s">
        <v>10</v>
      </c>
      <c r="R5" s="46" t="s">
        <v>15</v>
      </c>
      <c r="S5" s="46"/>
      <c r="T5" s="1" t="s">
        <v>126</v>
      </c>
    </row>
    <row r="6" spans="1:27" ht="239.4" customHeight="1" x14ac:dyDescent="0.3">
      <c r="A6" s="1">
        <v>5</v>
      </c>
      <c r="B6" s="11"/>
      <c r="C6" s="11"/>
      <c r="D6" s="11"/>
      <c r="E6" s="11" t="s">
        <v>59</v>
      </c>
      <c r="F6" s="1" t="s">
        <v>132</v>
      </c>
      <c r="G6" s="42" t="s">
        <v>131</v>
      </c>
      <c r="H6" s="42"/>
      <c r="I6" s="42"/>
      <c r="J6" s="11"/>
      <c r="K6" s="1" t="s">
        <v>10</v>
      </c>
      <c r="R6" s="46"/>
      <c r="S6" s="46"/>
    </row>
    <row r="7" spans="1:27" ht="239.4" customHeight="1" x14ac:dyDescent="0.3">
      <c r="A7" s="1">
        <v>6</v>
      </c>
      <c r="F7" s="1" t="s">
        <v>134</v>
      </c>
      <c r="G7" s="42" t="s">
        <v>133</v>
      </c>
      <c r="H7" s="42"/>
      <c r="I7" s="42"/>
      <c r="K7" s="1" t="s">
        <v>10</v>
      </c>
    </row>
    <row r="8" spans="1:27" ht="239.4" customHeight="1" x14ac:dyDescent="0.3">
      <c r="A8" s="1">
        <v>7</v>
      </c>
      <c r="F8" s="1" t="s">
        <v>135</v>
      </c>
      <c r="G8" s="42" t="s">
        <v>106</v>
      </c>
      <c r="H8" s="42"/>
      <c r="I8" s="42"/>
      <c r="K8" s="1" t="s">
        <v>10</v>
      </c>
    </row>
    <row r="9" spans="1:27" ht="239.4" customHeight="1" x14ac:dyDescent="0.3">
      <c r="A9" s="1">
        <v>8</v>
      </c>
      <c r="F9" s="1" t="s">
        <v>136</v>
      </c>
      <c r="G9" s="42" t="s">
        <v>137</v>
      </c>
      <c r="H9" s="42"/>
      <c r="I9" s="42"/>
      <c r="K9" s="1" t="s">
        <v>10</v>
      </c>
    </row>
    <row r="10" spans="1:27" ht="239.4" customHeight="1" x14ac:dyDescent="0.3">
      <c r="A10" s="1">
        <v>9</v>
      </c>
      <c r="F10" s="1" t="s">
        <v>139</v>
      </c>
      <c r="G10" s="42" t="s">
        <v>138</v>
      </c>
      <c r="H10" s="42"/>
      <c r="I10" s="42"/>
      <c r="K10" s="1" t="s">
        <v>10</v>
      </c>
    </row>
    <row r="11" spans="1:27" ht="240" customHeight="1" x14ac:dyDescent="0.3">
      <c r="A11" s="1">
        <v>1</v>
      </c>
      <c r="E11" s="11" t="s">
        <v>1</v>
      </c>
      <c r="F11" s="1" t="s">
        <v>320</v>
      </c>
      <c r="G11" s="46" t="s">
        <v>321</v>
      </c>
      <c r="H11" s="46"/>
      <c r="I11" s="46"/>
      <c r="J11" s="1" t="s">
        <v>87</v>
      </c>
      <c r="K11" s="1" t="s">
        <v>9</v>
      </c>
      <c r="R11" s="46" t="s">
        <v>74</v>
      </c>
      <c r="S11" s="46"/>
      <c r="T11" s="1" t="s">
        <v>322</v>
      </c>
      <c r="U11"/>
      <c r="X11" s="1" t="s">
        <v>228</v>
      </c>
    </row>
    <row r="12" spans="1:27" ht="240" customHeight="1" x14ac:dyDescent="0.3">
      <c r="A12" s="1">
        <v>2</v>
      </c>
      <c r="E12" s="11" t="s">
        <v>3</v>
      </c>
      <c r="F12" s="1" t="s">
        <v>324</v>
      </c>
      <c r="G12" s="46" t="s">
        <v>323</v>
      </c>
      <c r="H12" s="46"/>
      <c r="I12" s="46"/>
      <c r="J12" s="1" t="s">
        <v>87</v>
      </c>
      <c r="K12" s="1" t="s">
        <v>9</v>
      </c>
      <c r="R12" s="46" t="s">
        <v>17</v>
      </c>
      <c r="S12" s="46"/>
      <c r="V12"/>
      <c r="X12" s="1" t="s">
        <v>229</v>
      </c>
    </row>
    <row r="13" spans="1:27" ht="240" customHeight="1" x14ac:dyDescent="0.3">
      <c r="A13" s="1">
        <v>3</v>
      </c>
      <c r="E13" s="11" t="s">
        <v>4</v>
      </c>
      <c r="F13" s="1" t="s">
        <v>325</v>
      </c>
      <c r="G13" s="46" t="s">
        <v>78</v>
      </c>
      <c r="H13" s="46"/>
      <c r="I13" s="46"/>
      <c r="J13" s="1" t="s">
        <v>87</v>
      </c>
      <c r="K13" s="1" t="s">
        <v>9</v>
      </c>
      <c r="R13" s="46" t="s">
        <v>16</v>
      </c>
      <c r="S13" s="46"/>
      <c r="V13"/>
      <c r="X13" s="1" t="s">
        <v>230</v>
      </c>
      <c r="AA13"/>
    </row>
    <row r="14" spans="1:27" ht="240" customHeight="1" x14ac:dyDescent="0.3">
      <c r="A14" s="1">
        <v>4</v>
      </c>
      <c r="E14" s="11" t="s">
        <v>5</v>
      </c>
      <c r="F14" s="1" t="s">
        <v>326</v>
      </c>
      <c r="G14" s="46" t="s">
        <v>81</v>
      </c>
      <c r="H14" s="46"/>
      <c r="I14" s="46"/>
      <c r="J14" s="1" t="s">
        <v>87</v>
      </c>
      <c r="K14" s="1" t="s">
        <v>9</v>
      </c>
      <c r="L14"/>
      <c r="R14" s="46" t="s">
        <v>18</v>
      </c>
      <c r="S14" s="46"/>
      <c r="T14" s="46"/>
      <c r="U14" s="48" t="s">
        <v>79</v>
      </c>
      <c r="V14" s="48"/>
      <c r="W14" s="48"/>
      <c r="X14" s="1" t="s">
        <v>231</v>
      </c>
      <c r="Y14"/>
    </row>
    <row r="15" spans="1:27" ht="240" customHeight="1" x14ac:dyDescent="0.3">
      <c r="A15" s="1">
        <v>5</v>
      </c>
      <c r="E15" s="11" t="s">
        <v>6</v>
      </c>
      <c r="F15" s="1" t="s">
        <v>327</v>
      </c>
      <c r="G15" s="46" t="s">
        <v>83</v>
      </c>
      <c r="H15" s="46"/>
      <c r="I15" s="46"/>
      <c r="J15" s="1" t="s">
        <v>87</v>
      </c>
      <c r="K15" s="1" t="s">
        <v>9</v>
      </c>
      <c r="R15" s="46"/>
      <c r="S15" s="46"/>
      <c r="U15"/>
      <c r="X15" s="1" t="s">
        <v>232</v>
      </c>
    </row>
    <row r="16" spans="1:27" ht="240" customHeight="1" x14ac:dyDescent="0.3">
      <c r="A16" s="1">
        <v>6</v>
      </c>
      <c r="F16" s="1" t="s">
        <v>328</v>
      </c>
      <c r="G16" s="46" t="s">
        <v>79</v>
      </c>
      <c r="H16" s="46"/>
      <c r="I16" s="46"/>
      <c r="J16" s="1" t="s">
        <v>87</v>
      </c>
      <c r="K16" s="1" t="s">
        <v>9</v>
      </c>
      <c r="S16"/>
      <c r="U16"/>
      <c r="V16"/>
      <c r="X16" s="1" t="s">
        <v>233</v>
      </c>
    </row>
    <row r="17" spans="1:24" ht="240" customHeight="1" x14ac:dyDescent="0.3">
      <c r="A17" s="1">
        <v>7</v>
      </c>
      <c r="F17" s="1" t="s">
        <v>329</v>
      </c>
      <c r="G17" s="46" t="s">
        <v>85</v>
      </c>
      <c r="H17" s="46"/>
      <c r="I17" s="46"/>
      <c r="J17" s="1" t="s">
        <v>87</v>
      </c>
      <c r="K17" s="1" t="s">
        <v>9</v>
      </c>
      <c r="L17"/>
      <c r="R17" s="48" t="s">
        <v>79</v>
      </c>
      <c r="S17" s="48"/>
      <c r="T17" s="48"/>
      <c r="V17"/>
      <c r="W17"/>
      <c r="X17" s="1" t="s">
        <v>234</v>
      </c>
    </row>
    <row r="18" spans="1:24" ht="240" customHeight="1" x14ac:dyDescent="0.3">
      <c r="A18" s="1">
        <v>1</v>
      </c>
      <c r="F18" s="1" t="s">
        <v>235</v>
      </c>
      <c r="G18" s="42" t="s">
        <v>236</v>
      </c>
      <c r="H18" s="42"/>
      <c r="I18" s="42"/>
      <c r="J18" s="1" t="s">
        <v>238</v>
      </c>
      <c r="K18" s="1" t="s">
        <v>237</v>
      </c>
      <c r="R18" s="3"/>
      <c r="S18" s="3"/>
      <c r="T18" s="3"/>
    </row>
    <row r="19" spans="1:24" ht="240" customHeight="1" x14ac:dyDescent="0.3">
      <c r="A19" s="1">
        <v>2</v>
      </c>
      <c r="F19" s="1" t="s">
        <v>239</v>
      </c>
      <c r="G19" s="42" t="s">
        <v>240</v>
      </c>
      <c r="H19" s="42"/>
      <c r="I19" s="42"/>
      <c r="K19" s="1" t="s">
        <v>237</v>
      </c>
      <c r="L19"/>
      <c r="R19" s="48"/>
      <c r="S19" s="48"/>
      <c r="T19" s="48"/>
    </row>
    <row r="20" spans="1:24" ht="240" customHeight="1" x14ac:dyDescent="0.3">
      <c r="A20" s="1">
        <v>3</v>
      </c>
      <c r="F20" s="1" t="s">
        <v>241</v>
      </c>
      <c r="G20" s="42" t="s">
        <v>242</v>
      </c>
      <c r="H20" s="42"/>
      <c r="I20" s="42"/>
      <c r="K20" s="1" t="s">
        <v>237</v>
      </c>
      <c r="R20" s="42" t="s">
        <v>246</v>
      </c>
      <c r="S20" s="42"/>
      <c r="T20" s="42"/>
    </row>
    <row r="21" spans="1:24" ht="240" customHeight="1" x14ac:dyDescent="0.3">
      <c r="A21" s="1">
        <v>4</v>
      </c>
      <c r="F21" s="1" t="s">
        <v>243</v>
      </c>
      <c r="G21" s="42" t="s">
        <v>244</v>
      </c>
      <c r="H21" s="42"/>
      <c r="I21" s="42"/>
      <c r="K21" s="1" t="s">
        <v>237</v>
      </c>
      <c r="L21"/>
      <c r="R21" s="3"/>
      <c r="S21" s="3"/>
      <c r="T21" s="3"/>
    </row>
    <row r="22" spans="1:24" ht="240" customHeight="1" x14ac:dyDescent="0.3">
      <c r="A22" s="1">
        <v>5</v>
      </c>
      <c r="F22" s="1" t="s">
        <v>245</v>
      </c>
      <c r="G22" s="42" t="s">
        <v>247</v>
      </c>
      <c r="H22" s="42"/>
      <c r="I22" s="42"/>
      <c r="K22" s="1" t="s">
        <v>237</v>
      </c>
      <c r="L22"/>
      <c r="R22" s="42" t="s">
        <v>246</v>
      </c>
      <c r="S22" s="42"/>
      <c r="T22" s="42"/>
    </row>
    <row r="23" spans="1:24" ht="240" customHeight="1" x14ac:dyDescent="0.3">
      <c r="A23" s="1">
        <v>6</v>
      </c>
      <c r="F23" s="1" t="s">
        <v>249</v>
      </c>
      <c r="G23" s="42" t="s">
        <v>250</v>
      </c>
      <c r="H23" s="42"/>
      <c r="I23" s="42"/>
      <c r="K23" s="1" t="s">
        <v>237</v>
      </c>
      <c r="L23"/>
      <c r="R23" s="42" t="s">
        <v>248</v>
      </c>
      <c r="S23" s="42"/>
      <c r="T23" s="42"/>
    </row>
    <row r="24" spans="1:24" ht="240" customHeight="1" x14ac:dyDescent="0.3">
      <c r="A24" s="1">
        <v>7</v>
      </c>
      <c r="F24" s="1" t="s">
        <v>251</v>
      </c>
      <c r="G24" s="42" t="s">
        <v>252</v>
      </c>
      <c r="H24" s="42"/>
      <c r="I24" s="42"/>
      <c r="K24" s="1" t="s">
        <v>237</v>
      </c>
      <c r="L24"/>
      <c r="R24" s="12"/>
      <c r="S24" s="12"/>
      <c r="T24" s="12"/>
    </row>
    <row r="25" spans="1:24" ht="240" customHeight="1" x14ac:dyDescent="0.3">
      <c r="A25" s="1">
        <v>8</v>
      </c>
      <c r="F25" s="1" t="s">
        <v>253</v>
      </c>
      <c r="G25" s="42" t="s">
        <v>254</v>
      </c>
      <c r="H25" s="42"/>
      <c r="I25" s="42"/>
      <c r="K25" s="1" t="s">
        <v>237</v>
      </c>
      <c r="L25"/>
      <c r="R25" s="12"/>
      <c r="S25" s="12"/>
      <c r="T25" s="12"/>
    </row>
    <row r="26" spans="1:24" ht="240" customHeight="1" x14ac:dyDescent="0.3">
      <c r="A26" s="1">
        <v>9</v>
      </c>
      <c r="F26" s="1" t="s">
        <v>255</v>
      </c>
      <c r="G26" s="42" t="s">
        <v>256</v>
      </c>
      <c r="H26" s="42"/>
      <c r="I26" s="42"/>
      <c r="K26" s="1" t="s">
        <v>237</v>
      </c>
      <c r="L26"/>
      <c r="R26" s="12"/>
      <c r="S26" s="12"/>
      <c r="T26" s="12"/>
    </row>
  </sheetData>
  <mergeCells count="45">
    <mergeCell ref="G23:I23"/>
    <mergeCell ref="R23:T23"/>
    <mergeCell ref="G24:I24"/>
    <mergeCell ref="G25:I25"/>
    <mergeCell ref="G26:I26"/>
    <mergeCell ref="G16:I16"/>
    <mergeCell ref="G17:I17"/>
    <mergeCell ref="R17:T17"/>
    <mergeCell ref="G13:I13"/>
    <mergeCell ref="R13:S13"/>
    <mergeCell ref="G14:I14"/>
    <mergeCell ref="R14:T14"/>
    <mergeCell ref="G18:I18"/>
    <mergeCell ref="G20:I20"/>
    <mergeCell ref="G19:I19"/>
    <mergeCell ref="G21:I21"/>
    <mergeCell ref="G22:I22"/>
    <mergeCell ref="R22:T22"/>
    <mergeCell ref="R19:T19"/>
    <mergeCell ref="R20:T20"/>
    <mergeCell ref="U14:W14"/>
    <mergeCell ref="G15:I15"/>
    <mergeCell ref="R15:S15"/>
    <mergeCell ref="G6:I6"/>
    <mergeCell ref="R6:S6"/>
    <mergeCell ref="G11:I11"/>
    <mergeCell ref="R11:S11"/>
    <mergeCell ref="G12:I12"/>
    <mergeCell ref="R12:S12"/>
    <mergeCell ref="G7:I7"/>
    <mergeCell ref="G8:I8"/>
    <mergeCell ref="G9:I9"/>
    <mergeCell ref="G10:I10"/>
    <mergeCell ref="G3:I3"/>
    <mergeCell ref="R3:S3"/>
    <mergeCell ref="G5:I5"/>
    <mergeCell ref="R5:S5"/>
    <mergeCell ref="G4:I4"/>
    <mergeCell ref="R4:S4"/>
    <mergeCell ref="G1:I1"/>
    <mergeCell ref="L1:Q1"/>
    <mergeCell ref="R1:T1"/>
    <mergeCell ref="U1:W1"/>
    <mergeCell ref="G2:I2"/>
    <mergeCell ref="R2:T2"/>
  </mergeCells>
  <phoneticPr fontId="10"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76B68-B48B-4E63-A2C1-3588E116D9D6}">
  <dimension ref="A1:H56"/>
  <sheetViews>
    <sheetView tabSelected="1" topLeftCell="A3" zoomScale="73" zoomScaleNormal="73" workbookViewId="0">
      <selection activeCell="G15" sqref="G15"/>
    </sheetView>
  </sheetViews>
  <sheetFormatPr defaultColWidth="17.77734375" defaultRowHeight="16.8" x14ac:dyDescent="0.4"/>
  <cols>
    <col min="1" max="1" width="72.21875" style="6" customWidth="1"/>
    <col min="2" max="7" width="13.33203125" style="66" customWidth="1"/>
    <col min="8" max="16384" width="17.77734375" style="6"/>
  </cols>
  <sheetData>
    <row r="1" spans="1:8" s="8" customFormat="1" ht="17.399999999999999" thickBot="1" x14ac:dyDescent="0.45">
      <c r="A1" s="4" t="s">
        <v>20</v>
      </c>
      <c r="B1" s="64" t="s">
        <v>362</v>
      </c>
      <c r="C1" s="64" t="s">
        <v>19</v>
      </c>
      <c r="D1" s="65" t="s">
        <v>21</v>
      </c>
      <c r="E1" s="65"/>
      <c r="F1" s="64"/>
      <c r="G1" s="64" t="s">
        <v>14</v>
      </c>
    </row>
    <row r="2" spans="1:8" x14ac:dyDescent="0.4">
      <c r="D2" s="67" t="s">
        <v>22</v>
      </c>
      <c r="E2" s="67" t="s">
        <v>117</v>
      </c>
      <c r="F2" s="67" t="s">
        <v>118</v>
      </c>
    </row>
    <row r="3" spans="1:8" x14ac:dyDescent="0.4">
      <c r="A3" s="55" t="s">
        <v>360</v>
      </c>
      <c r="B3" s="68" t="s">
        <v>363</v>
      </c>
      <c r="C3" s="66" t="s">
        <v>25</v>
      </c>
      <c r="D3" s="66" t="s">
        <v>28</v>
      </c>
      <c r="E3" s="69" t="s">
        <v>140</v>
      </c>
      <c r="F3" s="69"/>
      <c r="G3" s="66" t="s">
        <v>29</v>
      </c>
    </row>
    <row r="4" spans="1:8" x14ac:dyDescent="0.4">
      <c r="A4" s="55" t="s">
        <v>361</v>
      </c>
      <c r="B4" s="68" t="s">
        <v>363</v>
      </c>
      <c r="C4" s="66" t="s">
        <v>91</v>
      </c>
      <c r="D4" s="66" t="s">
        <v>28</v>
      </c>
      <c r="E4" s="69" t="s">
        <v>140</v>
      </c>
      <c r="F4" s="69"/>
      <c r="G4" s="66" t="s">
        <v>97</v>
      </c>
    </row>
    <row r="5" spans="1:8" x14ac:dyDescent="0.4">
      <c r="A5" s="55" t="s">
        <v>386</v>
      </c>
      <c r="B5" s="68" t="s">
        <v>363</v>
      </c>
      <c r="C5" s="66" t="s">
        <v>93</v>
      </c>
      <c r="D5" s="66" t="s">
        <v>28</v>
      </c>
      <c r="E5" s="69" t="s">
        <v>140</v>
      </c>
      <c r="F5" s="69"/>
    </row>
    <row r="6" spans="1:8" x14ac:dyDescent="0.4">
      <c r="A6" s="55" t="s">
        <v>387</v>
      </c>
      <c r="B6" s="68" t="s">
        <v>363</v>
      </c>
      <c r="C6" s="66" t="s">
        <v>92</v>
      </c>
      <c r="D6" s="66" t="s">
        <v>28</v>
      </c>
      <c r="E6" s="69" t="s">
        <v>140</v>
      </c>
      <c r="F6" s="69"/>
    </row>
    <row r="7" spans="1:8" x14ac:dyDescent="0.4">
      <c r="A7" s="55" t="s">
        <v>388</v>
      </c>
      <c r="B7" s="68" t="s">
        <v>366</v>
      </c>
      <c r="C7" s="66" t="s">
        <v>26</v>
      </c>
      <c r="D7" s="66" t="s">
        <v>28</v>
      </c>
      <c r="E7" s="69" t="s">
        <v>140</v>
      </c>
      <c r="F7" s="69"/>
    </row>
    <row r="8" spans="1:8" x14ac:dyDescent="0.4">
      <c r="A8" s="55" t="s">
        <v>369</v>
      </c>
      <c r="B8" s="68" t="s">
        <v>365</v>
      </c>
      <c r="C8" s="70" t="s">
        <v>257</v>
      </c>
      <c r="D8" s="70" t="s">
        <v>28</v>
      </c>
      <c r="E8" s="69" t="s">
        <v>140</v>
      </c>
      <c r="F8" s="69"/>
      <c r="G8" s="66" t="s">
        <v>370</v>
      </c>
    </row>
    <row r="9" spans="1:8" x14ac:dyDescent="0.4">
      <c r="A9" s="55" t="s">
        <v>371</v>
      </c>
      <c r="B9" s="68" t="s">
        <v>365</v>
      </c>
      <c r="C9" s="70" t="s">
        <v>258</v>
      </c>
      <c r="D9" s="70" t="s">
        <v>28</v>
      </c>
      <c r="E9" s="69" t="s">
        <v>140</v>
      </c>
      <c r="F9" s="69"/>
      <c r="G9" s="66" t="s">
        <v>372</v>
      </c>
    </row>
    <row r="10" spans="1:8" x14ac:dyDescent="0.4">
      <c r="A10" s="55" t="s">
        <v>373</v>
      </c>
      <c r="B10" s="68" t="s">
        <v>365</v>
      </c>
      <c r="C10" s="70" t="s">
        <v>259</v>
      </c>
      <c r="D10" s="70" t="s">
        <v>28</v>
      </c>
      <c r="E10" s="69" t="s">
        <v>140</v>
      </c>
      <c r="F10" s="69"/>
      <c r="G10" s="66" t="s">
        <v>374</v>
      </c>
    </row>
    <row r="11" spans="1:8" x14ac:dyDescent="0.4">
      <c r="A11" s="55" t="s">
        <v>375</v>
      </c>
      <c r="B11" s="68" t="s">
        <v>363</v>
      </c>
      <c r="C11" s="66" t="s">
        <v>94</v>
      </c>
      <c r="D11" s="66" t="s">
        <v>28</v>
      </c>
      <c r="E11" s="69" t="s">
        <v>141</v>
      </c>
      <c r="F11" s="69"/>
      <c r="G11" s="66" t="s">
        <v>30</v>
      </c>
      <c r="H11" s="6" t="s">
        <v>377</v>
      </c>
    </row>
    <row r="12" spans="1:8" x14ac:dyDescent="0.4">
      <c r="A12" s="55" t="s">
        <v>376</v>
      </c>
      <c r="B12" s="68" t="s">
        <v>365</v>
      </c>
      <c r="C12" s="70" t="s">
        <v>260</v>
      </c>
      <c r="D12" s="70" t="s">
        <v>28</v>
      </c>
      <c r="E12" s="70" t="s">
        <v>141</v>
      </c>
      <c r="F12" s="70"/>
      <c r="G12" s="69" t="s">
        <v>145</v>
      </c>
    </row>
    <row r="13" spans="1:8" x14ac:dyDescent="0.4">
      <c r="A13" s="55" t="s">
        <v>378</v>
      </c>
      <c r="B13" s="68" t="s">
        <v>365</v>
      </c>
      <c r="C13" s="70" t="s">
        <v>261</v>
      </c>
      <c r="D13" s="70" t="s">
        <v>28</v>
      </c>
      <c r="E13" s="70" t="s">
        <v>141</v>
      </c>
      <c r="F13" s="70"/>
      <c r="G13" s="69" t="s">
        <v>146</v>
      </c>
      <c r="H13" s="6" t="s">
        <v>379</v>
      </c>
    </row>
    <row r="14" spans="1:8" x14ac:dyDescent="0.4">
      <c r="A14" s="22"/>
      <c r="B14" s="70"/>
      <c r="C14" s="70"/>
      <c r="D14" s="70"/>
      <c r="E14" s="70"/>
      <c r="F14" s="70"/>
      <c r="G14" s="69"/>
    </row>
    <row r="15" spans="1:8" x14ac:dyDescent="0.4">
      <c r="A15" s="6" t="s">
        <v>32</v>
      </c>
      <c r="B15" s="68" t="s">
        <v>363</v>
      </c>
      <c r="C15" s="66" t="s">
        <v>24</v>
      </c>
      <c r="D15" s="66" t="s">
        <v>28</v>
      </c>
      <c r="E15" s="69" t="s">
        <v>143</v>
      </c>
      <c r="F15" s="69"/>
      <c r="G15" s="69" t="s">
        <v>142</v>
      </c>
    </row>
    <row r="16" spans="1:8" x14ac:dyDescent="0.4">
      <c r="A16" s="55" t="s">
        <v>382</v>
      </c>
      <c r="B16" s="68" t="s">
        <v>366</v>
      </c>
      <c r="C16" s="66" t="s">
        <v>33</v>
      </c>
      <c r="D16" s="66" t="s">
        <v>28</v>
      </c>
      <c r="E16" s="69" t="s">
        <v>143</v>
      </c>
      <c r="F16" s="69"/>
    </row>
    <row r="17" spans="1:8" x14ac:dyDescent="0.4">
      <c r="A17" s="22" t="s">
        <v>262</v>
      </c>
      <c r="B17" s="68" t="s">
        <v>363</v>
      </c>
      <c r="C17" s="66" t="s">
        <v>95</v>
      </c>
      <c r="D17" s="66" t="s">
        <v>28</v>
      </c>
      <c r="E17" s="69" t="s">
        <v>144</v>
      </c>
      <c r="F17" s="69"/>
    </row>
    <row r="18" spans="1:8" x14ac:dyDescent="0.4">
      <c r="A18" s="22" t="s">
        <v>263</v>
      </c>
      <c r="B18" s="68" t="s">
        <v>363</v>
      </c>
      <c r="C18" s="70" t="s">
        <v>96</v>
      </c>
      <c r="D18" s="70" t="s">
        <v>28</v>
      </c>
      <c r="E18" s="70" t="s">
        <v>268</v>
      </c>
      <c r="F18" s="70"/>
      <c r="G18" s="68" t="s">
        <v>446</v>
      </c>
      <c r="H18" s="66"/>
    </row>
    <row r="19" spans="1:8" x14ac:dyDescent="0.4">
      <c r="A19" s="22" t="s">
        <v>264</v>
      </c>
      <c r="B19" s="68" t="s">
        <v>365</v>
      </c>
      <c r="C19" s="70" t="s">
        <v>266</v>
      </c>
      <c r="D19" s="70" t="s">
        <v>28</v>
      </c>
      <c r="E19" s="70" t="s">
        <v>268</v>
      </c>
      <c r="F19" s="70"/>
      <c r="G19" s="68" t="s">
        <v>448</v>
      </c>
      <c r="H19" s="68"/>
    </row>
    <row r="20" spans="1:8" x14ac:dyDescent="0.4">
      <c r="A20" s="22" t="s">
        <v>265</v>
      </c>
      <c r="B20" s="68" t="s">
        <v>365</v>
      </c>
      <c r="C20" s="70" t="s">
        <v>267</v>
      </c>
      <c r="D20" s="70" t="s">
        <v>28</v>
      </c>
      <c r="E20" s="70" t="s">
        <v>268</v>
      </c>
      <c r="F20" s="70"/>
      <c r="G20" s="68" t="s">
        <v>447</v>
      </c>
    </row>
    <row r="21" spans="1:8" x14ac:dyDescent="0.4">
      <c r="A21" s="55" t="s">
        <v>398</v>
      </c>
      <c r="B21" s="68" t="s">
        <v>367</v>
      </c>
      <c r="C21" s="66" t="s">
        <v>35</v>
      </c>
      <c r="D21" s="66" t="s">
        <v>28</v>
      </c>
      <c r="E21" s="69" t="s">
        <v>143</v>
      </c>
      <c r="F21" s="69"/>
      <c r="G21" s="68" t="s">
        <v>445</v>
      </c>
    </row>
    <row r="22" spans="1:8" x14ac:dyDescent="0.4">
      <c r="A22" s="55" t="s">
        <v>270</v>
      </c>
      <c r="B22" s="68" t="s">
        <v>365</v>
      </c>
      <c r="C22" s="70" t="s">
        <v>269</v>
      </c>
      <c r="D22" s="70" t="s">
        <v>28</v>
      </c>
      <c r="E22" s="70" t="s">
        <v>268</v>
      </c>
      <c r="F22" s="70"/>
      <c r="G22" s="68" t="s">
        <v>449</v>
      </c>
    </row>
    <row r="24" spans="1:8" x14ac:dyDescent="0.4">
      <c r="A24" s="6" t="s">
        <v>40</v>
      </c>
      <c r="B24" s="68" t="s">
        <v>368</v>
      </c>
      <c r="C24" s="66" t="s">
        <v>41</v>
      </c>
      <c r="D24" s="66" t="s">
        <v>28</v>
      </c>
      <c r="E24" s="66" t="s">
        <v>43</v>
      </c>
      <c r="G24" s="66" t="s">
        <v>44</v>
      </c>
    </row>
    <row r="25" spans="1:8" x14ac:dyDescent="0.4">
      <c r="B25" s="6"/>
      <c r="C25" s="6"/>
      <c r="D25" s="6"/>
      <c r="E25" s="6"/>
      <c r="F25" s="6"/>
      <c r="G25" s="6"/>
    </row>
    <row r="27" spans="1:8" s="4" customFormat="1" ht="14.4" thickBot="1" x14ac:dyDescent="0.3">
      <c r="A27" s="4" t="s">
        <v>45</v>
      </c>
      <c r="B27" s="64" t="s">
        <v>48</v>
      </c>
      <c r="C27" s="64" t="s">
        <v>49</v>
      </c>
      <c r="D27" s="64" t="s">
        <v>344</v>
      </c>
      <c r="E27" s="64" t="s">
        <v>345</v>
      </c>
      <c r="F27" s="64"/>
      <c r="G27" s="4" t="s">
        <v>14</v>
      </c>
    </row>
    <row r="28" spans="1:8" ht="34.200000000000003" customHeight="1" x14ac:dyDescent="0.4">
      <c r="A28" s="59" t="s">
        <v>349</v>
      </c>
      <c r="B28" s="71" t="s">
        <v>46</v>
      </c>
      <c r="C28" s="72" t="s">
        <v>46</v>
      </c>
      <c r="D28" s="73"/>
      <c r="E28" s="73" t="s">
        <v>46</v>
      </c>
      <c r="F28" s="73"/>
      <c r="G28" s="55" t="s">
        <v>380</v>
      </c>
    </row>
    <row r="29" spans="1:8" ht="34.200000000000003" customHeight="1" x14ac:dyDescent="0.4">
      <c r="A29" s="59" t="s">
        <v>402</v>
      </c>
      <c r="B29" s="73"/>
      <c r="C29" s="72" t="s">
        <v>330</v>
      </c>
      <c r="D29" s="73"/>
      <c r="E29" s="72" t="s">
        <v>330</v>
      </c>
      <c r="F29" s="75"/>
      <c r="G29" s="6"/>
    </row>
    <row r="30" spans="1:8" ht="34.200000000000003" customHeight="1" x14ac:dyDescent="0.4">
      <c r="A30" s="59" t="s">
        <v>350</v>
      </c>
      <c r="B30" s="71" t="s">
        <v>147</v>
      </c>
      <c r="C30" s="72" t="s">
        <v>147</v>
      </c>
      <c r="D30" s="74" t="s">
        <v>147</v>
      </c>
      <c r="E30" s="74" t="s">
        <v>147</v>
      </c>
      <c r="F30" s="83"/>
      <c r="G30" s="6"/>
    </row>
    <row r="31" spans="1:8" ht="34.200000000000003" customHeight="1" x14ac:dyDescent="0.4">
      <c r="A31" s="59" t="s">
        <v>351</v>
      </c>
      <c r="B31" s="71" t="s">
        <v>149</v>
      </c>
      <c r="C31" s="72" t="s">
        <v>149</v>
      </c>
      <c r="D31" s="74" t="s">
        <v>149</v>
      </c>
      <c r="E31" s="74" t="s">
        <v>149</v>
      </c>
      <c r="F31" s="83"/>
      <c r="G31" s="6"/>
    </row>
    <row r="32" spans="1:8" ht="34.200000000000003" customHeight="1" x14ac:dyDescent="0.4">
      <c r="A32" s="59" t="s">
        <v>352</v>
      </c>
      <c r="B32" s="73"/>
      <c r="C32" s="73"/>
      <c r="D32" s="74" t="s">
        <v>335</v>
      </c>
      <c r="E32" s="74" t="s">
        <v>335</v>
      </c>
      <c r="F32" s="83"/>
      <c r="G32" s="6"/>
    </row>
    <row r="33" spans="1:7" ht="34.200000000000003" customHeight="1" x14ac:dyDescent="0.4">
      <c r="A33" s="59" t="s">
        <v>353</v>
      </c>
      <c r="B33" s="73"/>
      <c r="C33" s="73"/>
      <c r="D33" s="74" t="s">
        <v>336</v>
      </c>
      <c r="E33" s="74" t="s">
        <v>336</v>
      </c>
      <c r="F33" s="83"/>
      <c r="G33" s="6"/>
    </row>
    <row r="34" spans="1:7" ht="34.200000000000003" customHeight="1" x14ac:dyDescent="0.4">
      <c r="A34" s="59" t="s">
        <v>409</v>
      </c>
      <c r="B34" s="73"/>
      <c r="C34" s="73"/>
      <c r="D34" s="74" t="s">
        <v>337</v>
      </c>
      <c r="E34" s="74" t="s">
        <v>337</v>
      </c>
      <c r="F34" s="83"/>
      <c r="G34" s="6"/>
    </row>
    <row r="35" spans="1:7" ht="34.200000000000003" customHeight="1" x14ac:dyDescent="0.4">
      <c r="A35" s="59" t="s">
        <v>354</v>
      </c>
      <c r="B35" s="71" t="s">
        <v>150</v>
      </c>
      <c r="C35" s="72" t="s">
        <v>150</v>
      </c>
      <c r="D35" s="75"/>
      <c r="E35" s="75" t="s">
        <v>150</v>
      </c>
      <c r="F35" s="75"/>
      <c r="G35" s="55" t="s">
        <v>380</v>
      </c>
    </row>
    <row r="36" spans="1:7" ht="34.200000000000003" customHeight="1" x14ac:dyDescent="0.4">
      <c r="A36" s="59" t="s">
        <v>411</v>
      </c>
      <c r="B36" s="73"/>
      <c r="C36" s="72" t="s">
        <v>331</v>
      </c>
      <c r="D36" s="75"/>
      <c r="E36" s="75" t="s">
        <v>331</v>
      </c>
      <c r="F36" s="75"/>
      <c r="G36" s="55" t="s">
        <v>380</v>
      </c>
    </row>
    <row r="37" spans="1:7" ht="34.200000000000003" customHeight="1" x14ac:dyDescent="0.4">
      <c r="A37" s="59" t="s">
        <v>355</v>
      </c>
      <c r="B37" s="71" t="s">
        <v>151</v>
      </c>
      <c r="C37" s="72" t="s">
        <v>151</v>
      </c>
      <c r="D37" s="75"/>
      <c r="E37" s="75" t="s">
        <v>151</v>
      </c>
      <c r="F37" s="75"/>
      <c r="G37" s="55" t="s">
        <v>380</v>
      </c>
    </row>
    <row r="38" spans="1:7" ht="34.200000000000003" customHeight="1" x14ac:dyDescent="0.4">
      <c r="A38" s="59" t="s">
        <v>414</v>
      </c>
      <c r="B38" s="73"/>
      <c r="C38" s="72" t="s">
        <v>332</v>
      </c>
      <c r="D38" s="73"/>
      <c r="E38" s="72" t="s">
        <v>332</v>
      </c>
      <c r="F38" s="75"/>
      <c r="G38" s="6"/>
    </row>
    <row r="39" spans="1:7" ht="34.200000000000003" customHeight="1" x14ac:dyDescent="0.4">
      <c r="A39" s="59" t="s">
        <v>415</v>
      </c>
      <c r="B39" s="73"/>
      <c r="C39" s="72" t="s">
        <v>333</v>
      </c>
      <c r="D39" s="73"/>
      <c r="E39" s="72" t="s">
        <v>333</v>
      </c>
      <c r="F39" s="75"/>
      <c r="G39" s="6"/>
    </row>
    <row r="40" spans="1:7" ht="34.200000000000003" customHeight="1" x14ac:dyDescent="0.4">
      <c r="A40" s="59" t="s">
        <v>356</v>
      </c>
      <c r="B40" s="71" t="s">
        <v>148</v>
      </c>
      <c r="C40" s="72" t="s">
        <v>148</v>
      </c>
      <c r="D40" s="74" t="s">
        <v>148</v>
      </c>
      <c r="E40" s="74" t="s">
        <v>148</v>
      </c>
      <c r="F40" s="83"/>
      <c r="G40" s="6"/>
    </row>
    <row r="41" spans="1:7" ht="34.200000000000003" customHeight="1" x14ac:dyDescent="0.4">
      <c r="A41" s="59" t="s">
        <v>357</v>
      </c>
      <c r="B41" s="73"/>
      <c r="C41" s="73"/>
      <c r="D41" s="74" t="s">
        <v>338</v>
      </c>
      <c r="E41" s="74" t="s">
        <v>338</v>
      </c>
      <c r="F41" s="83"/>
      <c r="G41" s="6"/>
    </row>
    <row r="42" spans="1:7" ht="34.200000000000003" customHeight="1" x14ac:dyDescent="0.4">
      <c r="A42" s="59" t="s">
        <v>358</v>
      </c>
      <c r="B42" s="73"/>
      <c r="C42" s="73"/>
      <c r="D42" s="74" t="s">
        <v>339</v>
      </c>
      <c r="E42" s="74" t="s">
        <v>339</v>
      </c>
      <c r="F42" s="83"/>
      <c r="G42" s="6"/>
    </row>
    <row r="43" spans="1:7" ht="34.200000000000003" customHeight="1" x14ac:dyDescent="0.4">
      <c r="A43" s="59" t="s">
        <v>425</v>
      </c>
      <c r="B43" s="73"/>
      <c r="C43" s="73"/>
      <c r="D43" s="74" t="s">
        <v>340</v>
      </c>
      <c r="E43" s="74" t="s">
        <v>340</v>
      </c>
      <c r="F43" s="83"/>
      <c r="G43" s="6"/>
    </row>
    <row r="44" spans="1:7" ht="34.200000000000003" customHeight="1" x14ac:dyDescent="0.4">
      <c r="A44" s="59" t="s">
        <v>359</v>
      </c>
      <c r="B44" s="73"/>
      <c r="C44" s="73"/>
      <c r="D44" s="74" t="s">
        <v>341</v>
      </c>
      <c r="E44" s="74" t="s">
        <v>341</v>
      </c>
      <c r="F44" s="83"/>
      <c r="G44" s="56"/>
    </row>
    <row r="45" spans="1:7" ht="34.200000000000003" customHeight="1" x14ac:dyDescent="0.4">
      <c r="A45" s="59" t="s">
        <v>430</v>
      </c>
      <c r="B45" s="73"/>
      <c r="C45" s="73"/>
      <c r="D45" s="74" t="s">
        <v>342</v>
      </c>
      <c r="E45" s="74" t="s">
        <v>342</v>
      </c>
      <c r="F45" s="83"/>
      <c r="G45" s="6"/>
    </row>
    <row r="46" spans="1:7" ht="34.200000000000003" customHeight="1" x14ac:dyDescent="0.4">
      <c r="A46" s="59" t="s">
        <v>435</v>
      </c>
      <c r="B46" s="74" t="s">
        <v>346</v>
      </c>
      <c r="C46" s="74" t="s">
        <v>346</v>
      </c>
      <c r="D46" s="73"/>
      <c r="E46" s="74" t="s">
        <v>346</v>
      </c>
      <c r="F46" s="83"/>
      <c r="G46" s="6"/>
    </row>
    <row r="47" spans="1:7" ht="34.200000000000003" customHeight="1" x14ac:dyDescent="0.4">
      <c r="A47" s="59" t="s">
        <v>436</v>
      </c>
      <c r="B47" s="74" t="s">
        <v>347</v>
      </c>
      <c r="C47" s="73"/>
      <c r="D47" s="73"/>
      <c r="E47" s="74" t="s">
        <v>347</v>
      </c>
      <c r="F47" s="83"/>
      <c r="G47" s="6"/>
    </row>
    <row r="48" spans="1:7" ht="34.200000000000003" customHeight="1" x14ac:dyDescent="0.4">
      <c r="A48" s="59" t="s">
        <v>437</v>
      </c>
      <c r="B48" s="74" t="s">
        <v>348</v>
      </c>
      <c r="C48" s="73"/>
      <c r="D48" s="73"/>
      <c r="E48" s="74" t="s">
        <v>348</v>
      </c>
      <c r="F48" s="83"/>
      <c r="G48" s="6"/>
    </row>
    <row r="49" spans="1:8" ht="34.200000000000003" customHeight="1" x14ac:dyDescent="0.4">
      <c r="A49" s="59" t="s">
        <v>438</v>
      </c>
      <c r="B49" s="73"/>
      <c r="C49" s="73"/>
      <c r="D49" s="74" t="s">
        <v>343</v>
      </c>
      <c r="E49" s="74" t="s">
        <v>343</v>
      </c>
      <c r="F49" s="83"/>
      <c r="G49" s="6"/>
    </row>
    <row r="50" spans="1:8" ht="34.200000000000003" customHeight="1" x14ac:dyDescent="0.4">
      <c r="A50" s="59" t="s">
        <v>439</v>
      </c>
      <c r="B50" s="73"/>
      <c r="C50" s="73"/>
      <c r="D50" s="74" t="s">
        <v>334</v>
      </c>
      <c r="E50" s="74" t="s">
        <v>334</v>
      </c>
      <c r="F50" s="83"/>
      <c r="G50" s="6"/>
    </row>
    <row r="51" spans="1:8" x14ac:dyDescent="0.4">
      <c r="A51" s="13"/>
      <c r="B51" s="69"/>
      <c r="H51" s="56"/>
    </row>
    <row r="52" spans="1:8" x14ac:dyDescent="0.4">
      <c r="A52" s="13"/>
      <c r="B52" s="69"/>
      <c r="H52" s="56"/>
    </row>
    <row r="53" spans="1:8" x14ac:dyDescent="0.4">
      <c r="A53" s="13"/>
      <c r="B53" s="69"/>
      <c r="H53" s="56"/>
    </row>
    <row r="54" spans="1:8" x14ac:dyDescent="0.4">
      <c r="H54" s="56"/>
    </row>
    <row r="55" spans="1:8" x14ac:dyDescent="0.4">
      <c r="A55" s="22"/>
      <c r="B55" s="70"/>
    </row>
    <row r="56" spans="1:8" x14ac:dyDescent="0.4">
      <c r="A56" s="54"/>
      <c r="B56" s="76"/>
    </row>
  </sheetData>
  <mergeCells count="1">
    <mergeCell ref="D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ABBFA-B87B-4D9B-938D-23531F3F7141}">
  <dimension ref="A1:N77"/>
  <sheetViews>
    <sheetView topLeftCell="E1" zoomScale="94" zoomScaleNormal="94" workbookViewId="0">
      <pane ySplit="1" topLeftCell="A2" activePane="bottomLeft" state="frozen"/>
      <selection pane="bottomLeft" activeCell="H31" sqref="H31"/>
    </sheetView>
  </sheetViews>
  <sheetFormatPr defaultRowHeight="14.4" x14ac:dyDescent="0.3"/>
  <cols>
    <col min="1" max="1" width="28.88671875" customWidth="1"/>
    <col min="2" max="2" width="22.21875" customWidth="1"/>
    <col min="3" max="4" width="16.6640625" customWidth="1"/>
    <col min="5" max="7" width="22.21875" customWidth="1"/>
    <col min="8" max="12" width="21" customWidth="1"/>
  </cols>
  <sheetData>
    <row r="1" spans="1:14" s="4" customFormat="1" ht="25.2" thickBot="1" x14ac:dyDescent="0.3">
      <c r="A1" s="4" t="s">
        <v>186</v>
      </c>
      <c r="B1" s="5" t="s">
        <v>187</v>
      </c>
      <c r="C1" s="5" t="s">
        <v>188</v>
      </c>
      <c r="D1" s="5" t="s">
        <v>191</v>
      </c>
      <c r="E1" s="5" t="s">
        <v>197</v>
      </c>
      <c r="F1" s="5" t="s">
        <v>189</v>
      </c>
      <c r="H1" s="24" t="s">
        <v>19</v>
      </c>
      <c r="I1" s="24" t="s">
        <v>152</v>
      </c>
      <c r="J1" s="24" t="s">
        <v>211</v>
      </c>
      <c r="K1" s="24" t="s">
        <v>225</v>
      </c>
      <c r="L1" s="24" t="s">
        <v>226</v>
      </c>
      <c r="M1" s="18"/>
      <c r="N1" s="18"/>
    </row>
    <row r="2" spans="1:14" s="13" customFormat="1" ht="16.8" x14ac:dyDescent="0.4">
      <c r="A2" s="20" t="s">
        <v>190</v>
      </c>
      <c r="B2" s="17"/>
      <c r="C2" s="17"/>
      <c r="D2" s="17"/>
      <c r="E2" s="17"/>
      <c r="F2" s="17"/>
      <c r="H2" s="25" t="s">
        <v>304</v>
      </c>
      <c r="I2" s="26" t="s">
        <v>27</v>
      </c>
      <c r="J2" s="27">
        <v>596</v>
      </c>
      <c r="K2" s="27">
        <v>59</v>
      </c>
      <c r="L2" s="27">
        <v>1858</v>
      </c>
      <c r="M2" s="19"/>
      <c r="N2" s="19"/>
    </row>
    <row r="3" spans="1:14" s="13" customFormat="1" ht="16.8" x14ac:dyDescent="0.4">
      <c r="A3" s="13" t="s">
        <v>200</v>
      </c>
      <c r="B3" s="17" t="s">
        <v>192</v>
      </c>
      <c r="C3" s="17" t="s">
        <v>194</v>
      </c>
      <c r="D3" s="17" t="s">
        <v>194</v>
      </c>
      <c r="E3" s="17">
        <v>162</v>
      </c>
      <c r="F3" s="17" t="s">
        <v>192</v>
      </c>
      <c r="H3" s="25" t="s">
        <v>305</v>
      </c>
      <c r="I3" s="26" t="s">
        <v>27</v>
      </c>
      <c r="J3" s="27">
        <v>6780</v>
      </c>
      <c r="K3" s="27">
        <v>2509</v>
      </c>
      <c r="L3" s="27">
        <v>9789</v>
      </c>
      <c r="M3" s="19"/>
      <c r="N3" s="19"/>
    </row>
    <row r="4" spans="1:14" s="13" customFormat="1" ht="16.8" x14ac:dyDescent="0.4">
      <c r="A4" s="13" t="s">
        <v>193</v>
      </c>
      <c r="B4" s="17" t="s">
        <v>192</v>
      </c>
      <c r="C4" s="17" t="s">
        <v>194</v>
      </c>
      <c r="D4" s="17" t="s">
        <v>196</v>
      </c>
      <c r="E4" s="17">
        <v>259</v>
      </c>
      <c r="F4" s="17">
        <v>0.63</v>
      </c>
      <c r="H4" s="25" t="s">
        <v>306</v>
      </c>
      <c r="I4" s="26" t="s">
        <v>27</v>
      </c>
      <c r="J4" s="27">
        <v>914</v>
      </c>
      <c r="K4" s="27">
        <v>298</v>
      </c>
      <c r="L4" s="27">
        <v>1903</v>
      </c>
      <c r="M4" s="19"/>
      <c r="N4" s="19"/>
    </row>
    <row r="5" spans="1:14" s="13" customFormat="1" ht="16.8" x14ac:dyDescent="0.4">
      <c r="A5" s="13" t="s">
        <v>195</v>
      </c>
      <c r="B5" s="17" t="s">
        <v>192</v>
      </c>
      <c r="C5" s="17" t="s">
        <v>194</v>
      </c>
      <c r="D5" s="17" t="s">
        <v>196</v>
      </c>
      <c r="E5" s="17">
        <v>11</v>
      </c>
      <c r="F5" s="17" t="s">
        <v>192</v>
      </c>
      <c r="H5" s="25" t="s">
        <v>307</v>
      </c>
      <c r="I5" s="26" t="s">
        <v>27</v>
      </c>
      <c r="J5" s="27">
        <v>1273</v>
      </c>
      <c r="K5" s="27">
        <v>500</v>
      </c>
      <c r="L5" s="27">
        <v>3562</v>
      </c>
      <c r="M5" s="19"/>
      <c r="N5" s="19"/>
    </row>
    <row r="6" spans="1:14" s="13" customFormat="1" ht="16.8" x14ac:dyDescent="0.4">
      <c r="A6" s="13" t="s">
        <v>200</v>
      </c>
      <c r="B6" s="17" t="s">
        <v>192</v>
      </c>
      <c r="C6" s="17" t="s">
        <v>196</v>
      </c>
      <c r="D6" s="17" t="s">
        <v>194</v>
      </c>
      <c r="E6" s="17">
        <v>95</v>
      </c>
      <c r="F6" s="17" t="s">
        <v>192</v>
      </c>
      <c r="H6" s="25" t="s">
        <v>308</v>
      </c>
      <c r="I6" s="26" t="s">
        <v>31</v>
      </c>
      <c r="J6" s="27">
        <v>15</v>
      </c>
      <c r="K6" s="27">
        <v>3</v>
      </c>
      <c r="L6" s="27">
        <v>69</v>
      </c>
      <c r="M6" s="19"/>
      <c r="N6" s="19"/>
    </row>
    <row r="7" spans="1:14" s="13" customFormat="1" ht="16.8" x14ac:dyDescent="0.4">
      <c r="A7" s="13" t="s">
        <v>193</v>
      </c>
      <c r="B7" s="17" t="s">
        <v>192</v>
      </c>
      <c r="C7" s="17" t="s">
        <v>196</v>
      </c>
      <c r="D7" s="17" t="s">
        <v>196</v>
      </c>
      <c r="E7" s="17">
        <v>103</v>
      </c>
      <c r="F7" s="17" t="s">
        <v>192</v>
      </c>
      <c r="H7" s="25"/>
      <c r="I7" s="25"/>
      <c r="J7" s="25"/>
      <c r="K7" s="25"/>
      <c r="L7" s="25"/>
      <c r="M7" s="19"/>
      <c r="N7" s="19"/>
    </row>
    <row r="8" spans="1:14" s="13" customFormat="1" ht="16.8" x14ac:dyDescent="0.4">
      <c r="A8" s="13" t="s">
        <v>195</v>
      </c>
      <c r="B8" s="17" t="s">
        <v>192</v>
      </c>
      <c r="C8" s="17" t="s">
        <v>196</v>
      </c>
      <c r="D8" s="17" t="s">
        <v>196</v>
      </c>
      <c r="E8" s="17">
        <v>2</v>
      </c>
      <c r="F8" s="17" t="s">
        <v>192</v>
      </c>
      <c r="H8" s="25" t="s">
        <v>309</v>
      </c>
      <c r="I8" s="26" t="s">
        <v>36</v>
      </c>
      <c r="J8" s="27">
        <v>4730.2299999999996</v>
      </c>
      <c r="K8" s="27">
        <v>1598</v>
      </c>
      <c r="L8" s="27">
        <v>9229</v>
      </c>
      <c r="M8" s="19"/>
      <c r="N8" s="19"/>
    </row>
    <row r="9" spans="1:14" s="13" customFormat="1" ht="16.8" x14ac:dyDescent="0.4">
      <c r="A9" s="13" t="s">
        <v>199</v>
      </c>
      <c r="B9" s="17" t="s">
        <v>192</v>
      </c>
      <c r="C9" s="17" t="s">
        <v>194</v>
      </c>
      <c r="D9" s="17" t="s">
        <v>194</v>
      </c>
      <c r="E9" s="17">
        <v>96</v>
      </c>
      <c r="F9" s="17" t="s">
        <v>192</v>
      </c>
      <c r="H9" s="25" t="s">
        <v>310</v>
      </c>
      <c r="I9" s="26" t="s">
        <v>37</v>
      </c>
      <c r="J9" s="27">
        <v>166</v>
      </c>
      <c r="K9" s="27">
        <v>157</v>
      </c>
      <c r="L9" s="27">
        <v>175</v>
      </c>
      <c r="M9" s="19"/>
      <c r="N9" s="19"/>
    </row>
    <row r="10" spans="1:14" s="13" customFormat="1" ht="16.8" x14ac:dyDescent="0.4">
      <c r="A10" s="13" t="s">
        <v>201</v>
      </c>
      <c r="B10" s="17" t="s">
        <v>192</v>
      </c>
      <c r="C10" s="17" t="s">
        <v>194</v>
      </c>
      <c r="D10" s="17" t="s">
        <v>196</v>
      </c>
      <c r="E10" s="17">
        <v>246</v>
      </c>
      <c r="F10" s="17" t="s">
        <v>192</v>
      </c>
      <c r="H10" s="25" t="s">
        <v>311</v>
      </c>
      <c r="I10" s="26" t="s">
        <v>42</v>
      </c>
      <c r="J10" s="27">
        <v>111</v>
      </c>
      <c r="K10" s="27">
        <v>46</v>
      </c>
      <c r="L10" s="27">
        <v>157</v>
      </c>
      <c r="M10" s="19"/>
      <c r="N10" s="19"/>
    </row>
    <row r="11" spans="1:14" s="13" customFormat="1" ht="16.8" x14ac:dyDescent="0.4">
      <c r="A11" s="13" t="s">
        <v>202</v>
      </c>
      <c r="B11" s="17" t="s">
        <v>192</v>
      </c>
      <c r="C11" s="17" t="s">
        <v>194</v>
      </c>
      <c r="D11" s="17" t="s">
        <v>196</v>
      </c>
      <c r="E11" s="17">
        <v>26</v>
      </c>
      <c r="F11" s="17" t="s">
        <v>192</v>
      </c>
      <c r="M11" s="19"/>
      <c r="N11" s="19"/>
    </row>
    <row r="12" spans="1:14" s="13" customFormat="1" ht="16.8" customHeight="1" x14ac:dyDescent="0.4">
      <c r="B12" s="17"/>
      <c r="C12" s="17"/>
      <c r="D12" s="17"/>
      <c r="E12" s="17"/>
      <c r="F12" s="17"/>
      <c r="H12" s="50" t="s">
        <v>227</v>
      </c>
      <c r="I12" s="50"/>
      <c r="J12" s="50"/>
      <c r="K12" s="50"/>
      <c r="L12" s="50"/>
      <c r="M12" s="19"/>
      <c r="N12" s="19"/>
    </row>
    <row r="13" spans="1:14" s="13" customFormat="1" ht="16.8" x14ac:dyDescent="0.4">
      <c r="A13" s="20" t="s">
        <v>198</v>
      </c>
      <c r="B13" s="17"/>
      <c r="C13" s="17"/>
      <c r="D13" s="17"/>
      <c r="E13" s="17"/>
      <c r="F13" s="17"/>
      <c r="H13" s="50"/>
      <c r="I13" s="50"/>
      <c r="J13" s="50"/>
      <c r="K13" s="50"/>
      <c r="L13" s="50"/>
      <c r="M13" s="19"/>
      <c r="N13" s="19"/>
    </row>
    <row r="14" spans="1:14" s="13" customFormat="1" ht="16.8" x14ac:dyDescent="0.4">
      <c r="A14" s="13" t="s">
        <v>193</v>
      </c>
      <c r="B14" s="17" t="s">
        <v>195</v>
      </c>
      <c r="C14" s="17" t="s">
        <v>194</v>
      </c>
      <c r="D14" s="17" t="s">
        <v>194</v>
      </c>
      <c r="E14" s="17">
        <v>39</v>
      </c>
      <c r="F14" s="17" t="s">
        <v>192</v>
      </c>
      <c r="H14" s="50"/>
      <c r="I14" s="50"/>
      <c r="J14" s="50"/>
      <c r="K14" s="50"/>
      <c r="L14" s="50"/>
      <c r="M14" s="19"/>
      <c r="N14" s="19"/>
    </row>
    <row r="15" spans="1:14" s="13" customFormat="1" ht="16.8" x14ac:dyDescent="0.4">
      <c r="A15" s="13" t="s">
        <v>193</v>
      </c>
      <c r="B15" s="17" t="s">
        <v>199</v>
      </c>
      <c r="C15" s="17" t="s">
        <v>194</v>
      </c>
      <c r="D15" s="17" t="s">
        <v>194</v>
      </c>
      <c r="E15" s="17">
        <v>249</v>
      </c>
      <c r="F15" s="17" t="s">
        <v>192</v>
      </c>
      <c r="H15" s="50"/>
      <c r="I15" s="50"/>
      <c r="J15" s="50"/>
      <c r="K15" s="50"/>
      <c r="L15" s="50"/>
      <c r="M15" s="19"/>
      <c r="N15" s="19"/>
    </row>
    <row r="16" spans="1:14" s="13" customFormat="1" ht="16.8" x14ac:dyDescent="0.4">
      <c r="A16" s="13" t="s">
        <v>195</v>
      </c>
      <c r="B16" s="17" t="s">
        <v>199</v>
      </c>
      <c r="C16" s="17" t="s">
        <v>194</v>
      </c>
      <c r="D16" s="17" t="s">
        <v>194</v>
      </c>
      <c r="E16" s="17">
        <v>16</v>
      </c>
      <c r="F16" s="17" t="s">
        <v>192</v>
      </c>
      <c r="H16" s="50"/>
      <c r="I16" s="50"/>
      <c r="J16" s="50"/>
      <c r="K16" s="50"/>
      <c r="L16" s="50"/>
      <c r="M16" s="19"/>
      <c r="N16" s="19"/>
    </row>
    <row r="17" spans="1:14" s="13" customFormat="1" ht="16.8" x14ac:dyDescent="0.4">
      <c r="A17" s="13" t="s">
        <v>201</v>
      </c>
      <c r="B17" s="17" t="s">
        <v>193</v>
      </c>
      <c r="C17" s="17" t="s">
        <v>194</v>
      </c>
      <c r="D17" s="17" t="s">
        <v>196</v>
      </c>
      <c r="E17" s="17">
        <v>519</v>
      </c>
      <c r="F17" s="17">
        <v>0.58699999999999997</v>
      </c>
      <c r="H17" s="50"/>
      <c r="I17" s="50"/>
      <c r="J17" s="50"/>
      <c r="K17" s="50"/>
      <c r="L17" s="50"/>
      <c r="M17" s="19"/>
      <c r="N17" s="19"/>
    </row>
    <row r="18" spans="1:14" s="13" customFormat="1" ht="16.8" x14ac:dyDescent="0.4">
      <c r="A18" s="13" t="s">
        <v>202</v>
      </c>
      <c r="B18" s="17" t="s">
        <v>195</v>
      </c>
      <c r="C18" s="17" t="s">
        <v>194</v>
      </c>
      <c r="D18" s="17" t="s">
        <v>196</v>
      </c>
      <c r="E18" s="17">
        <v>9</v>
      </c>
      <c r="F18" s="17" t="s">
        <v>192</v>
      </c>
      <c r="H18" s="50"/>
      <c r="I18" s="50"/>
      <c r="J18" s="50"/>
      <c r="K18" s="50"/>
      <c r="L18" s="50"/>
      <c r="M18" s="19"/>
      <c r="N18" s="19"/>
    </row>
    <row r="19" spans="1:14" s="13" customFormat="1" ht="16.8" x14ac:dyDescent="0.4">
      <c r="A19" s="13" t="s">
        <v>201</v>
      </c>
      <c r="B19" s="17" t="s">
        <v>195</v>
      </c>
      <c r="C19" s="17" t="s">
        <v>194</v>
      </c>
      <c r="D19" s="17" t="s">
        <v>196</v>
      </c>
      <c r="E19" s="17">
        <v>95</v>
      </c>
      <c r="F19" s="17" t="s">
        <v>192</v>
      </c>
      <c r="H19" s="50"/>
      <c r="I19" s="50"/>
      <c r="J19" s="50"/>
      <c r="K19" s="50"/>
      <c r="L19" s="50"/>
      <c r="M19" s="19"/>
      <c r="N19" s="19"/>
    </row>
    <row r="20" spans="1:14" s="13" customFormat="1" ht="16.8" x14ac:dyDescent="0.4">
      <c r="A20" s="13" t="s">
        <v>202</v>
      </c>
      <c r="B20" s="17" t="s">
        <v>193</v>
      </c>
      <c r="C20" s="17" t="s">
        <v>194</v>
      </c>
      <c r="D20" s="17" t="s">
        <v>196</v>
      </c>
      <c r="E20" s="17">
        <v>73</v>
      </c>
      <c r="F20" s="17" t="s">
        <v>192</v>
      </c>
      <c r="H20" s="50"/>
      <c r="I20" s="50"/>
      <c r="J20" s="50"/>
      <c r="K20" s="50"/>
      <c r="L20" s="50"/>
      <c r="M20" s="19"/>
      <c r="N20" s="19"/>
    </row>
    <row r="21" spans="1:14" s="13" customFormat="1" ht="16.8" x14ac:dyDescent="0.4">
      <c r="B21" s="17"/>
      <c r="C21" s="17"/>
      <c r="D21" s="17"/>
      <c r="H21" s="19"/>
      <c r="I21" s="19"/>
      <c r="J21" s="19"/>
      <c r="K21" s="19"/>
      <c r="L21" s="19"/>
      <c r="M21" s="19"/>
      <c r="N21" s="19"/>
    </row>
    <row r="22" spans="1:14" s="13" customFormat="1" ht="16.8" x14ac:dyDescent="0.4">
      <c r="A22" s="20" t="s">
        <v>203</v>
      </c>
      <c r="B22" s="17"/>
      <c r="C22" s="17"/>
      <c r="D22" s="17"/>
      <c r="H22" s="19"/>
      <c r="I22" s="19"/>
      <c r="J22" s="19"/>
      <c r="K22" s="19"/>
      <c r="L22" s="19"/>
      <c r="M22" s="19"/>
      <c r="N22" s="19"/>
    </row>
    <row r="23" spans="1:14" s="13" customFormat="1" ht="16.8" x14ac:dyDescent="0.4">
      <c r="A23" s="13" t="s">
        <v>193</v>
      </c>
      <c r="B23" s="17" t="s">
        <v>192</v>
      </c>
      <c r="C23" s="17" t="s">
        <v>194</v>
      </c>
      <c r="D23" s="17" t="s">
        <v>196</v>
      </c>
      <c r="E23" s="17">
        <v>566</v>
      </c>
      <c r="F23" s="17">
        <v>0.66700000000000004</v>
      </c>
      <c r="H23" s="19"/>
      <c r="I23" s="19"/>
      <c r="J23" s="19"/>
      <c r="K23" s="19"/>
      <c r="L23" s="19"/>
      <c r="M23" s="19"/>
      <c r="N23" s="19"/>
    </row>
    <row r="24" spans="1:14" s="13" customFormat="1" ht="16.8" x14ac:dyDescent="0.4">
      <c r="A24" s="13" t="s">
        <v>201</v>
      </c>
      <c r="B24" s="17" t="s">
        <v>193</v>
      </c>
      <c r="C24" s="17" t="s">
        <v>194</v>
      </c>
      <c r="D24" s="17" t="s">
        <v>196</v>
      </c>
      <c r="E24" s="17">
        <v>434</v>
      </c>
      <c r="F24" s="17" t="s">
        <v>192</v>
      </c>
      <c r="H24" s="19"/>
      <c r="I24" s="19"/>
      <c r="J24" s="19"/>
      <c r="K24" s="19"/>
      <c r="L24" s="19"/>
      <c r="M24" s="19"/>
      <c r="N24" s="19"/>
    </row>
    <row r="25" spans="1:14" s="13" customFormat="1" ht="16.8" x14ac:dyDescent="0.4">
      <c r="B25" s="17"/>
      <c r="C25" s="17"/>
      <c r="D25" s="17"/>
      <c r="H25" s="19"/>
      <c r="I25" s="19"/>
      <c r="J25" s="19"/>
      <c r="K25" s="19"/>
      <c r="L25" s="19"/>
      <c r="M25" s="19"/>
      <c r="N25" s="19"/>
    </row>
    <row r="26" spans="1:14" s="13" customFormat="1" ht="16.8" x14ac:dyDescent="0.4">
      <c r="B26" s="17"/>
      <c r="C26" s="17"/>
      <c r="D26" s="17"/>
      <c r="H26" s="19"/>
      <c r="I26" s="19"/>
      <c r="J26" s="19"/>
      <c r="K26" s="19"/>
      <c r="L26" s="19"/>
      <c r="M26" s="19"/>
      <c r="N26" s="19"/>
    </row>
    <row r="27" spans="1:14" s="13" customFormat="1" ht="16.8" x14ac:dyDescent="0.4">
      <c r="B27" s="17"/>
      <c r="C27" s="17"/>
      <c r="D27" s="17"/>
      <c r="H27" s="19"/>
      <c r="I27" s="19"/>
      <c r="J27" s="19"/>
      <c r="K27" s="19"/>
      <c r="L27" s="19"/>
      <c r="M27" s="19"/>
      <c r="N27" s="19"/>
    </row>
    <row r="28" spans="1:14" s="13" customFormat="1" ht="16.8" x14ac:dyDescent="0.4">
      <c r="B28" s="17"/>
      <c r="C28" s="17"/>
      <c r="D28" s="17"/>
    </row>
    <row r="29" spans="1:14" s="13" customFormat="1" ht="16.8" x14ac:dyDescent="0.4">
      <c r="B29" s="17"/>
      <c r="C29" s="17"/>
      <c r="D29" s="17"/>
    </row>
    <row r="30" spans="1:14" s="13" customFormat="1" ht="16.8" x14ac:dyDescent="0.4">
      <c r="B30" s="17"/>
      <c r="C30" s="17"/>
      <c r="D30" s="17"/>
    </row>
    <row r="31" spans="1:14" s="13" customFormat="1" ht="16.8" x14ac:dyDescent="0.4">
      <c r="B31" s="17"/>
      <c r="C31" s="17"/>
      <c r="D31" s="17"/>
    </row>
    <row r="32" spans="1:14" s="13" customFormat="1" ht="16.8" x14ac:dyDescent="0.4">
      <c r="B32" s="17"/>
      <c r="C32" s="17"/>
      <c r="D32" s="17"/>
    </row>
    <row r="33" spans="2:4" s="13" customFormat="1" ht="16.8" x14ac:dyDescent="0.4">
      <c r="B33" s="17"/>
      <c r="C33" s="17"/>
      <c r="D33" s="17"/>
    </row>
    <row r="34" spans="2:4" s="13" customFormat="1" ht="16.8" x14ac:dyDescent="0.4">
      <c r="B34" s="17"/>
      <c r="C34" s="17"/>
      <c r="D34" s="17"/>
    </row>
    <row r="35" spans="2:4" s="13" customFormat="1" ht="16.8" x14ac:dyDescent="0.4">
      <c r="B35" s="17"/>
      <c r="C35" s="17"/>
      <c r="D35" s="17"/>
    </row>
    <row r="36" spans="2:4" s="13" customFormat="1" ht="16.8" x14ac:dyDescent="0.4">
      <c r="B36" s="17"/>
      <c r="C36" s="17"/>
      <c r="D36" s="17"/>
    </row>
    <row r="37" spans="2:4" s="13" customFormat="1" ht="16.8" x14ac:dyDescent="0.4">
      <c r="B37" s="17"/>
      <c r="C37" s="17"/>
      <c r="D37" s="17"/>
    </row>
    <row r="38" spans="2:4" s="13" customFormat="1" ht="16.8" x14ac:dyDescent="0.4">
      <c r="B38" s="17"/>
      <c r="C38" s="17"/>
      <c r="D38" s="17"/>
    </row>
    <row r="39" spans="2:4" s="13" customFormat="1" ht="16.8" x14ac:dyDescent="0.4">
      <c r="B39" s="17"/>
      <c r="C39" s="17"/>
      <c r="D39" s="17"/>
    </row>
    <row r="40" spans="2:4" s="13" customFormat="1" ht="16.8" x14ac:dyDescent="0.4">
      <c r="B40" s="17"/>
      <c r="C40" s="17"/>
      <c r="D40" s="17"/>
    </row>
    <row r="41" spans="2:4" s="13" customFormat="1" ht="16.8" x14ac:dyDescent="0.4">
      <c r="B41" s="17"/>
      <c r="C41" s="17"/>
      <c r="D41" s="17"/>
    </row>
    <row r="42" spans="2:4" s="13" customFormat="1" ht="16.8" x14ac:dyDescent="0.4">
      <c r="B42" s="17"/>
      <c r="C42" s="17"/>
      <c r="D42" s="17"/>
    </row>
    <row r="43" spans="2:4" s="13" customFormat="1" ht="16.8" x14ac:dyDescent="0.4">
      <c r="B43" s="17"/>
      <c r="C43" s="17"/>
      <c r="D43" s="17"/>
    </row>
    <row r="44" spans="2:4" s="13" customFormat="1" ht="16.8" x14ac:dyDescent="0.4">
      <c r="B44" s="17"/>
      <c r="C44" s="17"/>
      <c r="D44" s="17"/>
    </row>
    <row r="45" spans="2:4" s="13" customFormat="1" ht="16.8" x14ac:dyDescent="0.4">
      <c r="B45" s="17"/>
      <c r="C45" s="17"/>
      <c r="D45" s="17"/>
    </row>
    <row r="46" spans="2:4" s="13" customFormat="1" ht="16.8" x14ac:dyDescent="0.4">
      <c r="B46" s="17"/>
    </row>
    <row r="47" spans="2:4" s="13" customFormat="1" ht="16.8" x14ac:dyDescent="0.4">
      <c r="B47" s="17"/>
    </row>
    <row r="48" spans="2:4" s="13" customFormat="1" ht="16.8" x14ac:dyDescent="0.4">
      <c r="B48" s="17"/>
    </row>
    <row r="49" spans="2:2" s="13" customFormat="1" ht="16.8" x14ac:dyDescent="0.4">
      <c r="B49" s="17"/>
    </row>
    <row r="50" spans="2:2" s="13" customFormat="1" ht="16.8" x14ac:dyDescent="0.4">
      <c r="B50" s="17"/>
    </row>
    <row r="51" spans="2:2" s="13" customFormat="1" ht="16.8" x14ac:dyDescent="0.4">
      <c r="B51" s="17"/>
    </row>
    <row r="52" spans="2:2" s="13" customFormat="1" ht="16.8" x14ac:dyDescent="0.4">
      <c r="B52" s="17"/>
    </row>
    <row r="53" spans="2:2" s="13" customFormat="1" ht="16.8" x14ac:dyDescent="0.4">
      <c r="B53" s="17"/>
    </row>
    <row r="54" spans="2:2" s="13" customFormat="1" ht="16.8" x14ac:dyDescent="0.4">
      <c r="B54" s="17"/>
    </row>
    <row r="55" spans="2:2" s="13" customFormat="1" ht="16.8" x14ac:dyDescent="0.4">
      <c r="B55" s="17"/>
    </row>
    <row r="56" spans="2:2" s="13" customFormat="1" ht="16.8" x14ac:dyDescent="0.4">
      <c r="B56" s="17"/>
    </row>
    <row r="57" spans="2:2" s="13" customFormat="1" ht="16.8" x14ac:dyDescent="0.4">
      <c r="B57" s="17"/>
    </row>
    <row r="58" spans="2:2" s="13" customFormat="1" ht="16.8" x14ac:dyDescent="0.4">
      <c r="B58" s="17"/>
    </row>
    <row r="59" spans="2:2" s="13" customFormat="1" ht="16.8" x14ac:dyDescent="0.4">
      <c r="B59" s="17"/>
    </row>
    <row r="60" spans="2:2" s="13" customFormat="1" ht="16.8" x14ac:dyDescent="0.4">
      <c r="B60" s="17"/>
    </row>
    <row r="61" spans="2:2" s="13" customFormat="1" ht="16.8" x14ac:dyDescent="0.4">
      <c r="B61" s="17"/>
    </row>
    <row r="62" spans="2:2" s="13" customFormat="1" ht="16.8" x14ac:dyDescent="0.4">
      <c r="B62" s="17"/>
    </row>
    <row r="63" spans="2:2" s="13" customFormat="1" ht="16.8" x14ac:dyDescent="0.4">
      <c r="B63" s="17"/>
    </row>
    <row r="64" spans="2:2" s="13" customFormat="1" ht="16.8" x14ac:dyDescent="0.4">
      <c r="B64" s="17"/>
    </row>
    <row r="65" spans="2:2" s="13" customFormat="1" ht="16.8" x14ac:dyDescent="0.4">
      <c r="B65" s="17"/>
    </row>
    <row r="66" spans="2:2" s="13" customFormat="1" ht="16.8" x14ac:dyDescent="0.4">
      <c r="B66" s="17"/>
    </row>
    <row r="67" spans="2:2" s="13" customFormat="1" ht="16.8" x14ac:dyDescent="0.4">
      <c r="B67" s="17"/>
    </row>
    <row r="68" spans="2:2" s="13" customFormat="1" ht="16.8" x14ac:dyDescent="0.4">
      <c r="B68" s="17"/>
    </row>
    <row r="69" spans="2:2" s="13" customFormat="1" ht="16.8" x14ac:dyDescent="0.4"/>
    <row r="70" spans="2:2" s="13" customFormat="1" ht="16.8" x14ac:dyDescent="0.4"/>
    <row r="71" spans="2:2" s="13" customFormat="1" ht="16.8" x14ac:dyDescent="0.4"/>
    <row r="72" spans="2:2" s="13" customFormat="1" ht="16.8" x14ac:dyDescent="0.4"/>
    <row r="73" spans="2:2" s="13" customFormat="1" ht="16.8" x14ac:dyDescent="0.4"/>
    <row r="74" spans="2:2" s="13" customFormat="1" ht="16.8" x14ac:dyDescent="0.4"/>
    <row r="75" spans="2:2" s="13" customFormat="1" ht="16.8" x14ac:dyDescent="0.4"/>
    <row r="76" spans="2:2" s="13" customFormat="1" ht="16.8" x14ac:dyDescent="0.4"/>
    <row r="77" spans="2:2" s="13" customFormat="1" ht="16.8" x14ac:dyDescent="0.4"/>
  </sheetData>
  <mergeCells count="1">
    <mergeCell ref="H12:L2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A8099-8038-425A-98D9-A2D8D39DA0D6}">
  <dimension ref="A2:N25"/>
  <sheetViews>
    <sheetView workbookViewId="0">
      <selection activeCell="L17" sqref="L17"/>
    </sheetView>
  </sheetViews>
  <sheetFormatPr defaultRowHeight="14.4" x14ac:dyDescent="0.3"/>
  <cols>
    <col min="1" max="1" width="11.88671875" customWidth="1"/>
    <col min="17" max="21" width="14.6640625" customWidth="1"/>
  </cols>
  <sheetData>
    <row r="2" spans="1:14" x14ac:dyDescent="0.3">
      <c r="A2" t="s">
        <v>153</v>
      </c>
      <c r="B2">
        <v>1</v>
      </c>
      <c r="C2">
        <v>2</v>
      </c>
      <c r="D2">
        <v>3</v>
      </c>
      <c r="E2">
        <v>4</v>
      </c>
      <c r="F2">
        <v>5</v>
      </c>
      <c r="G2">
        <v>6</v>
      </c>
      <c r="H2">
        <v>7</v>
      </c>
      <c r="I2">
        <v>8</v>
      </c>
      <c r="J2">
        <v>9</v>
      </c>
      <c r="K2" t="s">
        <v>163</v>
      </c>
      <c r="M2" t="s">
        <v>164</v>
      </c>
      <c r="N2" t="s">
        <v>166</v>
      </c>
    </row>
    <row r="3" spans="1:14" x14ac:dyDescent="0.3">
      <c r="A3" t="s">
        <v>154</v>
      </c>
      <c r="B3">
        <v>21090</v>
      </c>
      <c r="C3">
        <v>98</v>
      </c>
      <c r="D3">
        <v>101</v>
      </c>
      <c r="E3">
        <v>2438</v>
      </c>
      <c r="F3">
        <v>5</v>
      </c>
      <c r="G3">
        <v>6</v>
      </c>
      <c r="H3">
        <v>3392</v>
      </c>
      <c r="I3">
        <v>845</v>
      </c>
      <c r="J3">
        <v>773</v>
      </c>
      <c r="K3">
        <v>0.26638400000000001</v>
      </c>
      <c r="M3">
        <f>SUM(B3:J3)-B3</f>
        <v>7658</v>
      </c>
      <c r="N3">
        <f>B3</f>
        <v>21090</v>
      </c>
    </row>
    <row r="4" spans="1:14" x14ac:dyDescent="0.3">
      <c r="A4" t="s">
        <v>155</v>
      </c>
      <c r="B4">
        <v>38</v>
      </c>
      <c r="C4">
        <v>18850</v>
      </c>
      <c r="D4">
        <v>1</v>
      </c>
      <c r="E4">
        <v>27</v>
      </c>
      <c r="F4">
        <v>4503</v>
      </c>
      <c r="G4">
        <v>1</v>
      </c>
      <c r="H4">
        <v>46</v>
      </c>
      <c r="I4">
        <v>1283</v>
      </c>
      <c r="J4">
        <v>0</v>
      </c>
      <c r="K4">
        <v>0.23835300000000001</v>
      </c>
      <c r="M4">
        <f>SUM(B4:J4)-C4</f>
        <v>5899</v>
      </c>
      <c r="N4">
        <f>C4</f>
        <v>18850</v>
      </c>
    </row>
    <row r="5" spans="1:14" x14ac:dyDescent="0.3">
      <c r="A5" t="s">
        <v>156</v>
      </c>
      <c r="B5">
        <v>19</v>
      </c>
      <c r="C5">
        <v>5</v>
      </c>
      <c r="D5">
        <v>18822</v>
      </c>
      <c r="E5">
        <v>19</v>
      </c>
      <c r="F5">
        <v>4</v>
      </c>
      <c r="G5">
        <v>4569</v>
      </c>
      <c r="H5">
        <v>32</v>
      </c>
      <c r="I5">
        <v>0</v>
      </c>
      <c r="J5">
        <v>1220</v>
      </c>
      <c r="K5">
        <v>0.23766699999999999</v>
      </c>
      <c r="M5">
        <f>SUM(B5:J5)-D5</f>
        <v>5868</v>
      </c>
      <c r="N5">
        <f>D5</f>
        <v>18822</v>
      </c>
    </row>
    <row r="6" spans="1:14" x14ac:dyDescent="0.3">
      <c r="A6" t="s">
        <v>157</v>
      </c>
      <c r="B6">
        <v>391</v>
      </c>
      <c r="C6">
        <v>32</v>
      </c>
      <c r="D6">
        <v>39</v>
      </c>
      <c r="E6">
        <v>18120</v>
      </c>
      <c r="F6">
        <v>35</v>
      </c>
      <c r="G6">
        <v>29</v>
      </c>
      <c r="H6">
        <v>3502</v>
      </c>
      <c r="I6">
        <v>570</v>
      </c>
      <c r="J6">
        <v>603</v>
      </c>
      <c r="K6">
        <v>0.223051</v>
      </c>
      <c r="M6">
        <f>SUM(B6:J6)-E6</f>
        <v>5201</v>
      </c>
      <c r="N6">
        <f>E6</f>
        <v>18120</v>
      </c>
    </row>
    <row r="7" spans="1:14" x14ac:dyDescent="0.3">
      <c r="A7" t="s">
        <v>158</v>
      </c>
      <c r="B7">
        <v>1</v>
      </c>
      <c r="C7">
        <v>3035</v>
      </c>
      <c r="D7">
        <v>1</v>
      </c>
      <c r="E7">
        <v>30</v>
      </c>
      <c r="F7">
        <v>17709</v>
      </c>
      <c r="G7">
        <v>6</v>
      </c>
      <c r="H7">
        <v>3</v>
      </c>
      <c r="I7">
        <v>61</v>
      </c>
      <c r="J7">
        <v>0</v>
      </c>
      <c r="K7">
        <v>0.15048500000000001</v>
      </c>
      <c r="M7">
        <f>SUM(B7:J7)-F7</f>
        <v>3137</v>
      </c>
      <c r="N7">
        <f>F7</f>
        <v>17709</v>
      </c>
    </row>
    <row r="8" spans="1:14" x14ac:dyDescent="0.3">
      <c r="A8" t="s">
        <v>159</v>
      </c>
      <c r="B8">
        <v>0</v>
      </c>
      <c r="C8">
        <v>1</v>
      </c>
      <c r="D8">
        <v>3132</v>
      </c>
      <c r="E8">
        <v>40</v>
      </c>
      <c r="F8">
        <v>6</v>
      </c>
      <c r="G8">
        <v>17460</v>
      </c>
      <c r="H8">
        <v>3</v>
      </c>
      <c r="I8">
        <v>0</v>
      </c>
      <c r="J8">
        <v>48</v>
      </c>
      <c r="K8">
        <v>0.156114</v>
      </c>
      <c r="M8">
        <f>SUM(B8:J8)-G8</f>
        <v>3230</v>
      </c>
      <c r="N8">
        <f>G8</f>
        <v>17460</v>
      </c>
    </row>
    <row r="9" spans="1:14" x14ac:dyDescent="0.3">
      <c r="A9" t="s">
        <v>160</v>
      </c>
      <c r="B9">
        <v>496</v>
      </c>
      <c r="C9">
        <v>48</v>
      </c>
      <c r="D9">
        <v>47</v>
      </c>
      <c r="E9">
        <v>1562</v>
      </c>
      <c r="F9">
        <v>12</v>
      </c>
      <c r="G9">
        <v>12</v>
      </c>
      <c r="H9">
        <v>14272</v>
      </c>
      <c r="I9">
        <v>2139</v>
      </c>
      <c r="J9">
        <v>2224</v>
      </c>
      <c r="K9">
        <v>0.31424200000000002</v>
      </c>
      <c r="M9">
        <f>SUM(B9:J9)-H9</f>
        <v>6540</v>
      </c>
      <c r="N9">
        <f>H9</f>
        <v>14272</v>
      </c>
    </row>
    <row r="10" spans="1:14" x14ac:dyDescent="0.3">
      <c r="A10" t="s">
        <v>161</v>
      </c>
      <c r="B10">
        <v>39</v>
      </c>
      <c r="C10">
        <v>302</v>
      </c>
      <c r="D10">
        <v>0</v>
      </c>
      <c r="E10">
        <v>52</v>
      </c>
      <c r="F10">
        <v>50</v>
      </c>
      <c r="G10">
        <v>0</v>
      </c>
      <c r="H10">
        <v>267</v>
      </c>
      <c r="I10">
        <v>17138</v>
      </c>
      <c r="J10">
        <v>46</v>
      </c>
      <c r="K10">
        <v>4.2248800000000003E-2</v>
      </c>
      <c r="M10">
        <f>SUM(B10:J10)-I10</f>
        <v>756</v>
      </c>
      <c r="N10">
        <f>I10</f>
        <v>17138</v>
      </c>
    </row>
    <row r="11" spans="1:14" x14ac:dyDescent="0.3">
      <c r="A11" t="s">
        <v>162</v>
      </c>
      <c r="B11">
        <v>33</v>
      </c>
      <c r="C11">
        <v>0</v>
      </c>
      <c r="D11">
        <v>295</v>
      </c>
      <c r="E11">
        <v>52</v>
      </c>
      <c r="F11">
        <v>0</v>
      </c>
      <c r="G11">
        <v>48</v>
      </c>
      <c r="H11">
        <v>381</v>
      </c>
      <c r="I11">
        <v>41</v>
      </c>
      <c r="J11">
        <v>17409</v>
      </c>
      <c r="K11">
        <v>4.6552400000000001E-2</v>
      </c>
      <c r="M11">
        <f>SUM(B11:J11)-J11</f>
        <v>850</v>
      </c>
      <c r="N11">
        <f>J11</f>
        <v>17409</v>
      </c>
    </row>
    <row r="13" spans="1:14" x14ac:dyDescent="0.3">
      <c r="A13" t="s">
        <v>165</v>
      </c>
      <c r="B13">
        <f>SUM(B4:B11)</f>
        <v>1017</v>
      </c>
      <c r="C13">
        <f>SUM(C3,C5:C11)</f>
        <v>3521</v>
      </c>
      <c r="D13">
        <f>SUM(D3:D4,D6:D11)</f>
        <v>3616</v>
      </c>
      <c r="E13">
        <f>SUM(E3:E5,E7:E11)</f>
        <v>4220</v>
      </c>
      <c r="F13">
        <f>SUM(F3:F6,F8:F11)</f>
        <v>4615</v>
      </c>
      <c r="G13">
        <f>SUM(G9:G11,G3:G7)</f>
        <v>4671</v>
      </c>
      <c r="H13">
        <f>SUM(H3:H8,H10:H11)</f>
        <v>7626</v>
      </c>
      <c r="I13">
        <f>SUM(I3:I9,I11)</f>
        <v>4939</v>
      </c>
      <c r="J13">
        <f>SUM(J3:J10)</f>
        <v>4914</v>
      </c>
    </row>
    <row r="14" spans="1:14" x14ac:dyDescent="0.3">
      <c r="A14" t="s">
        <v>167</v>
      </c>
      <c r="B14">
        <f>N14-B3-SUM(C3:J3)-SUM(B4:B11)</f>
        <v>170244</v>
      </c>
      <c r="C14">
        <f>N14-C4-SUM(D4:J4,B4)-SUM(C3,C5:C11)</f>
        <v>171739</v>
      </c>
      <c r="D14">
        <f>N14-D5-SUM(B5:C5,E5:J5)-SUM(D3:D4,D6:D11)</f>
        <v>171703</v>
      </c>
      <c r="E14">
        <f>N14-E6-SUM(E3:E5,E7:E11)-SUM(B6:D6,F6:J6)</f>
        <v>172468</v>
      </c>
      <c r="F14">
        <f>N14-F7-SUM(B7:E7,G7:J7)-SUM(F3:F6,F8:F11)</f>
        <v>174548</v>
      </c>
      <c r="G14">
        <f>N14-G8-SUM(B8:F8,H8:J8)-SUM(G3:G7,G9:G11)</f>
        <v>174648</v>
      </c>
      <c r="H14">
        <f>N14-H9-SUM(B9:G9,I9:J9)-SUM(H3:H8,H10:H11)</f>
        <v>171571</v>
      </c>
      <c r="I14">
        <f>N14-I10-SUM(B10:H10,J10)-SUM(I3:I9,I11)</f>
        <v>177176</v>
      </c>
      <c r="J14">
        <f>N14-J11-SUM(B11:I11)-SUM(J3:J10)</f>
        <v>176836</v>
      </c>
      <c r="M14" t="s">
        <v>168</v>
      </c>
      <c r="N14">
        <f>SUM(B3:J11)</f>
        <v>200009</v>
      </c>
    </row>
    <row r="15" spans="1:14" x14ac:dyDescent="0.3">
      <c r="K15" s="51" t="s">
        <v>222</v>
      </c>
      <c r="L15" s="51"/>
    </row>
    <row r="16" spans="1:14" x14ac:dyDescent="0.3">
      <c r="B16" t="s">
        <v>165</v>
      </c>
      <c r="C16" t="s">
        <v>167</v>
      </c>
      <c r="D16" t="s">
        <v>164</v>
      </c>
      <c r="E16" t="s">
        <v>166</v>
      </c>
      <c r="H16" t="s">
        <v>178</v>
      </c>
      <c r="I16" t="s">
        <v>179</v>
      </c>
      <c r="J16" t="s">
        <v>221</v>
      </c>
      <c r="K16" t="s">
        <v>223</v>
      </c>
      <c r="L16" t="s">
        <v>224</v>
      </c>
    </row>
    <row r="17" spans="1:12" x14ac:dyDescent="0.3">
      <c r="A17">
        <v>1</v>
      </c>
      <c r="B17">
        <v>1017</v>
      </c>
      <c r="C17">
        <v>170244</v>
      </c>
      <c r="D17">
        <v>7658</v>
      </c>
      <c r="E17">
        <v>21090</v>
      </c>
      <c r="G17" t="s">
        <v>169</v>
      </c>
      <c r="H17">
        <f>(E17+C17)/(SUM(B17:E17))</f>
        <v>0.95662695178716961</v>
      </c>
      <c r="I17">
        <f>(B17+D17)/SUM(B17:E17)</f>
        <v>4.3373048212830424E-2</v>
      </c>
      <c r="J17">
        <f>E17/(E17+D17)</f>
        <v>0.73361625156532628</v>
      </c>
      <c r="K17">
        <f>E17/(E17+B17)</f>
        <v>0.95399647170579449</v>
      </c>
      <c r="L17">
        <f>C17/(C17+D17)</f>
        <v>0.95695382851232702</v>
      </c>
    </row>
    <row r="18" spans="1:12" x14ac:dyDescent="0.3">
      <c r="A18">
        <v>2</v>
      </c>
      <c r="B18">
        <v>3521</v>
      </c>
      <c r="C18">
        <v>171739</v>
      </c>
      <c r="D18">
        <v>5899</v>
      </c>
      <c r="E18">
        <v>18850</v>
      </c>
      <c r="G18" t="s">
        <v>170</v>
      </c>
      <c r="H18">
        <f t="shared" ref="H18:H25" si="0">(E18+C18)/(SUM(B18:E18))</f>
        <v>0.95290211940462677</v>
      </c>
      <c r="I18">
        <f t="shared" ref="I18:I25" si="1">(B18+D18)/SUM(B18:E18)</f>
        <v>4.7097880595373211E-2</v>
      </c>
      <c r="J18">
        <f t="shared" ref="J18:J24" si="2">E18/(E18+D18)</f>
        <v>0.76164693522970628</v>
      </c>
      <c r="K18">
        <f t="shared" ref="K18:K25" si="3">E18/(E18+B18)</f>
        <v>0.84260873452237273</v>
      </c>
      <c r="L18">
        <f t="shared" ref="L18:L25" si="4">C18/(C18+D18)</f>
        <v>0.96679201522196823</v>
      </c>
    </row>
    <row r="19" spans="1:12" x14ac:dyDescent="0.3">
      <c r="A19">
        <v>3</v>
      </c>
      <c r="B19">
        <v>3616</v>
      </c>
      <c r="C19">
        <v>171703</v>
      </c>
      <c r="D19">
        <v>5868</v>
      </c>
      <c r="E19">
        <v>18822</v>
      </c>
      <c r="G19" t="s">
        <v>171</v>
      </c>
      <c r="H19">
        <f t="shared" si="0"/>
        <v>0.95258213380397883</v>
      </c>
      <c r="I19">
        <f t="shared" si="1"/>
        <v>4.7417866196021181E-2</v>
      </c>
      <c r="J19">
        <f t="shared" si="2"/>
        <v>0.76233292831105715</v>
      </c>
      <c r="K19">
        <f t="shared" si="3"/>
        <v>0.83884481682859435</v>
      </c>
      <c r="L19">
        <f t="shared" si="4"/>
        <v>0.96695406344504453</v>
      </c>
    </row>
    <row r="20" spans="1:12" x14ac:dyDescent="0.3">
      <c r="A20">
        <v>4</v>
      </c>
      <c r="B20">
        <v>4220</v>
      </c>
      <c r="C20">
        <v>172468</v>
      </c>
      <c r="D20">
        <v>5201</v>
      </c>
      <c r="E20">
        <v>18120</v>
      </c>
      <c r="G20" t="s">
        <v>172</v>
      </c>
      <c r="H20">
        <f t="shared" si="0"/>
        <v>0.95289711962961665</v>
      </c>
      <c r="I20">
        <f t="shared" si="1"/>
        <v>4.7102880370383335E-2</v>
      </c>
      <c r="J20">
        <f t="shared" si="2"/>
        <v>0.7769821191201064</v>
      </c>
      <c r="K20">
        <f t="shared" si="3"/>
        <v>0.81110116383169206</v>
      </c>
      <c r="L20">
        <f t="shared" si="4"/>
        <v>0.97072646325470402</v>
      </c>
    </row>
    <row r="21" spans="1:12" x14ac:dyDescent="0.3">
      <c r="A21">
        <v>5</v>
      </c>
      <c r="B21">
        <v>4615</v>
      </c>
      <c r="C21">
        <v>174548</v>
      </c>
      <c r="D21">
        <v>3137</v>
      </c>
      <c r="E21">
        <v>17709</v>
      </c>
      <c r="G21" t="s">
        <v>173</v>
      </c>
      <c r="H21">
        <f t="shared" si="0"/>
        <v>0.96124174412151453</v>
      </c>
      <c r="I21">
        <f t="shared" si="1"/>
        <v>3.875825587848547E-2</v>
      </c>
      <c r="J21">
        <f t="shared" si="2"/>
        <v>0.84951549457929576</v>
      </c>
      <c r="K21">
        <f t="shared" si="3"/>
        <v>0.79327181508690203</v>
      </c>
      <c r="L21">
        <f t="shared" si="4"/>
        <v>0.98234516138109573</v>
      </c>
    </row>
    <row r="22" spans="1:12" x14ac:dyDescent="0.3">
      <c r="A22">
        <v>6</v>
      </c>
      <c r="B22">
        <v>4671</v>
      </c>
      <c r="C22">
        <v>174648</v>
      </c>
      <c r="D22">
        <v>3230</v>
      </c>
      <c r="E22">
        <v>17460</v>
      </c>
      <c r="G22" t="s">
        <v>174</v>
      </c>
      <c r="H22">
        <f t="shared" si="0"/>
        <v>0.96049677764500596</v>
      </c>
      <c r="I22">
        <f t="shared" si="1"/>
        <v>3.9503222354994025E-2</v>
      </c>
      <c r="J22">
        <f t="shared" si="2"/>
        <v>0.8438859352344128</v>
      </c>
      <c r="K22">
        <f t="shared" si="3"/>
        <v>0.78893859292395285</v>
      </c>
      <c r="L22">
        <f t="shared" si="4"/>
        <v>0.98184148686178163</v>
      </c>
    </row>
    <row r="23" spans="1:12" x14ac:dyDescent="0.3">
      <c r="A23">
        <v>7</v>
      </c>
      <c r="B23">
        <v>7626</v>
      </c>
      <c r="C23">
        <v>171571</v>
      </c>
      <c r="D23">
        <v>6540</v>
      </c>
      <c r="E23">
        <v>14272</v>
      </c>
      <c r="G23" t="s">
        <v>175</v>
      </c>
      <c r="H23">
        <f t="shared" si="0"/>
        <v>0.92917318720657571</v>
      </c>
      <c r="I23">
        <f t="shared" si="1"/>
        <v>7.0826812793424301E-2</v>
      </c>
      <c r="J23">
        <f t="shared" si="2"/>
        <v>0.68575821641360757</v>
      </c>
      <c r="K23">
        <f t="shared" si="3"/>
        <v>0.65174901817517583</v>
      </c>
      <c r="L23">
        <f t="shared" si="4"/>
        <v>0.96328132456726423</v>
      </c>
    </row>
    <row r="24" spans="1:12" x14ac:dyDescent="0.3">
      <c r="A24">
        <v>8</v>
      </c>
      <c r="B24">
        <v>4939</v>
      </c>
      <c r="C24">
        <v>177176</v>
      </c>
      <c r="D24">
        <v>756</v>
      </c>
      <c r="E24">
        <v>17138</v>
      </c>
      <c r="G24" t="s">
        <v>176</v>
      </c>
      <c r="H24">
        <f t="shared" si="0"/>
        <v>0.97152628131734076</v>
      </c>
      <c r="I24">
        <f t="shared" si="1"/>
        <v>2.8473718682659282E-2</v>
      </c>
      <c r="J24">
        <f t="shared" si="2"/>
        <v>0.95775120152006255</v>
      </c>
      <c r="K24">
        <f t="shared" si="3"/>
        <v>0.77628300946686601</v>
      </c>
      <c r="L24">
        <f t="shared" si="4"/>
        <v>0.99575118584627831</v>
      </c>
    </row>
    <row r="25" spans="1:12" x14ac:dyDescent="0.3">
      <c r="A25">
        <v>9</v>
      </c>
      <c r="B25">
        <v>4914</v>
      </c>
      <c r="C25">
        <v>176836</v>
      </c>
      <c r="D25">
        <v>850</v>
      </c>
      <c r="E25">
        <v>17409</v>
      </c>
      <c r="G25" t="s">
        <v>177</v>
      </c>
      <c r="H25">
        <f t="shared" si="0"/>
        <v>0.97118129684164212</v>
      </c>
      <c r="I25">
        <f t="shared" si="1"/>
        <v>2.8818703158357873E-2</v>
      </c>
      <c r="J25">
        <f>E25/(E25+D25)</f>
        <v>0.95344761487485619</v>
      </c>
      <c r="K25">
        <f t="shared" si="3"/>
        <v>0.77986829727187201</v>
      </c>
      <c r="L25">
        <f t="shared" si="4"/>
        <v>0.99521628040475896</v>
      </c>
    </row>
  </sheetData>
  <mergeCells count="1">
    <mergeCell ref="K15:L15"/>
  </mergeCells>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6507C-E19B-44B3-BC2C-CE9AA03B9A34}">
  <dimension ref="A4:G24"/>
  <sheetViews>
    <sheetView workbookViewId="0">
      <selection activeCell="B16" sqref="B16:F24"/>
    </sheetView>
  </sheetViews>
  <sheetFormatPr defaultColWidth="21" defaultRowHeight="17.399999999999999" customHeight="1" x14ac:dyDescent="0.3"/>
  <cols>
    <col min="1" max="16384" width="21" style="21"/>
  </cols>
  <sheetData>
    <row r="4" spans="1:7" ht="17.399999999999999" customHeight="1" x14ac:dyDescent="0.3">
      <c r="A4" s="28"/>
      <c r="B4" s="29"/>
      <c r="C4" s="29"/>
      <c r="D4" s="29"/>
      <c r="E4" s="29"/>
      <c r="F4" s="29"/>
      <c r="G4" s="28"/>
    </row>
    <row r="5" spans="1:7" ht="17.399999999999999" customHeight="1" thickBot="1" x14ac:dyDescent="0.35">
      <c r="A5" s="28"/>
      <c r="B5" s="31" t="s">
        <v>19</v>
      </c>
      <c r="C5" s="31" t="s">
        <v>152</v>
      </c>
      <c r="D5" s="31" t="s">
        <v>211</v>
      </c>
      <c r="E5" s="31" t="s">
        <v>225</v>
      </c>
      <c r="F5" s="31" t="s">
        <v>226</v>
      </c>
      <c r="G5" s="28"/>
    </row>
    <row r="6" spans="1:7" ht="17.399999999999999" customHeight="1" x14ac:dyDescent="0.3">
      <c r="A6" s="28"/>
      <c r="B6" s="32" t="s">
        <v>312</v>
      </c>
      <c r="C6" s="33" t="s">
        <v>27</v>
      </c>
      <c r="D6" s="33">
        <v>596</v>
      </c>
      <c r="E6" s="33">
        <v>59</v>
      </c>
      <c r="F6" s="33">
        <v>1858</v>
      </c>
      <c r="G6" s="28"/>
    </row>
    <row r="7" spans="1:7" ht="20.399999999999999" customHeight="1" x14ac:dyDescent="0.3">
      <c r="A7" s="28"/>
      <c r="B7" s="34" t="s">
        <v>314</v>
      </c>
      <c r="C7" s="33" t="s">
        <v>27</v>
      </c>
      <c r="D7" s="33">
        <v>914</v>
      </c>
      <c r="E7" s="33">
        <v>298</v>
      </c>
      <c r="F7" s="33">
        <v>1903</v>
      </c>
      <c r="G7" s="28"/>
    </row>
    <row r="8" spans="1:7" ht="17.399999999999999" customHeight="1" x14ac:dyDescent="0.3">
      <c r="A8" s="28"/>
      <c r="B8" s="35" t="s">
        <v>315</v>
      </c>
      <c r="C8" s="33" t="s">
        <v>27</v>
      </c>
      <c r="D8" s="33">
        <v>1273</v>
      </c>
      <c r="E8" s="33">
        <v>500</v>
      </c>
      <c r="F8" s="33">
        <v>3562</v>
      </c>
      <c r="G8" s="28"/>
    </row>
    <row r="9" spans="1:7" ht="20.399999999999999" customHeight="1" x14ac:dyDescent="0.3">
      <c r="A9" s="28"/>
      <c r="B9" s="36" t="s">
        <v>316</v>
      </c>
      <c r="C9" s="33" t="s">
        <v>31</v>
      </c>
      <c r="D9" s="33">
        <v>15</v>
      </c>
      <c r="E9" s="33">
        <v>3</v>
      </c>
      <c r="F9" s="33">
        <v>69</v>
      </c>
      <c r="G9" s="28"/>
    </row>
    <row r="10" spans="1:7" ht="17.399999999999999" customHeight="1" x14ac:dyDescent="0.3">
      <c r="A10" s="28"/>
      <c r="B10" s="37" t="s">
        <v>313</v>
      </c>
      <c r="C10" s="33" t="s">
        <v>27</v>
      </c>
      <c r="D10" s="33">
        <v>6780</v>
      </c>
      <c r="E10" s="33">
        <v>2509</v>
      </c>
      <c r="F10" s="33">
        <v>9789</v>
      </c>
      <c r="G10" s="28"/>
    </row>
    <row r="11" spans="1:7" ht="17.399999999999999" hidden="1" customHeight="1" x14ac:dyDescent="0.3">
      <c r="A11" s="28"/>
      <c r="B11" s="38"/>
      <c r="C11" s="33"/>
      <c r="D11" s="33"/>
      <c r="E11" s="33"/>
      <c r="F11" s="33"/>
      <c r="G11" s="28"/>
    </row>
    <row r="12" spans="1:7" ht="17.399999999999999" customHeight="1" x14ac:dyDescent="0.3">
      <c r="A12" s="28"/>
      <c r="B12" s="39" t="s">
        <v>317</v>
      </c>
      <c r="C12" s="33" t="s">
        <v>36</v>
      </c>
      <c r="D12" s="33">
        <v>4730.2299999999996</v>
      </c>
      <c r="E12" s="33">
        <v>1598</v>
      </c>
      <c r="F12" s="33">
        <v>9229</v>
      </c>
      <c r="G12" s="28"/>
    </row>
    <row r="13" spans="1:7" ht="17.399999999999999" customHeight="1" x14ac:dyDescent="0.3">
      <c r="A13" s="28"/>
      <c r="B13" s="39" t="s">
        <v>318</v>
      </c>
      <c r="C13" s="33" t="s">
        <v>37</v>
      </c>
      <c r="D13" s="33">
        <v>166</v>
      </c>
      <c r="E13" s="33">
        <v>157</v>
      </c>
      <c r="F13" s="33">
        <v>175</v>
      </c>
      <c r="G13" s="28"/>
    </row>
    <row r="14" spans="1:7" ht="21" customHeight="1" x14ac:dyDescent="0.3">
      <c r="A14" s="28"/>
      <c r="B14" s="40" t="s">
        <v>319</v>
      </c>
      <c r="C14" s="41" t="s">
        <v>42</v>
      </c>
      <c r="D14" s="41">
        <v>111</v>
      </c>
      <c r="E14" s="41">
        <v>46</v>
      </c>
      <c r="F14" s="41">
        <v>157</v>
      </c>
      <c r="G14" s="28"/>
    </row>
    <row r="15" spans="1:7" ht="17.399999999999999" customHeight="1" x14ac:dyDescent="0.4">
      <c r="A15" s="28"/>
      <c r="B15" s="30"/>
      <c r="C15" s="30"/>
      <c r="D15" s="30"/>
      <c r="E15" s="30"/>
      <c r="F15" s="30"/>
      <c r="G15" s="28"/>
    </row>
    <row r="16" spans="1:7" ht="17.399999999999999" customHeight="1" x14ac:dyDescent="0.3">
      <c r="B16" s="52" t="s">
        <v>227</v>
      </c>
      <c r="C16" s="53"/>
      <c r="D16" s="53"/>
      <c r="E16" s="53"/>
      <c r="F16" s="53"/>
    </row>
    <row r="17" spans="2:6" ht="17.399999999999999" customHeight="1" x14ac:dyDescent="0.3">
      <c r="B17" s="53"/>
      <c r="C17" s="53"/>
      <c r="D17" s="53"/>
      <c r="E17" s="53"/>
      <c r="F17" s="53"/>
    </row>
    <row r="18" spans="2:6" ht="17.399999999999999" customHeight="1" x14ac:dyDescent="0.3">
      <c r="B18" s="53"/>
      <c r="C18" s="53"/>
      <c r="D18" s="53"/>
      <c r="E18" s="53"/>
      <c r="F18" s="53"/>
    </row>
    <row r="19" spans="2:6" ht="17.399999999999999" customHeight="1" x14ac:dyDescent="0.3">
      <c r="B19" s="53"/>
      <c r="C19" s="53"/>
      <c r="D19" s="53"/>
      <c r="E19" s="53"/>
      <c r="F19" s="53"/>
    </row>
    <row r="20" spans="2:6" ht="17.399999999999999" customHeight="1" x14ac:dyDescent="0.3">
      <c r="B20" s="53"/>
      <c r="C20" s="53"/>
      <c r="D20" s="53"/>
      <c r="E20" s="53"/>
      <c r="F20" s="53"/>
    </row>
    <row r="21" spans="2:6" ht="17.399999999999999" customHeight="1" x14ac:dyDescent="0.3">
      <c r="B21" s="53"/>
      <c r="C21" s="53"/>
      <c r="D21" s="53"/>
      <c r="E21" s="53"/>
      <c r="F21" s="53"/>
    </row>
    <row r="22" spans="2:6" ht="17.399999999999999" customHeight="1" x14ac:dyDescent="0.3">
      <c r="B22" s="53"/>
      <c r="C22" s="53"/>
      <c r="D22" s="53"/>
      <c r="E22" s="53"/>
      <c r="F22" s="53"/>
    </row>
    <row r="23" spans="2:6" ht="17.399999999999999" customHeight="1" x14ac:dyDescent="0.3">
      <c r="B23" s="53"/>
      <c r="C23" s="53"/>
      <c r="D23" s="53"/>
      <c r="E23" s="53"/>
      <c r="F23" s="53"/>
    </row>
    <row r="24" spans="2:6" ht="17.399999999999999" customHeight="1" x14ac:dyDescent="0.3">
      <c r="B24" s="53"/>
      <c r="C24" s="53"/>
      <c r="D24" s="53"/>
      <c r="E24" s="53"/>
      <c r="F24" s="53"/>
    </row>
  </sheetData>
  <mergeCells count="1">
    <mergeCell ref="B16:F24"/>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M E A A B Q S w M E F A A C A A g A K l a p V u z 4 g 5 a l A A A A 9 g A A A B I A H A B D b 2 5 m a W c v U G F j a 2 F n Z S 5 4 b W w g o h g A K K A U A A A A A A A A A A A A A A A A A A A A A A A A A A A A h Y / N C o J A H M R f R f b u f p h E y N + V 6 J o Q R N F 1 W T d d 0 j X c t f X d O v R I v U J G W d 0 6 z s x v Y O Z + v U E 2 N H V w U Z 3 V r U k R w x Q F y s i 2 0 K Z M U e + O 4 Q J l H D Z C n k S p g h E 2 N h m s T l H l 3 D k h x H u P / Q y 3 X U k i S h k 5 5 O u t r F Q j Q m 2 s E 0 Y q 9 G k V / 1 u I w / 4 1 h k e Y s T m O a Y w p k M m E X J s v E I 1 7 n + m P C a u + d n 2 n u D L h c g d k k k D e H / g D U E s D B B Q A A g A I A C p W q 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V q l W R y z G j 4 w B A A A y B w A A E w A c A E Z v c m 1 1 b G F z L 1 N l Y 3 R p b 2 4 x L m 0 g o h g A K K A U A A A A A A A A A A A A A A A A A A A A A A A A A A A A 7 Z R d S 8 M w F I b v B / 0 P I d 5 s E I r 9 c B 9 K b 6 w K u 1 C R T m + s l N i e b Y E 2 k S S V y d h / 9 5 Q y P 4 Z V 7 1 S w U H L y v q f N y X l C D O R W K E m S d v S O n J 7 T M 0 u u o S C V K q D M l 0 r k k K n a k o i U Y J 0 e w S d R t c 4 B l d g 8 u i c q r y u Q t n 8 m S n B j J S 1 O T J / G h + m 1 A W 3 S h F f p N s m k 5 0 p y s 0 y P p 5 f B Z L K f J q K q S 9 4 s b l I o M A N n G c 9 y J e e 1 Q T W r u N V i l e 5 U 4 7 4 k 0 A G 7 P Y F S V M K C j i i h j M S q r C t p o p C R U 5 m r Q s h F 5 P k H P i N X t b K Q 2 K c S o t f Q v V A S 7 g a s 3 d s e j Z d c L r A B s 6 c H o L j J G b / H p J n m 0 s y V r t q / N 6 b p t 4 1 g 6 z V t V Q 9 X t + g Q C y u 7 Y W S r + x 1 6 0 K G H 7 / T N w O k J + W F 5 b 4 H t t K 9 t X G Z X N p s j m R / m 9 3 l x L g Y I M m S U s t O V 1 f y G l z U Y d 7 q Q S g N r 4 P 1 9 P n v 0 C 0 J 9 f 0 D / M f 1 + T M H f w D R m 6 3 1 G v I A R H 0 d / x E i A N 2 L o 4 T t m Z D j Z / B j D q b T D 0 G 2 + 2 4 H 4 o R F 2 G Q d d x r D L G H U U N f 7 2 Q X k G U E s B A i 0 A F A A C A A g A K l a p V u z 4 g 5 a l A A A A 9 g A A A B I A A A A A A A A A A A A A A A A A A A A A A E N v b m Z p Z y 9 Q Y W N r Y W d l L n h t b F B L A Q I t A B Q A A g A I A C p W q V Y P y u m r p A A A A O k A A A A T A A A A A A A A A A A A A A A A A P E A A A B b Q 2 9 u d G V u d F 9 U e X B l c 1 0 u e G 1 s U E s B A i 0 A F A A C A A g A K l a p V k c s x o + M A Q A A M g c A A B M A A A A A A A A A A A A A A A A A 4 g E A A E Z v c m 1 1 b G F z L 1 N l Y 3 R p b 2 4 x L m 1 Q S w U G A A A A A A M A A w D C A A A A u 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c A A A A A A A D Y J 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W 9 k Z W x j a G 9 p Y 2 V f b 3 V 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M t M D U t M D l U M D A 6 M j g 6 M D M u N z I x M j Y 0 M 1 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9 k Z W x j a G 9 p Y 2 V f b 3 V 0 L 0 F 1 d G 9 S Z W 1 v d m V k Q 2 9 s d W 1 u c z E u e 0 N v b H V t b j E s M H 0 m c X V v d D s s J n F 1 b 3 Q 7 U 2 V j d G l v b j E v b W 9 k Z W x j a G 9 p Y 2 V f b 3 V 0 L 0 F 1 d G 9 S Z W 1 v d m V k Q 2 9 s d W 1 u c z E u e 0 N v b H V t b j I s M X 0 m c X V v d D s s J n F 1 b 3 Q 7 U 2 V j d G l v b j E v b W 9 k Z W x j a G 9 p Y 2 V f b 3 V 0 L 0 F 1 d G 9 S Z W 1 v d m V k Q 2 9 s d W 1 u c z E u e 0 N v b H V t b j M s M n 0 m c X V v d D s s J n F 1 b 3 Q 7 U 2 V j d G l v b j E v b W 9 k Z W x j a G 9 p Y 2 V f b 3 V 0 L 0 F 1 d G 9 S Z W 1 v d m V k Q 2 9 s d W 1 u c z E u e 0 N v b H V t b j Q s M 3 0 m c X V v d D t d L C Z x d W 9 0 O 0 N v b H V t b k N v d W 5 0 J n F 1 b 3 Q 7 O j Q s J n F 1 b 3 Q 7 S 2 V 5 Q 2 9 s d W 1 u T m F t Z X M m c X V v d D s 6 W 1 0 s J n F 1 b 3 Q 7 Q 2 9 s d W 1 u S W R l b n R p d G l l c y Z x d W 9 0 O z p b J n F 1 b 3 Q 7 U 2 V j d G l v b j E v b W 9 k Z W x j a G 9 p Y 2 V f b 3 V 0 L 0 F 1 d G 9 S Z W 1 v d m V k Q 2 9 s d W 1 u c z E u e 0 N v b H V t b j E s M H 0 m c X V v d D s s J n F 1 b 3 Q 7 U 2 V j d G l v b j E v b W 9 k Z W x j a G 9 p Y 2 V f b 3 V 0 L 0 F 1 d G 9 S Z W 1 v d m V k Q 2 9 s d W 1 u c z E u e 0 N v b H V t b j I s M X 0 m c X V v d D s s J n F 1 b 3 Q 7 U 2 V j d G l v b j E v b W 9 k Z W x j a G 9 p Y 2 V f b 3 V 0 L 0 F 1 d G 9 S Z W 1 v d m V k Q 2 9 s d W 1 u c z E u e 0 N v b H V t b j M s M n 0 m c X V v d D s s J n F 1 b 3 Q 7 U 2 V j d G l v b j E v b W 9 k Z W x j a G 9 p Y 2 V f b 3 V 0 L 0 F 1 d G 9 S Z W 1 v d m V k Q 2 9 s d W 1 u c z E u e 0 N v b H V t b j Q s M 3 0 m c X V v d D t d L C Z x d W 9 0 O 1 J l b G F 0 a W 9 u c 2 h p c E l u Z m 8 m c X V v d D s 6 W 1 1 9 I i A v P j w v U 3 R h Y m x l R W 5 0 c m l l c z 4 8 L 0 l 0 Z W 0 + P E l 0 Z W 0 + P E l 0 Z W 1 M b 2 N h d G l v b j 4 8 S X R l b V R 5 c G U + R m 9 y b X V s Y T w v S X R l b V R 5 c G U + P E l 0 Z W 1 Q Y X R o P l N l Y 3 R p b 2 4 x L 2 1 v Z G V s Y 2 h v a W N l X 2 9 1 d C 9 T b 3 V y Y 2 U 8 L 0 l 0 Z W 1 Q Y X R o P j w v S X R l b U x v Y 2 F 0 a W 9 u P j x T d G F i b G V F b n R y a W V z I C 8 + P C 9 J d G V t P j x J d G V t P j x J d G V t T G 9 j Y X R p b 2 4 + P E l 0 Z W 1 U e X B l P k Z v c m 1 1 b G E 8 L 0 l 0 Z W 1 U e X B l P j x J d G V t U G F 0 a D 5 T Z W N 0 a W 9 u M S 9 t b 2 R l b G N o b 2 l j Z V 9 v d X Q v Q 2 h h b m d l Z C U y M F R 5 c G U 8 L 0 l 0 Z W 1 Q Y X R o P j w v S X R l b U x v Y 2 F 0 a W 9 u P j x T d G F i b G V F b n R y a W V z I C 8 + P C 9 J d G V t P j x J d G V t P j x J d G V t T G 9 j Y X R p b 2 4 + P E l 0 Z W 1 U e X B l P k Z v c m 1 1 b G E 8 L 0 l 0 Z W 1 U e X B l P j x J d G V t U G F 0 a D 5 T Z W N 0 a W 9 u M S 9 l Z G V u d H V s Y V 9 h X 2 N v b m Z t Y X R y a X h f d H h 0 X 2 Z p 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M y 0 w N S 0 w O V Q w M D o z M D o 0 M S 4 z N z M 0 O T U 5 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l Z G V u d H V s Y V 9 h X 2 N v b m Z t Y X R y a X h f d H h 0 X 2 Z p b G U v Q X V 0 b 1 J l b W 9 2 Z W R D b 2 x 1 b W 5 z M S 5 7 Q 2 9 s d W 1 u M S w w f S Z x d W 9 0 O y w m c X V v d D t T Z W N 0 a W 9 u M S 9 l Z G V u d H V s Y V 9 h X 2 N v b m Z t Y X R y a X h f d H h 0 X 2 Z p b G U v Q X V 0 b 1 J l b W 9 2 Z W R D b 2 x 1 b W 5 z M S 5 7 Q 2 9 s d W 1 u M i w x f S Z x d W 9 0 O y w m c X V v d D t T Z W N 0 a W 9 u M S 9 l Z G V u d H V s Y V 9 h X 2 N v b m Z t Y X R y a X h f d H h 0 X 2 Z p b G U v Q X V 0 b 1 J l b W 9 2 Z W R D b 2 x 1 b W 5 z M S 5 7 Q 2 9 s d W 1 u M y w y f S Z x d W 9 0 O y w m c X V v d D t T Z W N 0 a W 9 u M S 9 l Z G V u d H V s Y V 9 h X 2 N v b m Z t Y X R y a X h f d H h 0 X 2 Z p b G U v Q X V 0 b 1 J l b W 9 2 Z W R D b 2 x 1 b W 5 z M S 5 7 Q 2 9 s d W 1 u N C w z f S Z x d W 9 0 O 1 0 s J n F 1 b 3 Q 7 Q 2 9 s d W 1 u Q 2 9 1 b n Q m c X V v d D s 6 N C w m c X V v d D t L Z X l D b 2 x 1 b W 5 O Y W 1 l c y Z x d W 9 0 O z p b X S w m c X V v d D t D b 2 x 1 b W 5 J Z G V u d G l 0 a W V z J n F 1 b 3 Q 7 O l s m c X V v d D t T Z W N 0 a W 9 u M S 9 l Z G V u d H V s Y V 9 h X 2 N v b m Z t Y X R y a X h f d H h 0 X 2 Z p b G U v Q X V 0 b 1 J l b W 9 2 Z W R D b 2 x 1 b W 5 z M S 5 7 Q 2 9 s d W 1 u M S w w f S Z x d W 9 0 O y w m c X V v d D t T Z W N 0 a W 9 u M S 9 l Z G V u d H V s Y V 9 h X 2 N v b m Z t Y X R y a X h f d H h 0 X 2 Z p b G U v Q X V 0 b 1 J l b W 9 2 Z W R D b 2 x 1 b W 5 z M S 5 7 Q 2 9 s d W 1 u M i w x f S Z x d W 9 0 O y w m c X V v d D t T Z W N 0 a W 9 u M S 9 l Z G V u d H V s Y V 9 h X 2 N v b m Z t Y X R y a X h f d H h 0 X 2 Z p b G U v Q X V 0 b 1 J l b W 9 2 Z W R D b 2 x 1 b W 5 z M S 5 7 Q 2 9 s d W 1 u M y w y f S Z x d W 9 0 O y w m c X V v d D t T Z W N 0 a W 9 u M S 9 l Z G V u d H V s Y V 9 h X 2 N v b m Z t Y X R y a X h f d H h 0 X 2 Z p b G U v Q X V 0 b 1 J l b W 9 2 Z W R D b 2 x 1 b W 5 z M S 5 7 Q 2 9 s d W 1 u N C w z f S Z x d W 9 0 O 1 0 s J n F 1 b 3 Q 7 U m V s Y X R p b 2 5 z a G l w S W 5 m b y Z x d W 9 0 O z p b X X 0 i I C 8 + P C 9 T d G F i b G V F b n R y a W V z P j w v S X R l b T 4 8 S X R l b T 4 8 S X R l b U x v Y 2 F 0 a W 9 u P j x J d G V t V H l w Z T 5 G b 3 J t d W x h P C 9 J d G V t V H l w Z T 4 8 S X R l b V B h d G g + U 2 V j d G l v b j E v Z W R l b n R 1 b G F f Y V 9 j b 2 5 m b W F 0 c m l 4 X 3 R 4 d F 9 m a W x l L 1 N v d X J j Z T w v S X R l b V B h d G g + P C 9 J d G V t T G 9 j Y X R p b 2 4 + P F N 0 Y W J s Z U V u d H J p Z X M g L z 4 8 L 0 l 0 Z W 0 + P E l 0 Z W 0 + P E l 0 Z W 1 M b 2 N h d G l v b j 4 8 S X R l b V R 5 c G U + R m 9 y b X V s Y T w v S X R l b V R 5 c G U + P E l 0 Z W 1 Q Y X R o P l N l Y 3 R p b 2 4 x L 2 V k Z W 5 0 d W x h X 2 F f Y 2 9 u Z m 1 h d H J p e F 9 0 e H R f Z m l s Z S 9 D a G F u Z 2 V k J T I w V H l w Z T w v S X R l b V B h d G g + P C 9 J d G V t T G 9 j Y X R p b 2 4 + P F N 0 Y W J s Z U V u d H J p Z X M g L z 4 8 L 0 l 0 Z W 0 + P E l 0 Z W 0 + P E l 0 Z W 1 M b 2 N h d G l v b j 4 8 S X R l b V R 5 c G U + R m 9 y b X V s Y T w v S X R l b V R 5 c G U + P E l 0 Z W 1 Q Y X R o P l N l Y 3 R p b 2 4 x L 2 V k Z W 5 0 d W x h X 2 F f Y 2 9 u Z m 1 h d H J p e F 9 0 e H R f Z m l s Z 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z L T A 1 L T A 5 V D A w O j M 1 O j U 4 L j E 2 M z Q 0 N z 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V k Z W 5 0 d W x h X 2 F f Y 2 9 u Z m 1 h d H J p e F 9 0 e H R f Z m l s Z S A o M i k v Q X V 0 b 1 J l b W 9 2 Z W R D b 2 x 1 b W 5 z M S 5 7 Q 2 9 s d W 1 u M S w w f S Z x d W 9 0 O y w m c X V v d D t T Z W N 0 a W 9 u M S 9 l Z G V u d H V s Y V 9 h X 2 N v b m Z t Y X R y a X h f d H h 0 X 2 Z p b G U g K D I p L 0 F 1 d G 9 S Z W 1 v d m V k Q 2 9 s d W 1 u c z E u e 0 N v b H V t b j I s M X 0 m c X V v d D s s J n F 1 b 3 Q 7 U 2 V j d G l v b j E v Z W R l b n R 1 b G F f Y V 9 j b 2 5 m b W F 0 c m l 4 X 3 R 4 d F 9 m a W x l I C g y K S 9 B d X R v U m V t b 3 Z l Z E N v b H V t b n M x L n t D b 2 x 1 b W 4 z L D J 9 J n F 1 b 3 Q 7 L C Z x d W 9 0 O 1 N l Y 3 R p b 2 4 x L 2 V k Z W 5 0 d W x h X 2 F f Y 2 9 u Z m 1 h d H J p e F 9 0 e H R f Z m l s Z S A o M i k v Q X V 0 b 1 J l b W 9 2 Z W R D b 2 x 1 b W 5 z M S 5 7 Q 2 9 s d W 1 u N C w z f S Z x d W 9 0 O 1 0 s J n F 1 b 3 Q 7 Q 2 9 s d W 1 u Q 2 9 1 b n Q m c X V v d D s 6 N C w m c X V v d D t L Z X l D b 2 x 1 b W 5 O Y W 1 l c y Z x d W 9 0 O z p b X S w m c X V v d D t D b 2 x 1 b W 5 J Z G V u d G l 0 a W V z J n F 1 b 3 Q 7 O l s m c X V v d D t T Z W N 0 a W 9 u M S 9 l Z G V u d H V s Y V 9 h X 2 N v b m Z t Y X R y a X h f d H h 0 X 2 Z p b G U g K D I p L 0 F 1 d G 9 S Z W 1 v d m V k Q 2 9 s d W 1 u c z E u e 0 N v b H V t b j E s M H 0 m c X V v d D s s J n F 1 b 3 Q 7 U 2 V j d G l v b j E v Z W R l b n R 1 b G F f Y V 9 j b 2 5 m b W F 0 c m l 4 X 3 R 4 d F 9 m a W x l I C g y K S 9 B d X R v U m V t b 3 Z l Z E N v b H V t b n M x L n t D b 2 x 1 b W 4 y L D F 9 J n F 1 b 3 Q 7 L C Z x d W 9 0 O 1 N l Y 3 R p b 2 4 x L 2 V k Z W 5 0 d W x h X 2 F f Y 2 9 u Z m 1 h d H J p e F 9 0 e H R f Z m l s Z S A o M i k v Q X V 0 b 1 J l b W 9 2 Z W R D b 2 x 1 b W 5 z M S 5 7 Q 2 9 s d W 1 u M y w y f S Z x d W 9 0 O y w m c X V v d D t T Z W N 0 a W 9 u M S 9 l Z G V u d H V s Y V 9 h X 2 N v b m Z t Y X R y a X h f d H h 0 X 2 Z p b G U g K D I p L 0 F 1 d G 9 S Z W 1 v d m V k Q 2 9 s d W 1 u c z E u e 0 N v b H V t b j Q s M 3 0 m c X V v d D t d L C Z x d W 9 0 O 1 J l b G F 0 a W 9 u c 2 h p c E l u Z m 8 m c X V v d D s 6 W 1 1 9 I i A v P j w v U 3 R h Y m x l R W 5 0 c m l l c z 4 8 L 0 l 0 Z W 0 + P E l 0 Z W 0 + P E l 0 Z W 1 M b 2 N h d G l v b j 4 8 S X R l b V R 5 c G U + R m 9 y b X V s Y T w v S X R l b V R 5 c G U + P E l 0 Z W 1 Q Y X R o P l N l Y 3 R p b 2 4 x L 2 V k Z W 5 0 d W x h X 2 F f Y 2 9 u Z m 1 h d H J p e F 9 0 e H R f Z m l s Z S U y M C g y K S 9 T b 3 V y Y 2 U 8 L 0 l 0 Z W 1 Q Y X R o P j w v S X R l b U x v Y 2 F 0 a W 9 u P j x T d G F i b G V F b n R y a W V z I C 8 + P C 9 J d G V t P j x J d G V t P j x J d G V t T G 9 j Y X R p b 2 4 + P E l 0 Z W 1 U e X B l P k Z v c m 1 1 b G E 8 L 0 l 0 Z W 1 U e X B l P j x J d G V t U G F 0 a D 5 T Z W N 0 a W 9 u M S 9 l Z G V u d H V s Y V 9 h X 2 N v b m Z t Y X R y a X h f d H h 0 X 2 Z p b G U l M j A o M i k v Q 2 h h b m d l Z C U y M F R 5 c G U 8 L 0 l 0 Z W 1 Q Y X R o P j w v S X R l b U x v Y 2 F 0 a W 9 u P j x T d G F i b G V F b n R y a W V z I C 8 + P C 9 J d G V t P j x J d G V t P j x J d G V t T G 9 j Y X R p b 2 4 + P E l 0 Z W 1 U e X B l P k Z v c m 1 1 b G E 8 L 0 l 0 Z W 1 U e X B l P j x J d G V t U G F 0 a D 5 T Z W N 0 a W 9 u M S 9 l Z G V u d H V s Y V 9 h X 2 N v b m Z t Y X R y a X h f d H h 0 X 2 Z p b G U 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y 0 w N S 0 w O V Q w M D o 0 M z o 0 M y 4 w N T U 4 M T I y W i I g L z 4 8 R W 5 0 c n k g V H l w Z T 0 i R m l s b E N v b H V t b l R 5 c G V z I i B W Y W x 1 Z T 0 i c 0 J n T U R B d 0 1 E 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l Z G V u d H V s Y V 9 h X 2 N v b m Z t Y X R y a X h f d H h 0 X 2 Z p b G U g K D M p L 0 F 1 d G 9 S Z W 1 v d m V k Q 2 9 s d W 1 u c z E u e 0 N v b H V t b j E s M H 0 m c X V v d D s s J n F 1 b 3 Q 7 U 2 V j d G l v b j E v Z W R l b n R 1 b G F f Y V 9 j b 2 5 m b W F 0 c m l 4 X 3 R 4 d F 9 m a W x l I C g z K S 9 B d X R v U m V t b 3 Z l Z E N v b H V t b n M x L n t D b 2 x 1 b W 4 y L D F 9 J n F 1 b 3 Q 7 L C Z x d W 9 0 O 1 N l Y 3 R p b 2 4 x L 2 V k Z W 5 0 d W x h X 2 F f Y 2 9 u Z m 1 h d H J p e F 9 0 e H R f Z m l s Z S A o M y k v Q X V 0 b 1 J l b W 9 2 Z W R D b 2 x 1 b W 5 z M S 5 7 Q 2 9 s d W 1 u M y w y f S Z x d W 9 0 O y w m c X V v d D t T Z W N 0 a W 9 u M S 9 l Z G V u d H V s Y V 9 h X 2 N v b m Z t Y X R y a X h f d H h 0 X 2 Z p b G U g K D M p L 0 F 1 d G 9 S Z W 1 v d m V k Q 2 9 s d W 1 u c z E u e 0 N v b H V t b j Q s M 3 0 m c X V v d D s s J n F 1 b 3 Q 7 U 2 V j d G l v b j E v Z W R l b n R 1 b G F f Y V 9 j b 2 5 m b W F 0 c m l 4 X 3 R 4 d F 9 m a W x l I C g z K S 9 B d X R v U m V t b 3 Z l Z E N v b H V t b n M x L n t D b 2 x 1 b W 4 1 L D R 9 J n F 1 b 3 Q 7 L C Z x d W 9 0 O 1 N l Y 3 R p b 2 4 x L 2 V k Z W 5 0 d W x h X 2 F f Y 2 9 u Z m 1 h d H J p e F 9 0 e H R f Z m l s Z S A o M y k v Q X V 0 b 1 J l b W 9 2 Z W R D b 2 x 1 b W 5 z M S 5 7 Q 2 9 s d W 1 u N i w 1 f S Z x d W 9 0 O y w m c X V v d D t T Z W N 0 a W 9 u M S 9 l Z G V u d H V s Y V 9 h X 2 N v b m Z t Y X R y a X h f d H h 0 X 2 Z p b G U g K D M p L 0 F 1 d G 9 S Z W 1 v d m V k Q 2 9 s d W 1 u c z E u e 0 N v b H V t b j c s N n 0 m c X V v d D s s J n F 1 b 3 Q 7 U 2 V j d G l v b j E v Z W R l b n R 1 b G F f Y V 9 j b 2 5 m b W F 0 c m l 4 X 3 R 4 d F 9 m a W x l I C g z K S 9 B d X R v U m V t b 3 Z l Z E N v b H V t b n M x L n t D b 2 x 1 b W 4 4 L D d 9 J n F 1 b 3 Q 7 X S w m c X V v d D t D b 2 x 1 b W 5 D b 3 V u d C Z x d W 9 0 O z o 4 L C Z x d W 9 0 O 0 t l e U N v b H V t b k 5 h b W V z J n F 1 b 3 Q 7 O l t d L C Z x d W 9 0 O 0 N v b H V t b k l k Z W 5 0 a X R p Z X M m c X V v d D s 6 W y Z x d W 9 0 O 1 N l Y 3 R p b 2 4 x L 2 V k Z W 5 0 d W x h X 2 F f Y 2 9 u Z m 1 h d H J p e F 9 0 e H R f Z m l s Z S A o M y k v Q X V 0 b 1 J l b W 9 2 Z W R D b 2 x 1 b W 5 z M S 5 7 Q 2 9 s d W 1 u M S w w f S Z x d W 9 0 O y w m c X V v d D t T Z W N 0 a W 9 u M S 9 l Z G V u d H V s Y V 9 h X 2 N v b m Z t Y X R y a X h f d H h 0 X 2 Z p b G U g K D M p L 0 F 1 d G 9 S Z W 1 v d m V k Q 2 9 s d W 1 u c z E u e 0 N v b H V t b j I s M X 0 m c X V v d D s s J n F 1 b 3 Q 7 U 2 V j d G l v b j E v Z W R l b n R 1 b G F f Y V 9 j b 2 5 m b W F 0 c m l 4 X 3 R 4 d F 9 m a W x l I C g z K S 9 B d X R v U m V t b 3 Z l Z E N v b H V t b n M x L n t D b 2 x 1 b W 4 z L D J 9 J n F 1 b 3 Q 7 L C Z x d W 9 0 O 1 N l Y 3 R p b 2 4 x L 2 V k Z W 5 0 d W x h X 2 F f Y 2 9 u Z m 1 h d H J p e F 9 0 e H R f Z m l s Z S A o M y k v Q X V 0 b 1 J l b W 9 2 Z W R D b 2 x 1 b W 5 z M S 5 7 Q 2 9 s d W 1 u N C w z f S Z x d W 9 0 O y w m c X V v d D t T Z W N 0 a W 9 u M S 9 l Z G V u d H V s Y V 9 h X 2 N v b m Z t Y X R y a X h f d H h 0 X 2 Z p b G U g K D M p L 0 F 1 d G 9 S Z W 1 v d m V k Q 2 9 s d W 1 u c z E u e 0 N v b H V t b j U s N H 0 m c X V v d D s s J n F 1 b 3 Q 7 U 2 V j d G l v b j E v Z W R l b n R 1 b G F f Y V 9 j b 2 5 m b W F 0 c m l 4 X 3 R 4 d F 9 m a W x l I C g z K S 9 B d X R v U m V t b 3 Z l Z E N v b H V t b n M x L n t D b 2 x 1 b W 4 2 L D V 9 J n F 1 b 3 Q 7 L C Z x d W 9 0 O 1 N l Y 3 R p b 2 4 x L 2 V k Z W 5 0 d W x h X 2 F f Y 2 9 u Z m 1 h d H J p e F 9 0 e H R f Z m l s Z S A o M y k v Q X V 0 b 1 J l b W 9 2 Z W R D b 2 x 1 b W 5 z M S 5 7 Q 2 9 s d W 1 u N y w 2 f S Z x d W 9 0 O y w m c X V v d D t T Z W N 0 a W 9 u M S 9 l Z G V u d H V s Y V 9 h X 2 N v b m Z t Y X R y a X h f d H h 0 X 2 Z p b G U g K D M p L 0 F 1 d G 9 S Z W 1 v d m V k Q 2 9 s d W 1 u c z E u e 0 N v b H V t b j g s N 3 0 m c X V v d D t d L C Z x d W 9 0 O 1 J l b G F 0 a W 9 u c 2 h p c E l u Z m 8 m c X V v d D s 6 W 1 1 9 I i A v P j w v U 3 R h Y m x l R W 5 0 c m l l c z 4 8 L 0 l 0 Z W 0 + P E l 0 Z W 0 + P E l 0 Z W 1 M b 2 N h d G l v b j 4 8 S X R l b V R 5 c G U + R m 9 y b X V s Y T w v S X R l b V R 5 c G U + P E l 0 Z W 1 Q Y X R o P l N l Y 3 R p b 2 4 x L 2 V k Z W 5 0 d W x h X 2 F f Y 2 9 u Z m 1 h d H J p e F 9 0 e H R f Z m l s Z S U y M C g z K S 9 T b 3 V y Y 2 U 8 L 0 l 0 Z W 1 Q Y X R o P j w v S X R l b U x v Y 2 F 0 a W 9 u P j x T d G F i b G V F b n R y a W V z I C 8 + P C 9 J d G V t P j x J d G V t P j x J d G V t T G 9 j Y X R p b 2 4 + P E l 0 Z W 1 U e X B l P k Z v c m 1 1 b G E 8 L 0 l 0 Z W 1 U e X B l P j x J d G V t U G F 0 a D 5 T Z W N 0 a W 9 u M S 9 l Z G V u d H V s Y V 9 h X 2 N v b m Z t Y X R y a X h f d H h 0 X 2 Z p b G U l M j A o M y k v Q 2 h h b m d l Z C U y M F R 5 c G U 8 L 0 l 0 Z W 1 Q Y X R o P j w v S X R l b U x v Y 2 F 0 a W 9 u P j x T d G F i b G V F b n R y a W V z I C 8 + P C 9 J d G V t P j w v S X R l b X M + P C 9 M b 2 N h b F B h Y 2 t h Z 2 V N Z X R h Z G F 0 Y U Z p b G U + F g A A A F B L B Q Y A A A A A A A A A A A A A A A A A A A A A A A A m A Q A A A Q A A A N C M n d 8 B F d E R j H o A w E / C l + s B A A A A M Q c U P L D x c k + M e F + C g D 8 G G g A A A A A C A A A A A A A Q Z g A A A A E A A C A A A A B 3 P / M J m W q o E N S D Y 1 9 R C + b S 1 C O C B q x 6 B E 8 T v q M S 2 x Y C C A A A A A A O g A A A A A I A A C A A A A A A T 5 z q G R T g X F S P L O i U k Z 3 j 3 C o D C P F F Z 3 g e W F E Q c e E x N l A A A A C P S T t E / L t R j 6 x Y x N 1 b F B 9 Y v m l D K h Y H F D M n / d L 5 O t v t S + K 9 2 y / F 9 z x W c 8 b X R E E E B r 8 9 g 6 g D R P T y z J c T z b 3 m y 7 E K b Y 3 C J P 0 W w p 0 w 7 j M H d 8 + B X 0 A A A A D Z t 4 n w i D 0 t b M L N x 6 j 6 Y 1 j f W v 1 C R L w G X K P I 3 J t 7 1 H s Q w w v q r g u L r C T p C 4 U f 5 L e S M l d p J D M r 6 S J F d l I I U q x n W + 2 O < / D a t a M a s h u p > 
</file>

<file path=customXml/itemProps1.xml><?xml version="1.0" encoding="utf-8"?>
<ds:datastoreItem xmlns:ds="http://schemas.openxmlformats.org/officeDocument/2006/customXml" ds:itemID="{81EAD93C-CF6C-46C1-BB26-191887DC17B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Scenarii_edentula</vt:lpstr>
      <vt:lpstr>Priors_edentula</vt:lpstr>
      <vt:lpstr>Scenarii_maritima</vt:lpstr>
      <vt:lpstr>Priors_maritima</vt:lpstr>
      <vt:lpstr>Results_edentula</vt:lpstr>
      <vt:lpstr>edentula_conf_mat</vt:lpstr>
      <vt:lpstr>edentula_poster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2023-04-12T22:29:33Z</dcterms:created>
  <dcterms:modified xsi:type="dcterms:W3CDTF">2023-05-25T22:19:13Z</dcterms:modified>
</cp:coreProperties>
</file>