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\"/>
    </mc:Choice>
  </mc:AlternateContent>
  <xr:revisionPtr revIDLastSave="0" documentId="8_{9826C958-18C4-4CB7-B37A-13CEF42EBEC7}" xr6:coauthVersionLast="47" xr6:coauthVersionMax="47" xr10:uidLastSave="{00000000-0000-0000-0000-000000000000}"/>
  <bookViews>
    <workbookView xWindow="-108" yWindow="-108" windowWidth="23256" windowHeight="12456" xr2:uid="{72133D1A-D338-714B-B2CF-22D016CB8275}"/>
  </bookViews>
  <sheets>
    <sheet name="CO2 Emissions Calculator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8" l="1"/>
  <c r="F24" i="8" s="1"/>
  <c r="H24" i="8" s="1"/>
  <c r="F15" i="8"/>
  <c r="H15" i="8" s="1"/>
  <c r="F16" i="8"/>
  <c r="H16" i="8" s="1"/>
  <c r="E16" i="8"/>
  <c r="E15" i="8"/>
  <c r="E14" i="8"/>
  <c r="F14" i="8" s="1"/>
  <c r="H14" i="8" s="1"/>
  <c r="E30" i="8" l="1"/>
  <c r="F30" i="8" s="1"/>
  <c r="H30" i="8" s="1"/>
  <c r="E17" i="8"/>
  <c r="F17" i="8" s="1"/>
  <c r="H17" i="8" s="1"/>
  <c r="E8" i="8"/>
  <c r="F8" i="8" s="1"/>
  <c r="H8" i="8" s="1"/>
  <c r="E32" i="8"/>
  <c r="F32" i="8" s="1"/>
  <c r="H32" i="8" s="1"/>
  <c r="E33" i="8"/>
  <c r="F33" i="8" s="1"/>
  <c r="H33" i="8" s="1"/>
  <c r="E34" i="8"/>
  <c r="F34" i="8" s="1"/>
  <c r="H34" i="8" s="1"/>
  <c r="E6" i="8"/>
  <c r="F6" i="8" s="1"/>
  <c r="H6" i="8" s="1"/>
  <c r="E7" i="8"/>
  <c r="F7" i="8" s="1"/>
  <c r="H7" i="8" s="1"/>
  <c r="E9" i="8"/>
  <c r="F9" i="8" s="1"/>
  <c r="H9" i="8" s="1"/>
  <c r="E10" i="8"/>
  <c r="F10" i="8" s="1"/>
  <c r="H10" i="8" s="1"/>
  <c r="E12" i="8"/>
  <c r="F12" i="8" s="1"/>
  <c r="H12" i="8" s="1"/>
  <c r="E13" i="8"/>
  <c r="F13" i="8" s="1"/>
  <c r="H13" i="8" s="1"/>
  <c r="E19" i="8"/>
  <c r="F19" i="8" s="1"/>
  <c r="H19" i="8" s="1"/>
  <c r="E20" i="8"/>
  <c r="F20" i="8" s="1"/>
  <c r="H20" i="8" s="1"/>
  <c r="E22" i="8"/>
  <c r="F22" i="8" s="1"/>
  <c r="H22" i="8" s="1"/>
  <c r="E23" i="8"/>
  <c r="F23" i="8" s="1"/>
  <c r="H23" i="8" s="1"/>
  <c r="E25" i="8"/>
  <c r="F25" i="8" s="1"/>
  <c r="H25" i="8" s="1"/>
  <c r="E27" i="8"/>
  <c r="F27" i="8" s="1"/>
  <c r="H27" i="8" s="1"/>
  <c r="E28" i="8"/>
  <c r="F28" i="8" s="1"/>
  <c r="H28" i="8" s="1"/>
  <c r="E29" i="8"/>
  <c r="F29" i="8" s="1"/>
  <c r="H29" i="8" s="1"/>
  <c r="E5" i="8"/>
  <c r="F5" i="8" s="1"/>
  <c r="H5" i="8" s="1"/>
  <c r="H31" i="8" l="1"/>
  <c r="H26" i="8"/>
  <c r="H21" i="8"/>
  <c r="H11" i="8"/>
  <c r="H4" i="8"/>
  <c r="H18" i="8"/>
  <c r="G41" i="8" l="1"/>
  <c r="I24" i="8" s="1"/>
  <c r="I11" i="8" l="1"/>
  <c r="G70" i="8" s="1"/>
  <c r="I14" i="8"/>
  <c r="I16" i="8"/>
  <c r="I15" i="8"/>
  <c r="I32" i="8"/>
  <c r="I9" i="8"/>
  <c r="I23" i="8"/>
  <c r="I18" i="8"/>
  <c r="I7" i="8"/>
  <c r="I10" i="8"/>
  <c r="I8" i="8"/>
  <c r="I20" i="8"/>
  <c r="G72" i="8" s="1"/>
  <c r="I22" i="8"/>
  <c r="I17" i="8"/>
  <c r="I25" i="8"/>
  <c r="I13" i="8"/>
  <c r="I30" i="8"/>
  <c r="I31" i="8"/>
  <c r="G75" i="8" s="1"/>
  <c r="I26" i="8"/>
  <c r="G74" i="8" s="1"/>
  <c r="I5" i="8"/>
  <c r="I29" i="8"/>
  <c r="I6" i="8"/>
  <c r="I33" i="8"/>
  <c r="I28" i="8"/>
  <c r="I4" i="8"/>
  <c r="I21" i="8"/>
  <c r="G73" i="8" s="1"/>
  <c r="I27" i="8"/>
  <c r="I12" i="8"/>
  <c r="I19" i="8"/>
  <c r="G71" i="8" s="1"/>
  <c r="I34" i="8"/>
  <c r="G69" i="8" l="1"/>
</calcChain>
</file>

<file path=xl/sharedStrings.xml><?xml version="1.0" encoding="utf-8"?>
<sst xmlns="http://schemas.openxmlformats.org/spreadsheetml/2006/main" count="75" uniqueCount="37">
  <si>
    <t>Activity Segment</t>
  </si>
  <si>
    <t>Activity Data</t>
  </si>
  <si>
    <t>Units of Measure</t>
  </si>
  <si>
    <t>Emission Factor (kg/CO2e)</t>
  </si>
  <si>
    <t>Total CO2-Eq (Kg)</t>
  </si>
  <si>
    <t>Total CO2-Eq (Tons)</t>
  </si>
  <si>
    <t>Clark House Dental's Share</t>
  </si>
  <si>
    <t>Carbon Footprint Contribution</t>
  </si>
  <si>
    <t>% Total Footprint</t>
  </si>
  <si>
    <t>Outbound Shipping</t>
  </si>
  <si>
    <t>Energy Usage</t>
  </si>
  <si>
    <t>Electricity</t>
  </si>
  <si>
    <t>Water</t>
  </si>
  <si>
    <t>Staff Travel</t>
  </si>
  <si>
    <t>Patient Travel</t>
  </si>
  <si>
    <t>Carbon Footprint Breakdown</t>
  </si>
  <si>
    <t>Car</t>
  </si>
  <si>
    <t>Bus</t>
  </si>
  <si>
    <t>Cycle</t>
  </si>
  <si>
    <t>Walk</t>
  </si>
  <si>
    <t>Clinical Waste</t>
  </si>
  <si>
    <t>Domestic Waste</t>
  </si>
  <si>
    <t>Waste</t>
  </si>
  <si>
    <t>Miles</t>
  </si>
  <si>
    <t>kwh</t>
  </si>
  <si>
    <t>m^3</t>
  </si>
  <si>
    <t>Special Waste (Amalgam)</t>
  </si>
  <si>
    <t>kg</t>
  </si>
  <si>
    <t>Procurement</t>
  </si>
  <si>
    <t>Clark House Dental CO2 Emissions Calculator (Based on 2022 Data)</t>
  </si>
  <si>
    <t>Aircraft</t>
  </si>
  <si>
    <t>Passenger Car</t>
  </si>
  <si>
    <t>Light Duty Truck</t>
  </si>
  <si>
    <t>Medium &amp; Heavy Duty Truck</t>
  </si>
  <si>
    <t>Rail</t>
  </si>
  <si>
    <t>Waterborne Truck</t>
  </si>
  <si>
    <t>CO2 Footprint: Scope 1, 2 &amp; 3 (Tons):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</si>
</sst>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b/>
      <u/>
      <sz val="22"/>
      <color theme="1"/>
      <name val="Arial"/>
      <family val="2"/>
    </font>
    <font>
      <sz val="18"/>
      <color theme="1"/>
      <name val="Arial"/>
      <family val="2"/>
    </font>
    <font>
      <b/>
      <sz val="18"/>
      <color rgb="FF000000"/>
      <name val="Arial"/>
      <family val="2"/>
    </font>
    <font>
      <sz val="18"/>
      <color rgb="FFFF0000"/>
      <name val="Arial"/>
      <family val="2"/>
    </font>
    <font>
      <b/>
      <sz val="3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/>
    <xf numFmtId="9" fontId="7" fillId="0" borderId="0" xfId="1" applyFont="1" applyFill="1"/>
    <xf numFmtId="0" fontId="5" fillId="0" borderId="0" xfId="0" applyFont="1" applyAlignment="1">
      <alignment horizontal="center"/>
    </xf>
    <xf numFmtId="9" fontId="5" fillId="0" borderId="0" xfId="1" applyFont="1"/>
    <xf numFmtId="9" fontId="7" fillId="0" borderId="0" xfId="1" applyFont="1"/>
    <xf numFmtId="0" fontId="5" fillId="0" borderId="0" xfId="0" applyFont="1" applyAlignment="1">
      <alignment horizontal="left" vertical="top"/>
    </xf>
    <xf numFmtId="9" fontId="5" fillId="0" borderId="0" xfId="0" applyNumberFormat="1" applyFont="1"/>
    <xf numFmtId="0" fontId="5" fillId="0" borderId="0" xfId="0" applyFont="1" applyAlignment="1">
      <alignment horizontal="left"/>
    </xf>
    <xf numFmtId="0" fontId="3" fillId="2" borderId="0" xfId="0" applyFont="1" applyFill="1"/>
    <xf numFmtId="0" fontId="8" fillId="2" borderId="0" xfId="0" applyFont="1" applyFill="1"/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5" fillId="0" borderId="0" xfId="0" applyNumberFormat="1" applyFont="1"/>
    <xf numFmtId="164" fontId="7" fillId="0" borderId="0" xfId="0" applyNumberFormat="1" applyFont="1"/>
    <xf numFmtId="165" fontId="2" fillId="4" borderId="0" xfId="0" applyNumberFormat="1" applyFont="1" applyFill="1"/>
    <xf numFmtId="0" fontId="2" fillId="4" borderId="0" xfId="0" applyFont="1" applyFill="1" applyAlignment="1">
      <alignment horizontal="center"/>
    </xf>
    <xf numFmtId="0" fontId="5" fillId="5" borderId="0" xfId="0" applyFont="1" applyFill="1"/>
    <xf numFmtId="0" fontId="5" fillId="4" borderId="0" xfId="0" applyFont="1" applyFill="1"/>
    <xf numFmtId="9" fontId="5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600"/>
              <a:t>Carbon Footprint</a:t>
            </a:r>
            <a:r>
              <a:rPr lang="en-GB" sz="3600" baseline="0"/>
              <a:t> Breakdown</a:t>
            </a:r>
            <a:endParaRPr lang="en-GB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3FD-1B49-BB2D-EAD47E9380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3FD-1B49-BB2D-EAD47E9380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3FD-1B49-BB2D-EAD47E9380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3FD-1B49-BB2D-EAD47E9380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3FD-1B49-BB2D-EAD47E9380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3FD-1B49-BB2D-EAD47E9380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3FD-1B49-BB2D-EAD47E9380D8}"/>
              </c:ext>
            </c:extLst>
          </c:dPt>
          <c:cat>
            <c:strRef>
              <c:f>'CO2 Emissions Calculator'!$F$69:$F$75</c:f>
              <c:strCache>
                <c:ptCount val="7"/>
                <c:pt idx="0">
                  <c:v>Procurement</c:v>
                </c:pt>
                <c:pt idx="1">
                  <c:v>Outbound Shipping</c:v>
                </c:pt>
                <c:pt idx="2">
                  <c:v>Electricity</c:v>
                </c:pt>
                <c:pt idx="3">
                  <c:v>Water</c:v>
                </c:pt>
                <c:pt idx="4">
                  <c:v>Staff Travel</c:v>
                </c:pt>
                <c:pt idx="5">
                  <c:v>Patient Travel</c:v>
                </c:pt>
                <c:pt idx="6">
                  <c:v>Waste</c:v>
                </c:pt>
              </c:strCache>
            </c:strRef>
          </c:cat>
          <c:val>
            <c:numRef>
              <c:f>'CO2 Emissions Calculator'!$G$69:$G$75</c:f>
              <c:numCache>
                <c:formatCode>0%</c:formatCode>
                <c:ptCount val="7"/>
                <c:pt idx="0">
                  <c:v>6.0300936121863045E-3</c:v>
                </c:pt>
                <c:pt idx="1">
                  <c:v>3.8922677808320642E-2</c:v>
                </c:pt>
                <c:pt idx="2">
                  <c:v>6.3960611688309355E-2</c:v>
                </c:pt>
                <c:pt idx="3">
                  <c:v>5.9103142399470718E-2</c:v>
                </c:pt>
                <c:pt idx="4">
                  <c:v>7.6261031837491972E-2</c:v>
                </c:pt>
                <c:pt idx="5">
                  <c:v>7.6261031837491972E-2</c:v>
                </c:pt>
                <c:pt idx="6">
                  <c:v>0.67946141081672906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7-7546-A468-A228E123A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879653978836677E-2"/>
          <c:y val="0.79815426700574477"/>
          <c:w val="0.97412034602116337"/>
          <c:h val="0.190786313140651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531627</xdr:colOff>
      <xdr:row>74</xdr:row>
      <xdr:rowOff>152610</xdr:rowOff>
    </xdr:from>
    <xdr:to>
      <xdr:col>17</xdr:col>
      <xdr:colOff>1827647</xdr:colOff>
      <xdr:row>97</xdr:row>
      <xdr:rowOff>177208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F0030-3692-EB05-AB02-2B770DF33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901700</xdr:colOff>
      <xdr:row>44</xdr:row>
      <xdr:rowOff>63500</xdr:rowOff>
    </xdr:from>
    <xdr:to>
      <xdr:col>4</xdr:col>
      <xdr:colOff>825500</xdr:colOff>
      <xdr:row>51</xdr:row>
      <xdr:rowOff>254000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52C9387-A4FB-0A3C-A60D-E0C0DDB15FBF}"/>
            </a:ext>
          </a:extLst>
        </xdr:cNvPr>
        <xdr:cNvSpPr txBox="1"/>
      </xdr:nvSpPr>
      <xdr:spPr>
        <a:xfrm>
          <a:off x="901700" y="11779250"/>
          <a:ext cx="10147300" cy="231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report says that in 2013 to 2014, the total greenhouse gas emissions of NHS dental services in England measured in tonnes of carbon dioxide equivalents (tCO2e) was 675,706 – this was equivalent to flying 50,000 times from the UK to Hong Kong and made up 3% of the overall carbon footprint of the NHS in England.</a:t>
          </a:r>
        </a:p>
        <a:p>
          <a:br>
            <a:rPr lang="en-GB"/>
          </a:br>
          <a:endParaRPr lang="en-GB" sz="1100"/>
        </a:p>
      </xdr:txBody>
    </xdr:sp>
    <xdr:clientData/>
  </xdr:twoCellAnchor>
  <xdr:twoCellAnchor>
    <xdr:from>
      <xdr:col>0</xdr:col>
      <xdr:colOff>825500</xdr:colOff>
      <xdr:row>53</xdr:row>
      <xdr:rowOff>19047</xdr:rowOff>
    </xdr:from>
    <xdr:to>
      <xdr:col>4</xdr:col>
      <xdr:colOff>838200</xdr:colOff>
      <xdr:row>112</xdr:row>
      <xdr:rowOff>225321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FA7F70-EBB9-384B-B825-416E1F16136F}"/>
            </a:ext>
          </a:extLst>
        </xdr:cNvPr>
        <xdr:cNvSpPr txBox="1"/>
      </xdr:nvSpPr>
      <xdr:spPr>
        <a:xfrm>
          <a:off x="825500" y="14480660"/>
          <a:ext cx="10234152" cy="1724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 efficiency (Electricity and Heating):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energy-efficient lighting, such as LED or CFL bulbs, and turn off lights when not in use.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Install occupancy sensors for lighting and HVAC systems.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Energy Star-rated appliances and equipment, such as autoclaves and dental chairs.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Regularly maintain and service HVAC systems to optimize their performance.</a:t>
          </a:r>
        </a:p>
        <a:p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Waste 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 a recycling program for paper, plastic, and other domestic materials.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Terra Cycle Recyclng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 for hard-to-recycle materials (like clear aligners). Could implement a customer return scheme, and then take the aligners to the recycling drop off point in Bristol.</a:t>
          </a: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digital radiography instead of traditional film-based X-rays to reduce clinical waste.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Adopt reusable sterilisation pouches and instrument trays.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eco-friendly, biodegradable disposable products, such as gloves, bibs, and cups.</a:t>
          </a:r>
        </a:p>
        <a:p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Install low-flow faucets and toilets.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 dental vacuum system with a dry vacuum pump, which consumes less water than traditional wet-ring systems. These cost £9,245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 pump (would require 5 to replace all of them).</a:t>
          </a: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Encourage staff to be conscious of water usage during cleanings and procedures.</a:t>
          </a:r>
        </a:p>
        <a:p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Procurement: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products made from recycled materials or with eco-friendly certifications.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with suppliers that have sustainable practices and prioritise local sourcing when possible. Local supplier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options include SS Dental and Peninsula Care Devon.</a:t>
          </a: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dental materials with a lower environmental impact, such as BPA-free composite resins and mercury-free amalgam alternatives.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Currently have a very inefficient procurement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scedhule (they order as they need it) which results in a lot of packages being delivered, could this be optimised to minimise the quantity of orders and store more at the practice?</a:t>
          </a:r>
        </a:p>
        <a:p>
          <a:pPr marL="342900" indent="-342900">
            <a:buFont typeface="Arial" panose="020B0604020202020204" pitchFamily="34" charset="0"/>
            <a:buChar char="•"/>
          </a:pP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Outbound Shipping: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Investing in the Itero 5D Scanner, to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take digital moulds for Invisalign and  Whitening. Removes the need for outbound shipping to Align Technology and Boutique Whitening.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Scanner costs £95,000.</a:t>
          </a: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Staff Travel: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Encourage employees to carpool, cycle, or use public transportation.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 incentives for using electric or hybrid vehicles. Offer company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electric car as part of salary bonus scheme.</a:t>
          </a: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Travel: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Offer remote consultations, follow-up appointments, and oral hygiene education through video conferencing or other online platforms. This can help reduce the need for in-person visits and minimise patient travel.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Cluster appointments: Encourage patients to schedule multiple appointments on the same day or coordinate family appointments, reducing the overall number of trips they need to make to the practice.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GB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Focus marketing efforts on attracting patients from the local community. By serving patients who live close to the practice, you can reduce the travel distance and environmental impact. Currently serve</a:t>
          </a:r>
          <a:r>
            <a:rPr lang="en-GB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patients in Plymouth, Truro, Exeter, Bristol and surrounding areas. Could focus solely on Plymouth patients, and grow marketing efforts to this target market.</a:t>
          </a:r>
          <a:endParaRPr lang="en-GB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GB"/>
          </a:b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7FFA-A0A9-E941-A430-E91E39831AE3}">
  <dimension ref="A1:S83"/>
  <sheetViews>
    <sheetView tabSelected="1" zoomScale="50" zoomScaleNormal="48" workbookViewId="0">
      <selection activeCell="B6" sqref="B6"/>
    </sheetView>
  </sheetViews>
  <sheetFormatPr defaultColWidth="10.796875" defaultRowHeight="22.8" x14ac:dyDescent="0.4"/>
  <cols>
    <col min="1" max="1" width="44.19921875" style="6" customWidth="1"/>
    <col min="2" max="2" width="20.796875" style="6" bestFit="1" customWidth="1"/>
    <col min="3" max="3" width="26.796875" style="6" bestFit="1" customWidth="1"/>
    <col min="4" max="4" width="42.296875" style="6" customWidth="1"/>
    <col min="5" max="5" width="29.296875" style="6" bestFit="1" customWidth="1"/>
    <col min="6" max="6" width="90" style="6" customWidth="1"/>
    <col min="7" max="7" width="43" style="6" bestFit="1" customWidth="1"/>
    <col min="8" max="8" width="48.796875" style="6" bestFit="1" customWidth="1"/>
    <col min="9" max="9" width="28.19921875" style="6" bestFit="1" customWidth="1"/>
    <col min="10" max="15" width="10.796875" style="6"/>
    <col min="16" max="16" width="18.796875" style="6" customWidth="1"/>
    <col min="17" max="17" width="13" style="6" customWidth="1"/>
    <col min="18" max="18" width="43.19921875" style="6" customWidth="1"/>
    <col min="19" max="19" width="14.19921875" style="6" bestFit="1" customWidth="1"/>
    <col min="20" max="16384" width="10.796875" style="6"/>
  </cols>
  <sheetData>
    <row r="1" spans="1:9" s="14" customFormat="1" ht="45" x14ac:dyDescent="0.75">
      <c r="A1" s="15" t="s">
        <v>29</v>
      </c>
    </row>
    <row r="3" spans="1:9" s="4" customFormat="1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</row>
    <row r="4" spans="1:9" x14ac:dyDescent="0.4">
      <c r="A4" s="1" t="s">
        <v>28</v>
      </c>
      <c r="H4" s="19">
        <f>SUM(H5:H10)</f>
        <v>5.3666000000000004E-5</v>
      </c>
      <c r="I4" s="7">
        <f t="shared" ref="I4:I13" si="0">H4/$G$41</f>
        <v>6.0300936121863045E-3</v>
      </c>
    </row>
    <row r="5" spans="1:9" x14ac:dyDescent="0.4">
      <c r="A5" s="8" t="s">
        <v>30</v>
      </c>
      <c r="B5" s="22">
        <v>1</v>
      </c>
      <c r="C5" s="16" t="s">
        <v>23</v>
      </c>
      <c r="D5" s="6">
        <v>1.165</v>
      </c>
      <c r="E5" s="18">
        <f>B5*D5</f>
        <v>1.165</v>
      </c>
      <c r="F5" s="18">
        <f>E5/1000</f>
        <v>1.165E-3</v>
      </c>
      <c r="G5" s="6">
        <v>1E-3</v>
      </c>
      <c r="H5" s="17">
        <f>F5*G5</f>
        <v>1.1650000000000001E-6</v>
      </c>
      <c r="I5" s="9">
        <f t="shared" si="0"/>
        <v>1.3090334770985438E-4</v>
      </c>
    </row>
    <row r="6" spans="1:9" x14ac:dyDescent="0.4">
      <c r="A6" s="8" t="s">
        <v>31</v>
      </c>
      <c r="B6" s="22">
        <v>1</v>
      </c>
      <c r="C6" s="16" t="s">
        <v>23</v>
      </c>
      <c r="D6" s="6">
        <v>0.33200000000000002</v>
      </c>
      <c r="E6" s="18">
        <f t="shared" ref="E6:E34" si="1">B6*D6</f>
        <v>0.33200000000000002</v>
      </c>
      <c r="F6" s="18">
        <f t="shared" ref="F6:F34" si="2">E6/1000</f>
        <v>3.3199999999999999E-4</v>
      </c>
      <c r="G6" s="6">
        <v>0.1</v>
      </c>
      <c r="H6" s="17">
        <f t="shared" ref="H6:H34" si="3">F6*G6</f>
        <v>3.3200000000000001E-5</v>
      </c>
      <c r="I6" s="9">
        <f t="shared" si="0"/>
        <v>3.7304645012593688E-3</v>
      </c>
    </row>
    <row r="7" spans="1:9" x14ac:dyDescent="0.4">
      <c r="A7" s="8" t="s">
        <v>32</v>
      </c>
      <c r="B7" s="22">
        <v>1</v>
      </c>
      <c r="C7" s="16" t="s">
        <v>23</v>
      </c>
      <c r="D7" s="6">
        <v>0.45400000000000001</v>
      </c>
      <c r="E7" s="18">
        <f t="shared" si="1"/>
        <v>0.45400000000000001</v>
      </c>
      <c r="F7" s="18">
        <f t="shared" si="2"/>
        <v>4.5400000000000003E-4</v>
      </c>
      <c r="G7" s="6">
        <v>0.01</v>
      </c>
      <c r="H7" s="17">
        <f t="shared" si="3"/>
        <v>4.5400000000000006E-6</v>
      </c>
      <c r="I7" s="9">
        <f t="shared" si="0"/>
        <v>5.101297842083595E-4</v>
      </c>
    </row>
    <row r="8" spans="1:9" x14ac:dyDescent="0.4">
      <c r="A8" s="8" t="s">
        <v>33</v>
      </c>
      <c r="B8" s="22">
        <v>1</v>
      </c>
      <c r="C8" s="16" t="s">
        <v>23</v>
      </c>
      <c r="D8" s="6">
        <v>1.45</v>
      </c>
      <c r="E8" s="18">
        <f t="shared" si="1"/>
        <v>1.45</v>
      </c>
      <c r="F8" s="18">
        <f t="shared" si="2"/>
        <v>1.4499999999999999E-3</v>
      </c>
      <c r="G8" s="6">
        <v>0.01</v>
      </c>
      <c r="H8" s="17">
        <f t="shared" si="3"/>
        <v>1.45E-5</v>
      </c>
      <c r="I8" s="9">
        <f t="shared" si="0"/>
        <v>1.6292691345861701E-3</v>
      </c>
    </row>
    <row r="9" spans="1:9" x14ac:dyDescent="0.4">
      <c r="A9" s="8" t="s">
        <v>34</v>
      </c>
      <c r="B9" s="22">
        <v>1</v>
      </c>
      <c r="C9" s="16" t="s">
        <v>23</v>
      </c>
      <c r="D9" s="6">
        <v>2.1999999999999999E-2</v>
      </c>
      <c r="E9" s="18">
        <f t="shared" si="1"/>
        <v>2.1999999999999999E-2</v>
      </c>
      <c r="F9" s="18">
        <f t="shared" si="2"/>
        <v>2.1999999999999999E-5</v>
      </c>
      <c r="G9" s="6">
        <v>0.01</v>
      </c>
      <c r="H9" s="17">
        <f t="shared" si="3"/>
        <v>2.2000000000000001E-7</v>
      </c>
      <c r="I9" s="9">
        <f t="shared" si="0"/>
        <v>2.4719945490272926E-5</v>
      </c>
    </row>
    <row r="10" spans="1:9" x14ac:dyDescent="0.4">
      <c r="A10" s="8" t="s">
        <v>35</v>
      </c>
      <c r="B10" s="22">
        <v>1</v>
      </c>
      <c r="C10" s="16" t="s">
        <v>23</v>
      </c>
      <c r="D10" s="6">
        <v>4.1000000000000002E-2</v>
      </c>
      <c r="E10" s="18">
        <f t="shared" si="1"/>
        <v>4.1000000000000002E-2</v>
      </c>
      <c r="F10" s="18">
        <f t="shared" si="2"/>
        <v>4.1E-5</v>
      </c>
      <c r="G10" s="6">
        <v>1E-3</v>
      </c>
      <c r="H10" s="17">
        <f t="shared" si="3"/>
        <v>4.1000000000000003E-8</v>
      </c>
      <c r="I10" s="9">
        <f t="shared" si="0"/>
        <v>4.6068989322781366E-6</v>
      </c>
    </row>
    <row r="11" spans="1:9" x14ac:dyDescent="0.4">
      <c r="A11" s="1" t="s">
        <v>9</v>
      </c>
      <c r="E11" s="18"/>
      <c r="F11" s="18"/>
      <c r="H11" s="19">
        <f>SUM(H12:H17)</f>
        <v>3.4640000000000002E-4</v>
      </c>
      <c r="I11" s="10">
        <f t="shared" si="0"/>
        <v>3.8922677808320642E-2</v>
      </c>
    </row>
    <row r="12" spans="1:9" x14ac:dyDescent="0.4">
      <c r="A12" s="8" t="s">
        <v>30</v>
      </c>
      <c r="B12" s="22">
        <v>1</v>
      </c>
      <c r="C12" s="16" t="s">
        <v>23</v>
      </c>
      <c r="D12" s="6">
        <v>1.165</v>
      </c>
      <c r="E12" s="18">
        <f t="shared" si="1"/>
        <v>1.165</v>
      </c>
      <c r="F12" s="18">
        <f t="shared" si="2"/>
        <v>1.165E-3</v>
      </c>
      <c r="G12" s="6">
        <v>0.1</v>
      </c>
      <c r="H12" s="17">
        <f t="shared" si="3"/>
        <v>1.1650000000000001E-4</v>
      </c>
      <c r="I12" s="9">
        <f t="shared" si="0"/>
        <v>1.3090334770985437E-2</v>
      </c>
    </row>
    <row r="13" spans="1:9" x14ac:dyDescent="0.4">
      <c r="A13" s="8" t="s">
        <v>31</v>
      </c>
      <c r="B13" s="22">
        <v>1</v>
      </c>
      <c r="C13" s="16" t="s">
        <v>23</v>
      </c>
      <c r="D13" s="6">
        <v>0.33200000000000002</v>
      </c>
      <c r="E13" s="18">
        <f t="shared" si="1"/>
        <v>0.33200000000000002</v>
      </c>
      <c r="F13" s="18">
        <f t="shared" si="2"/>
        <v>3.3199999999999999E-4</v>
      </c>
      <c r="G13" s="6">
        <v>0.1</v>
      </c>
      <c r="H13" s="17">
        <f t="shared" si="3"/>
        <v>3.3200000000000001E-5</v>
      </c>
      <c r="I13" s="9">
        <f t="shared" si="0"/>
        <v>3.7304645012593688E-3</v>
      </c>
    </row>
    <row r="14" spans="1:9" x14ac:dyDescent="0.4">
      <c r="A14" s="8" t="s">
        <v>32</v>
      </c>
      <c r="B14" s="22">
        <v>1</v>
      </c>
      <c r="C14" s="16" t="s">
        <v>23</v>
      </c>
      <c r="D14" s="6">
        <v>0.45400000000000001</v>
      </c>
      <c r="E14" s="18">
        <f t="shared" si="1"/>
        <v>0.45400000000000001</v>
      </c>
      <c r="F14" s="18">
        <f t="shared" si="2"/>
        <v>4.5400000000000003E-4</v>
      </c>
      <c r="G14" s="6">
        <v>0.1</v>
      </c>
      <c r="H14" s="17">
        <f t="shared" si="3"/>
        <v>4.5400000000000006E-5</v>
      </c>
      <c r="I14" s="9">
        <f t="shared" ref="I14:I16" si="4">H14/$G$41</f>
        <v>5.101297842083595E-3</v>
      </c>
    </row>
    <row r="15" spans="1:9" x14ac:dyDescent="0.4">
      <c r="A15" s="8" t="s">
        <v>33</v>
      </c>
      <c r="B15" s="22">
        <v>1</v>
      </c>
      <c r="C15" s="16" t="s">
        <v>23</v>
      </c>
      <c r="D15" s="6">
        <v>1.45</v>
      </c>
      <c r="E15" s="18">
        <f t="shared" si="1"/>
        <v>1.45</v>
      </c>
      <c r="F15" s="18">
        <f t="shared" si="2"/>
        <v>1.4499999999999999E-3</v>
      </c>
      <c r="G15" s="6">
        <v>0.1</v>
      </c>
      <c r="H15" s="17">
        <f t="shared" si="3"/>
        <v>1.45E-4</v>
      </c>
      <c r="I15" s="9">
        <f t="shared" si="4"/>
        <v>1.6292691345861702E-2</v>
      </c>
    </row>
    <row r="16" spans="1:9" x14ac:dyDescent="0.4">
      <c r="A16" s="8" t="s">
        <v>34</v>
      </c>
      <c r="B16" s="22">
        <v>1</v>
      </c>
      <c r="C16" s="16" t="s">
        <v>23</v>
      </c>
      <c r="D16" s="6">
        <v>2.1999999999999999E-2</v>
      </c>
      <c r="E16" s="18">
        <f t="shared" si="1"/>
        <v>2.1999999999999999E-2</v>
      </c>
      <c r="F16" s="18">
        <f t="shared" si="2"/>
        <v>2.1999999999999999E-5</v>
      </c>
      <c r="G16" s="6">
        <v>0.1</v>
      </c>
      <c r="H16" s="17">
        <f t="shared" si="3"/>
        <v>2.2000000000000001E-6</v>
      </c>
      <c r="I16" s="9">
        <f t="shared" si="4"/>
        <v>2.4719945490272928E-4</v>
      </c>
    </row>
    <row r="17" spans="1:9" x14ac:dyDescent="0.4">
      <c r="A17" s="8" t="s">
        <v>35</v>
      </c>
      <c r="B17" s="22">
        <v>1</v>
      </c>
      <c r="C17" s="16" t="s">
        <v>23</v>
      </c>
      <c r="D17" s="6">
        <v>4.1000000000000002E-2</v>
      </c>
      <c r="E17" s="18">
        <f t="shared" si="1"/>
        <v>4.1000000000000002E-2</v>
      </c>
      <c r="F17" s="18">
        <f t="shared" si="2"/>
        <v>4.1E-5</v>
      </c>
      <c r="G17" s="6">
        <v>0.1</v>
      </c>
      <c r="H17" s="17">
        <f t="shared" si="3"/>
        <v>4.1000000000000006E-6</v>
      </c>
      <c r="I17" s="9">
        <f t="shared" ref="I17:I29" si="5">H17/$G$41</f>
        <v>4.6068989322781367E-4</v>
      </c>
    </row>
    <row r="18" spans="1:9" x14ac:dyDescent="0.4">
      <c r="A18" s="1" t="s">
        <v>10</v>
      </c>
      <c r="E18" s="18"/>
      <c r="F18" s="18"/>
      <c r="H18" s="19">
        <f>SUM(H19:H20)</f>
        <v>1.09523E-3</v>
      </c>
      <c r="I18" s="10">
        <f t="shared" si="5"/>
        <v>0.12306375408778007</v>
      </c>
    </row>
    <row r="19" spans="1:9" x14ac:dyDescent="0.4">
      <c r="A19" s="8" t="s">
        <v>11</v>
      </c>
      <c r="B19" s="22">
        <v>1</v>
      </c>
      <c r="C19" s="16" t="s">
        <v>24</v>
      </c>
      <c r="D19" s="6">
        <v>0.56923000000000001</v>
      </c>
      <c r="E19" s="18">
        <f t="shared" si="1"/>
        <v>0.56923000000000001</v>
      </c>
      <c r="F19" s="18">
        <f t="shared" si="2"/>
        <v>5.6923E-4</v>
      </c>
      <c r="G19" s="6">
        <v>1</v>
      </c>
      <c r="H19" s="17">
        <f t="shared" si="3"/>
        <v>5.6923E-4</v>
      </c>
      <c r="I19" s="9">
        <f t="shared" si="5"/>
        <v>6.3960611688309355E-2</v>
      </c>
    </row>
    <row r="20" spans="1:9" x14ac:dyDescent="0.4">
      <c r="A20" s="8" t="s">
        <v>12</v>
      </c>
      <c r="B20" s="22">
        <v>1</v>
      </c>
      <c r="C20" s="16" t="s">
        <v>25</v>
      </c>
      <c r="D20" s="6">
        <v>0.52600000000000002</v>
      </c>
      <c r="E20" s="18">
        <f t="shared" si="1"/>
        <v>0.52600000000000002</v>
      </c>
      <c r="F20" s="18">
        <f t="shared" si="2"/>
        <v>5.2599999999999999E-4</v>
      </c>
      <c r="G20" s="6">
        <v>1</v>
      </c>
      <c r="H20" s="17">
        <f t="shared" si="3"/>
        <v>5.2599999999999999E-4</v>
      </c>
      <c r="I20" s="9">
        <f t="shared" si="5"/>
        <v>5.9103142399470718E-2</v>
      </c>
    </row>
    <row r="21" spans="1:9" x14ac:dyDescent="0.4">
      <c r="A21" s="1" t="s">
        <v>13</v>
      </c>
      <c r="E21" s="18"/>
      <c r="F21" s="18"/>
      <c r="H21" s="19">
        <f>SUM(H22:H25)</f>
        <v>6.7869999999999996E-4</v>
      </c>
      <c r="I21" s="10">
        <f t="shared" si="5"/>
        <v>7.6261031837491972E-2</v>
      </c>
    </row>
    <row r="22" spans="1:9" x14ac:dyDescent="0.4">
      <c r="A22" s="8" t="s">
        <v>16</v>
      </c>
      <c r="B22" s="22">
        <v>1</v>
      </c>
      <c r="C22" s="16" t="s">
        <v>23</v>
      </c>
      <c r="D22" s="6">
        <v>0.33200000000000002</v>
      </c>
      <c r="E22" s="18">
        <f t="shared" si="1"/>
        <v>0.33200000000000002</v>
      </c>
      <c r="F22" s="18">
        <f t="shared" si="2"/>
        <v>3.3199999999999999E-4</v>
      </c>
      <c r="G22" s="6">
        <v>1</v>
      </c>
      <c r="H22" s="17">
        <f t="shared" si="3"/>
        <v>3.3199999999999999E-4</v>
      </c>
      <c r="I22" s="9">
        <f t="shared" si="5"/>
        <v>3.7304645012593687E-2</v>
      </c>
    </row>
    <row r="23" spans="1:9" x14ac:dyDescent="0.4">
      <c r="A23" s="8" t="s">
        <v>17</v>
      </c>
      <c r="B23" s="22">
        <v>1</v>
      </c>
      <c r="C23" s="16" t="s">
        <v>23</v>
      </c>
      <c r="D23" s="6">
        <v>0.34670000000000001</v>
      </c>
      <c r="E23" s="18">
        <f t="shared" si="1"/>
        <v>0.34670000000000001</v>
      </c>
      <c r="F23" s="18">
        <f t="shared" si="2"/>
        <v>3.4670000000000002E-4</v>
      </c>
      <c r="G23" s="6">
        <v>1</v>
      </c>
      <c r="H23" s="17">
        <f t="shared" si="3"/>
        <v>3.4670000000000002E-4</v>
      </c>
      <c r="I23" s="9">
        <f t="shared" si="5"/>
        <v>3.8956386824898291E-2</v>
      </c>
    </row>
    <row r="24" spans="1:9" x14ac:dyDescent="0.4">
      <c r="A24" s="8" t="s">
        <v>19</v>
      </c>
      <c r="B24" s="22">
        <v>1</v>
      </c>
      <c r="C24" s="16" t="s">
        <v>23</v>
      </c>
      <c r="D24" s="6">
        <v>0</v>
      </c>
      <c r="E24" s="18">
        <f t="shared" si="1"/>
        <v>0</v>
      </c>
      <c r="F24" s="18">
        <f t="shared" si="2"/>
        <v>0</v>
      </c>
      <c r="G24" s="6">
        <v>1</v>
      </c>
      <c r="H24" s="17">
        <f t="shared" si="3"/>
        <v>0</v>
      </c>
      <c r="I24" s="9">
        <f t="shared" si="5"/>
        <v>0</v>
      </c>
    </row>
    <row r="25" spans="1:9" x14ac:dyDescent="0.4">
      <c r="A25" s="8" t="s">
        <v>18</v>
      </c>
      <c r="B25" s="22">
        <v>1</v>
      </c>
      <c r="C25" s="16" t="s">
        <v>23</v>
      </c>
      <c r="D25" s="6">
        <v>0</v>
      </c>
      <c r="E25" s="18">
        <f t="shared" si="1"/>
        <v>0</v>
      </c>
      <c r="F25" s="18">
        <f t="shared" si="2"/>
        <v>0</v>
      </c>
      <c r="G25" s="6">
        <v>1</v>
      </c>
      <c r="H25" s="17">
        <f t="shared" si="3"/>
        <v>0</v>
      </c>
      <c r="I25" s="9">
        <f t="shared" si="5"/>
        <v>0</v>
      </c>
    </row>
    <row r="26" spans="1:9" x14ac:dyDescent="0.4">
      <c r="A26" s="1" t="s">
        <v>14</v>
      </c>
      <c r="E26" s="18"/>
      <c r="F26" s="18"/>
      <c r="H26" s="19">
        <f>SUM(H27:H30)</f>
        <v>6.7869999999999996E-4</v>
      </c>
      <c r="I26" s="10">
        <f t="shared" si="5"/>
        <v>7.6261031837491972E-2</v>
      </c>
    </row>
    <row r="27" spans="1:9" x14ac:dyDescent="0.4">
      <c r="A27" s="8" t="s">
        <v>16</v>
      </c>
      <c r="B27" s="22">
        <v>1</v>
      </c>
      <c r="C27" s="16" t="s">
        <v>23</v>
      </c>
      <c r="D27" s="6">
        <v>0.33200000000000002</v>
      </c>
      <c r="E27" s="18">
        <f t="shared" si="1"/>
        <v>0.33200000000000002</v>
      </c>
      <c r="F27" s="18">
        <f t="shared" si="2"/>
        <v>3.3199999999999999E-4</v>
      </c>
      <c r="G27" s="6">
        <v>1</v>
      </c>
      <c r="H27" s="17">
        <f t="shared" si="3"/>
        <v>3.3199999999999999E-4</v>
      </c>
      <c r="I27" s="9">
        <f t="shared" si="5"/>
        <v>3.7304645012593687E-2</v>
      </c>
    </row>
    <row r="28" spans="1:9" x14ac:dyDescent="0.4">
      <c r="A28" s="8" t="s">
        <v>17</v>
      </c>
      <c r="B28" s="22">
        <v>1</v>
      </c>
      <c r="C28" s="16" t="s">
        <v>23</v>
      </c>
      <c r="D28" s="6">
        <v>0.34670000000000001</v>
      </c>
      <c r="E28" s="18">
        <f t="shared" si="1"/>
        <v>0.34670000000000001</v>
      </c>
      <c r="F28" s="18">
        <f t="shared" si="2"/>
        <v>3.4670000000000002E-4</v>
      </c>
      <c r="G28" s="6">
        <v>1</v>
      </c>
      <c r="H28" s="17">
        <f t="shared" si="3"/>
        <v>3.4670000000000002E-4</v>
      </c>
      <c r="I28" s="9">
        <f t="shared" si="5"/>
        <v>3.8956386824898291E-2</v>
      </c>
    </row>
    <row r="29" spans="1:9" x14ac:dyDescent="0.4">
      <c r="A29" s="8" t="s">
        <v>19</v>
      </c>
      <c r="B29" s="22">
        <v>1</v>
      </c>
      <c r="C29" s="16" t="s">
        <v>23</v>
      </c>
      <c r="D29" s="6">
        <v>0</v>
      </c>
      <c r="E29" s="18">
        <f t="shared" si="1"/>
        <v>0</v>
      </c>
      <c r="F29" s="18">
        <f t="shared" si="2"/>
        <v>0</v>
      </c>
      <c r="G29" s="6">
        <v>1</v>
      </c>
      <c r="H29" s="17">
        <f t="shared" si="3"/>
        <v>0</v>
      </c>
      <c r="I29" s="9">
        <f t="shared" si="5"/>
        <v>0</v>
      </c>
    </row>
    <row r="30" spans="1:9" x14ac:dyDescent="0.4">
      <c r="A30" s="8" t="s">
        <v>18</v>
      </c>
      <c r="B30" s="22">
        <v>1</v>
      </c>
      <c r="C30" s="16" t="s">
        <v>23</v>
      </c>
      <c r="D30" s="6">
        <v>0</v>
      </c>
      <c r="E30" s="18">
        <f t="shared" ref="E30" si="6">B30*D30</f>
        <v>0</v>
      </c>
      <c r="F30" s="18">
        <f t="shared" ref="F30" si="7">E30/1000</f>
        <v>0</v>
      </c>
      <c r="G30" s="6">
        <v>1</v>
      </c>
      <c r="H30" s="17">
        <f t="shared" ref="H30" si="8">F30*G30</f>
        <v>0</v>
      </c>
      <c r="I30" s="9">
        <f t="shared" ref="I30" si="9">H30/$G$41</f>
        <v>0</v>
      </c>
    </row>
    <row r="31" spans="1:9" x14ac:dyDescent="0.4">
      <c r="A31" s="1" t="s">
        <v>22</v>
      </c>
      <c r="E31" s="18"/>
      <c r="F31" s="18"/>
      <c r="H31" s="19">
        <f>SUM(H32:H34)</f>
        <v>6.0470000000000003E-3</v>
      </c>
      <c r="I31" s="10">
        <f>H31/$G$41</f>
        <v>0.67946141081672906</v>
      </c>
    </row>
    <row r="32" spans="1:9" x14ac:dyDescent="0.4">
      <c r="A32" s="8" t="s">
        <v>20</v>
      </c>
      <c r="B32" s="22">
        <v>1</v>
      </c>
      <c r="C32" s="16" t="s">
        <v>27</v>
      </c>
      <c r="D32" s="6">
        <v>1.8</v>
      </c>
      <c r="E32" s="18">
        <f t="shared" si="1"/>
        <v>1.8</v>
      </c>
      <c r="F32" s="18">
        <f t="shared" si="2"/>
        <v>1.8E-3</v>
      </c>
      <c r="G32" s="6">
        <v>1</v>
      </c>
      <c r="H32" s="17">
        <f t="shared" si="3"/>
        <v>1.8E-3</v>
      </c>
      <c r="I32" s="9">
        <f>H32/$G$41</f>
        <v>0.20225409946586939</v>
      </c>
    </row>
    <row r="33" spans="1:19" x14ac:dyDescent="0.4">
      <c r="A33" s="8" t="s">
        <v>21</v>
      </c>
      <c r="B33" s="22">
        <v>1</v>
      </c>
      <c r="C33" s="16" t="s">
        <v>27</v>
      </c>
      <c r="D33" s="6">
        <v>0.44700000000000001</v>
      </c>
      <c r="E33" s="18">
        <f t="shared" si="1"/>
        <v>0.44700000000000001</v>
      </c>
      <c r="F33" s="18">
        <f t="shared" si="2"/>
        <v>4.4700000000000002E-4</v>
      </c>
      <c r="G33" s="6">
        <v>1</v>
      </c>
      <c r="H33" s="17">
        <f t="shared" si="3"/>
        <v>4.4700000000000002E-4</v>
      </c>
      <c r="I33" s="9">
        <f>H33/$G$41</f>
        <v>5.0226434700690901E-2</v>
      </c>
    </row>
    <row r="34" spans="1:19" x14ac:dyDescent="0.4">
      <c r="A34" s="8" t="s">
        <v>26</v>
      </c>
      <c r="B34" s="22">
        <v>1</v>
      </c>
      <c r="C34" s="16" t="s">
        <v>27</v>
      </c>
      <c r="D34" s="6">
        <v>3.8</v>
      </c>
      <c r="E34" s="18">
        <f t="shared" si="1"/>
        <v>3.8</v>
      </c>
      <c r="F34" s="18">
        <f t="shared" si="2"/>
        <v>3.8E-3</v>
      </c>
      <c r="G34" s="6">
        <v>1</v>
      </c>
      <c r="H34" s="17">
        <f t="shared" si="3"/>
        <v>3.8E-3</v>
      </c>
      <c r="I34" s="9">
        <f>H34/$G$41</f>
        <v>0.42698087665016871</v>
      </c>
    </row>
    <row r="40" spans="1:19" x14ac:dyDescent="0.4">
      <c r="F40" s="8"/>
    </row>
    <row r="41" spans="1:19" x14ac:dyDescent="0.4">
      <c r="F41" s="21" t="s">
        <v>36</v>
      </c>
      <c r="G41" s="20">
        <f>SUM(H4,H11,H18,H21,H26,H31)</f>
        <v>8.8996960000000003E-3</v>
      </c>
    </row>
    <row r="45" spans="1:19" ht="28.2" x14ac:dyDescent="0.5">
      <c r="Q45" s="11"/>
      <c r="R45" s="3"/>
    </row>
    <row r="46" spans="1:19" ht="28.2" x14ac:dyDescent="0.5">
      <c r="F46" s="2"/>
    </row>
    <row r="47" spans="1:19" x14ac:dyDescent="0.4">
      <c r="S47" s="12"/>
    </row>
    <row r="48" spans="1:19" x14ac:dyDescent="0.4">
      <c r="G48" s="12"/>
      <c r="S48" s="12"/>
    </row>
    <row r="49" spans="7:19" x14ac:dyDescent="0.4">
      <c r="G49" s="12"/>
      <c r="S49" s="12"/>
    </row>
    <row r="50" spans="7:19" x14ac:dyDescent="0.4">
      <c r="G50" s="12"/>
      <c r="R50" s="13"/>
      <c r="S50" s="12"/>
    </row>
    <row r="51" spans="7:19" x14ac:dyDescent="0.4">
      <c r="G51" s="12"/>
      <c r="R51" s="13"/>
      <c r="S51" s="12"/>
    </row>
    <row r="52" spans="7:19" x14ac:dyDescent="0.4">
      <c r="G52" s="12"/>
      <c r="R52" s="13"/>
      <c r="S52" s="12"/>
    </row>
    <row r="53" spans="7:19" x14ac:dyDescent="0.4">
      <c r="G53" s="12"/>
      <c r="R53" s="13"/>
      <c r="S53" s="12"/>
    </row>
    <row r="54" spans="7:19" x14ac:dyDescent="0.4">
      <c r="G54" s="12"/>
      <c r="R54" s="13"/>
      <c r="S54" s="12"/>
    </row>
    <row r="55" spans="7:19" x14ac:dyDescent="0.4">
      <c r="G55" s="12"/>
      <c r="S55" s="12"/>
    </row>
    <row r="56" spans="7:19" x14ac:dyDescent="0.4">
      <c r="G56" s="12"/>
    </row>
    <row r="57" spans="7:19" x14ac:dyDescent="0.4">
      <c r="S57" s="12"/>
    </row>
    <row r="67" spans="6:7" ht="28.2" x14ac:dyDescent="0.5">
      <c r="F67" s="2" t="s">
        <v>15</v>
      </c>
    </row>
    <row r="69" spans="6:7" x14ac:dyDescent="0.4">
      <c r="F69" s="23" t="s">
        <v>28</v>
      </c>
      <c r="G69" s="24">
        <f>I4</f>
        <v>6.0300936121863045E-3</v>
      </c>
    </row>
    <row r="70" spans="6:7" x14ac:dyDescent="0.4">
      <c r="F70" s="23" t="s">
        <v>9</v>
      </c>
      <c r="G70" s="24">
        <f>I11</f>
        <v>3.8922677808320642E-2</v>
      </c>
    </row>
    <row r="71" spans="6:7" x14ac:dyDescent="0.4">
      <c r="F71" s="23" t="s">
        <v>11</v>
      </c>
      <c r="G71" s="24">
        <f>I19</f>
        <v>6.3960611688309355E-2</v>
      </c>
    </row>
    <row r="72" spans="6:7" x14ac:dyDescent="0.4">
      <c r="F72" s="23" t="s">
        <v>12</v>
      </c>
      <c r="G72" s="24">
        <f>I20</f>
        <v>5.9103142399470718E-2</v>
      </c>
    </row>
    <row r="73" spans="6:7" x14ac:dyDescent="0.4">
      <c r="F73" s="23" t="s">
        <v>13</v>
      </c>
      <c r="G73" s="24">
        <f>I21</f>
        <v>7.6261031837491972E-2</v>
      </c>
    </row>
    <row r="74" spans="6:7" x14ac:dyDescent="0.4">
      <c r="F74" s="23" t="s">
        <v>14</v>
      </c>
      <c r="G74" s="24">
        <f>I26</f>
        <v>7.6261031837491972E-2</v>
      </c>
    </row>
    <row r="75" spans="6:7" x14ac:dyDescent="0.4">
      <c r="F75" s="23" t="s">
        <v>22</v>
      </c>
      <c r="G75" s="24">
        <f>I31</f>
        <v>0.67946141081672906</v>
      </c>
    </row>
    <row r="79" spans="6:7" ht="28.2" x14ac:dyDescent="0.5">
      <c r="F79" s="2"/>
    </row>
    <row r="81" spans="6:7" x14ac:dyDescent="0.4">
      <c r="F81" s="8"/>
      <c r="G81" s="12"/>
    </row>
    <row r="82" spans="6:7" x14ac:dyDescent="0.4">
      <c r="F82" s="8"/>
      <c r="G82" s="12"/>
    </row>
    <row r="83" spans="6:7" x14ac:dyDescent="0.4">
      <c r="F83" s="8"/>
      <c r="G83" s="1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 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samuel</cp:lastModifiedBy>
  <cp:revision/>
  <dcterms:created xsi:type="dcterms:W3CDTF">2023-03-29T20:27:59Z</dcterms:created>
  <dcterms:modified xsi:type="dcterms:W3CDTF">2023-05-06T16:24:39Z</dcterms:modified>
  <cp:category/>
  <cp:contentStatus/>
</cp:coreProperties>
</file>