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2 Emissions Calculato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<sst xmlns="http://schemas.openxmlformats.org/spreadsheetml/2006/main" uniqueCount="37">
  <si>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Clark House Dental CO2 Emissions Calculator (Based on 2022 Data)</t>
  </si>
  <si>
    <t>Activity Segment</t>
  </si>
  <si>
    <t>Activity Data</t>
  </si>
  <si>
    <t>Units of Measure</t>
  </si>
  <si>
    <t>Emission Factor (kg/CO2e)</t>
  </si>
  <si>
    <t>Total CO2-Eq (Kg)</t>
  </si>
  <si>
    <t>Total CO2-Eq (Tons)</t>
  </si>
  <si>
    <t>Clark House Dental's Share</t>
  </si>
  <si>
    <t>Carbon Footprint Contribution</t>
  </si>
  <si>
    <t>% Total Footprint</t>
  </si>
  <si>
    <t>Procurement</t>
  </si>
  <si>
    <t>Aircraft</t>
  </si>
  <si>
    <t>Miles</t>
  </si>
  <si>
    <t>Passenger Car</t>
  </si>
  <si>
    <t>Light Duty Truck</t>
  </si>
  <si>
    <t>Medium &amp; Heavy Duty Truck</t>
  </si>
  <si>
    <t>Rail</t>
  </si>
  <si>
    <t>Waterborne Truck</t>
  </si>
  <si>
    <t>Outbound Shipping</t>
  </si>
  <si>
    <t>Energy Usage</t>
  </si>
  <si>
    <t>Electricity</t>
  </si>
  <si>
    <t>kwh</t>
  </si>
  <si>
    <t>Water</t>
  </si>
  <si>
    <t>m^3</t>
  </si>
  <si>
    <t>Staff Travel</t>
  </si>
  <si>
    <t>Car</t>
  </si>
  <si>
    <t>Bus</t>
  </si>
  <si>
    <t>Walk</t>
  </si>
  <si>
    <t>Cycle</t>
  </si>
  <si>
    <t>Patient Travel</t>
  </si>
  <si>
    <t>Waste</t>
  </si>
  <si>
    <t>Clinical Waste</t>
  </si>
  <si>
    <t>kg</t>
  </si>
  <si>
    <t>Domestic Waste</t>
  </si>
  <si>
    <t>Special Waste (Amalgam)</t>
  </si>
  <si>
    <t>CO2 Footprint: Scope 1, 2 &amp; 3 (Tons):</t>
  </si>
  <si>
    <t>Carbon Footprint Breakdown</t>
  </si>
</sst>
</file>

<file path=xl/styles.xml><?xml version="1.0" encoding="utf-8"?>
<styleSheet xmlns="http://schemas.openxmlformats.org/spreadsheetml/2006/main" xml:space="preserve">
  <numFmts count="2">
    <numFmt numFmtId="164" formatCode="0.0000"/>
    <numFmt numFmtId="165" formatCode="0.000"/>
  </numFmts>
  <fonts count="7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single"/>
      <sz val="22"/>
      <color rgb="FF000000"/>
      <name val="Arial"/>
    </font>
    <font>
      <b val="0"/>
      <i val="0"/>
      <strike val="0"/>
      <u val="none"/>
      <sz val="18"/>
      <color rgb="FF000000"/>
      <name val="Arial"/>
    </font>
    <font>
      <b val="0"/>
      <i val="0"/>
      <strike val="0"/>
      <u val="none"/>
      <sz val="18"/>
      <color rgb="FFFF0000"/>
      <name val="Arial"/>
    </font>
    <font>
      <b val="1"/>
      <i val="0"/>
      <strike val="0"/>
      <u val="none"/>
      <sz val="24"/>
      <color rgb="FF000000"/>
      <name val="Arial"/>
    </font>
    <font>
      <b val="1"/>
      <i val="0"/>
      <strike val="0"/>
      <u val="none"/>
      <sz val="36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C0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textRotation="0" wrapText="false" shrinkToFit="false"/>
    </xf>
    <xf xfId="0" fontId="2" numFmtId="0" fillId="0" borderId="0" applyFont="1" applyNumberFormat="0" applyFill="0" applyBorder="0" applyAlignment="1">
      <alignment horizontal="left" textRotation="0" wrapText="false" shrinkToFit="false"/>
    </xf>
    <xf xfId="0" fontId="1" numFmtId="0" fillId="2" borderId="0" applyFont="1" applyNumberFormat="0" applyFill="1" applyBorder="0" applyAlignment="1">
      <alignment horizontal="center" textRotation="0" wrapText="false" shrinkToFit="false"/>
    </xf>
    <xf xfId="0" fontId="1" numFmtId="0" fillId="2" borderId="0" applyFont="1" applyNumberFormat="0" applyFill="1" applyBorder="0" applyAlignment="1">
      <alignment horizontal="center" textRotation="0" wrapText="false" shrinkToFit="false"/>
    </xf>
    <xf xfId="0" fontId="3" numFmtId="0" fillId="0" borderId="0" applyFont="1" applyNumberFormat="0" applyFill="0" applyBorder="0" applyAlignment="0"/>
    <xf xfId="0" fontId="4" numFmtId="9" fillId="0" borderId="0" applyFont="1" applyNumberFormat="1" applyFill="0" applyBorder="0" applyAlignment="0"/>
    <xf xfId="0" fontId="3" numFmtId="0" fillId="0" borderId="0" applyFont="1" applyNumberFormat="0" applyFill="0" applyBorder="0" applyAlignment="1">
      <alignment horizontal="center" textRotation="0" wrapText="false" shrinkToFit="false"/>
    </xf>
    <xf xfId="0" fontId="3" numFmtId="9" fillId="0" borderId="0" applyFont="1" applyNumberFormat="1" applyFill="0" applyBorder="0" applyAlignment="0"/>
    <xf xfId="0" fontId="4" numFmtId="9" fillId="0" borderId="0" applyFont="1" applyNumberFormat="1" applyFill="0" applyBorder="0" applyAlignment="0"/>
    <xf xfId="0" fontId="3" numFmtId="0" fillId="0" borderId="0" applyFont="1" applyNumberFormat="0" applyFill="0" applyBorder="0" applyAlignment="1">
      <alignment horizontal="left" vertical="top" textRotation="0" wrapText="false" shrinkToFit="false"/>
    </xf>
    <xf xfId="0" fontId="3" numFmtId="9" fillId="0" borderId="0" applyFont="1" applyNumberFormat="1" applyFill="0" applyBorder="0" applyAlignment="0"/>
    <xf xfId="0" fontId="3" numFmtId="0" fillId="0" borderId="0" applyFont="1" applyNumberFormat="0" applyFill="0" applyBorder="0" applyAlignment="1">
      <alignment horizontal="left" textRotation="0" wrapText="false" shrinkToFit="false"/>
    </xf>
    <xf xfId="0" fontId="5" numFmtId="0" fillId="3" borderId="0" applyFont="1" applyNumberFormat="0" applyFill="1" applyBorder="0" applyAlignment="0"/>
    <xf xfId="0" fontId="6" numFmtId="0" fillId="3" borderId="0" applyFont="1" applyNumberFormat="0" applyFill="1" applyBorder="0" applyAlignment="0"/>
    <xf xfId="0" fontId="3" numFmtId="0" fillId="0" borderId="0" applyFont="1" applyNumberFormat="0" applyFill="0" applyBorder="0" applyAlignment="1">
      <alignment horizontal="right" textRotation="0" wrapText="false" shrinkToFit="false"/>
    </xf>
    <xf xfId="0" fontId="3" numFmtId="164" fillId="0" borderId="0" applyFont="1" applyNumberFormat="1" applyFill="0" applyBorder="0" applyAlignment="0"/>
    <xf xfId="0" fontId="3" numFmtId="2" fillId="0" borderId="0" applyFont="1" applyNumberFormat="1" applyFill="0" applyBorder="0" applyAlignment="0"/>
    <xf xfId="0" fontId="4" numFmtId="164" fillId="0" borderId="0" applyFont="1" applyNumberFormat="1" applyFill="0" applyBorder="0" applyAlignment="0"/>
    <xf xfId="0" fontId="1" numFmtId="165" fillId="4" borderId="0" applyFont="1" applyNumberFormat="1" applyFill="1" applyBorder="0" applyAlignment="0"/>
    <xf xfId="0" fontId="1" numFmtId="0" fillId="4" borderId="0" applyFont="1" applyNumberFormat="0" applyFill="1" applyBorder="0" applyAlignment="1">
      <alignment horizontal="center" textRotation="0" wrapText="false" shrinkToFit="false"/>
    </xf>
    <xf xfId="0" fontId="3" numFmtId="0" fillId="5" borderId="0" applyFont="1" applyNumberFormat="0" applyFill="1" applyBorder="0" applyAlignment="0"/>
    <xf xfId="0" fontId="3" numFmtId="0" fillId="4" borderId="0" applyFont="1" applyNumberFormat="0" applyFill="1" applyBorder="0" applyAlignment="0"/>
    <xf xfId="0" fontId="3" numFmtId="9" fillId="4" borderId="0" applyFont="1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83"/>
  <sheetViews>
    <sheetView tabSelected="1" workbookViewId="0" zoomScale="50" zoomScaleNormal="48" showGridLines="true" showRowColHeaders="1">
      <selection activeCell="B6" sqref="B6"/>
    </sheetView>
  </sheetViews>
  <sheetFormatPr defaultRowHeight="14.4" defaultColWidth="10.796875" outlineLevelRow="0" outlineLevelCol="0"/>
  <cols>
    <col min="1" max="1" width="44.19921875" customWidth="true" style="6"/>
    <col min="2" max="2" width="20.796875" customWidth="true" style="6"/>
    <col min="3" max="3" width="26.796875" customWidth="true" style="6"/>
    <col min="4" max="4" width="42.296875" customWidth="true" style="6"/>
    <col min="5" max="5" width="29.296875" customWidth="true" style="6"/>
    <col min="6" max="6" width="90" customWidth="true" style="6"/>
    <col min="7" max="7" width="43" customWidth="true" style="6"/>
    <col min="8" max="8" width="48.796875" customWidth="true" style="6"/>
    <col min="9" max="9" width="28.19921875" customWidth="true" style="6"/>
    <col min="10" max="10" width="10.796875" style="6"/>
    <col min="11" max="11" width="10.796875" style="6"/>
    <col min="12" max="12" width="10.796875" style="6"/>
    <col min="13" max="13" width="10.796875" style="6"/>
    <col min="14" max="14" width="10.796875" style="6"/>
    <col min="15" max="15" width="10.796875" style="6"/>
    <col min="16" max="16" width="18.796875" customWidth="true" style="6"/>
    <col min="17" max="17" width="13" customWidth="true" style="6"/>
    <col min="18" max="18" width="43.19921875" customWidth="true" style="6"/>
    <col min="19" max="19" width="14.19921875" customWidth="true" style="6"/>
    <col min="20" max="20" width="10.796875" style="6"/>
  </cols>
  <sheetData>
    <row r="1" spans="1:20" customHeight="1" ht="45" s="14" customFormat="1">
      <c r="A1" s="15" t="s">
        <v>0</v>
      </c>
    </row>
    <row r="3" spans="1:20" s="4" customForma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4" t="s">
        <v>8</v>
      </c>
      <c r="I3" s="4" t="s">
        <v>9</v>
      </c>
    </row>
    <row r="4" spans="1:20">
      <c r="A4" s="1" t="s">
        <v>10</v>
      </c>
      <c r="H4" s="19">
        <f>SUM(H5:H10)</f>
        <v>0.00179369</v>
      </c>
      <c r="I4" s="7">
        <f>H4/$G$41</f>
        <v>0.0036768574285818</v>
      </c>
    </row>
    <row r="5" spans="1:20">
      <c r="A5" s="8" t="s">
        <v>11</v>
      </c>
      <c r="B5" s="22">
        <v>45</v>
      </c>
      <c r="C5" s="16" t="s">
        <v>12</v>
      </c>
      <c r="D5" s="6">
        <v>1.165</v>
      </c>
      <c r="E5" s="18">
        <f>B5*D5</f>
        <v>52.425</v>
      </c>
      <c r="F5" s="18">
        <f>E5/1000</f>
        <v>0.052425</v>
      </c>
      <c r="G5" s="6">
        <v>0.001</v>
      </c>
      <c r="H5" s="17">
        <f>F5*G5</f>
        <v>5.2425E-5</v>
      </c>
      <c r="I5" s="9">
        <f>H5/$G$41</f>
        <v>0.00010746519782872</v>
      </c>
    </row>
    <row r="6" spans="1:20">
      <c r="A6" s="8" t="s">
        <v>13</v>
      </c>
      <c r="B6" s="22">
        <v>23</v>
      </c>
      <c r="C6" s="16" t="s">
        <v>12</v>
      </c>
      <c r="D6" s="6">
        <v>0.332</v>
      </c>
      <c r="E6" s="18">
        <f>B6*D6</f>
        <v>7.636</v>
      </c>
      <c r="F6" s="18">
        <f>E6/1000</f>
        <v>0.007636</v>
      </c>
      <c r="G6" s="6">
        <v>0.1</v>
      </c>
      <c r="H6" s="17">
        <f>F6*G6</f>
        <v>0.0007636</v>
      </c>
      <c r="I6" s="9">
        <f>H6/$G$41</f>
        <v>0.0015652918466764</v>
      </c>
    </row>
    <row r="7" spans="1:20">
      <c r="A7" s="8" t="s">
        <v>14</v>
      </c>
      <c r="B7" s="22">
        <v>34</v>
      </c>
      <c r="C7" s="16" t="s">
        <v>12</v>
      </c>
      <c r="D7" s="6">
        <v>0.454</v>
      </c>
      <c r="E7" s="18">
        <f>B7*D7</f>
        <v>15.436</v>
      </c>
      <c r="F7" s="18">
        <f>E7/1000</f>
        <v>0.015436</v>
      </c>
      <c r="G7" s="6">
        <v>0.01</v>
      </c>
      <c r="H7" s="17">
        <f>F7*G7</f>
        <v>0.00015436</v>
      </c>
      <c r="I7" s="9">
        <f>H7/$G$41</f>
        <v>0.00031642018000651</v>
      </c>
    </row>
    <row r="8" spans="1:20">
      <c r="A8" s="8" t="s">
        <v>15</v>
      </c>
      <c r="B8" s="22">
        <v>56</v>
      </c>
      <c r="C8" s="16" t="s">
        <v>12</v>
      </c>
      <c r="D8" s="6">
        <v>1.45</v>
      </c>
      <c r="E8" s="18">
        <f>B8*D8</f>
        <v>81.2</v>
      </c>
      <c r="F8" s="18">
        <f>E8/1000</f>
        <v>0.0812</v>
      </c>
      <c r="G8" s="6">
        <v>0.01</v>
      </c>
      <c r="H8" s="17">
        <f>F8*G8</f>
        <v>0.000812</v>
      </c>
      <c r="I8" s="9">
        <f>H8/$G$41</f>
        <v>0.0016645062591687</v>
      </c>
    </row>
    <row r="9" spans="1:20">
      <c r="A9" s="8" t="s">
        <v>16</v>
      </c>
      <c r="B9" s="22">
        <v>43</v>
      </c>
      <c r="C9" s="16" t="s">
        <v>12</v>
      </c>
      <c r="D9" s="6">
        <v>0.022</v>
      </c>
      <c r="E9" s="18">
        <f>B9*D9</f>
        <v>0.946</v>
      </c>
      <c r="F9" s="18">
        <f>E9/1000</f>
        <v>0.000946</v>
      </c>
      <c r="G9" s="6">
        <v>0.01</v>
      </c>
      <c r="H9" s="17">
        <f>F9*G9</f>
        <v>9.46E-6</v>
      </c>
      <c r="I9" s="9">
        <f>H9/$G$41</f>
        <v>1.9391907896227E-5</v>
      </c>
    </row>
    <row r="10" spans="1:20">
      <c r="A10" s="8" t="s">
        <v>17</v>
      </c>
      <c r="B10" s="22">
        <v>45</v>
      </c>
      <c r="C10" s="16" t="s">
        <v>12</v>
      </c>
      <c r="D10" s="6">
        <v>0.041</v>
      </c>
      <c r="E10" s="18">
        <f>B10*D10</f>
        <v>1.845</v>
      </c>
      <c r="F10" s="18">
        <f>E10/1000</f>
        <v>0.001845</v>
      </c>
      <c r="G10" s="6">
        <v>0.001</v>
      </c>
      <c r="H10" s="17">
        <f>F10*G10</f>
        <v>1.845E-6</v>
      </c>
      <c r="I10" s="9">
        <f>H10/$G$41</f>
        <v>3.782037005131E-6</v>
      </c>
    </row>
    <row r="11" spans="1:20">
      <c r="A11" s="1" t="s">
        <v>18</v>
      </c>
      <c r="E11" s="18"/>
      <c r="F11" s="18"/>
      <c r="H11" s="19">
        <f>SUM(H12:H17)</f>
        <v>0.0191793</v>
      </c>
      <c r="I11" s="10">
        <f>H11/$G$41</f>
        <v>0.039315350857728</v>
      </c>
    </row>
    <row r="12" spans="1:20">
      <c r="A12" s="8" t="s">
        <v>11</v>
      </c>
      <c r="B12" s="22">
        <v>76</v>
      </c>
      <c r="C12" s="16" t="s">
        <v>12</v>
      </c>
      <c r="D12" s="6">
        <v>1.165</v>
      </c>
      <c r="E12" s="18">
        <f>B12*D12</f>
        <v>88.54</v>
      </c>
      <c r="F12" s="18">
        <f>E12/1000</f>
        <v>0.08854</v>
      </c>
      <c r="G12" s="6">
        <v>0.1</v>
      </c>
      <c r="H12" s="17">
        <f>F12*G12</f>
        <v>0.008854</v>
      </c>
      <c r="I12" s="9">
        <f>H12/$G$41</f>
        <v>0.018149677855517</v>
      </c>
    </row>
    <row r="13" spans="1:20">
      <c r="A13" s="8" t="s">
        <v>13</v>
      </c>
      <c r="B13" s="22">
        <v>12</v>
      </c>
      <c r="C13" s="16" t="s">
        <v>12</v>
      </c>
      <c r="D13" s="6">
        <v>0.332</v>
      </c>
      <c r="E13" s="18">
        <f>B13*D13</f>
        <v>3.984</v>
      </c>
      <c r="F13" s="18">
        <f>E13/1000</f>
        <v>0.003984</v>
      </c>
      <c r="G13" s="6">
        <v>0.1</v>
      </c>
      <c r="H13" s="17">
        <f>F13*G13</f>
        <v>0.0003984</v>
      </c>
      <c r="I13" s="9">
        <f>H13/$G$41</f>
        <v>0.00081667400696161</v>
      </c>
    </row>
    <row r="14" spans="1:20">
      <c r="A14" s="8" t="s">
        <v>14</v>
      </c>
      <c r="B14" s="22">
        <v>43</v>
      </c>
      <c r="C14" s="16" t="s">
        <v>12</v>
      </c>
      <c r="D14" s="6">
        <v>0.454</v>
      </c>
      <c r="E14" s="18">
        <f>B14*D14</f>
        <v>19.522</v>
      </c>
      <c r="F14" s="18">
        <f>E14/1000</f>
        <v>0.019522</v>
      </c>
      <c r="G14" s="6">
        <v>0.1</v>
      </c>
      <c r="H14" s="17">
        <f>F14*G14</f>
        <v>0.0019522</v>
      </c>
      <c r="I14" s="9">
        <f>H14/$G$41</f>
        <v>0.0040017846294941</v>
      </c>
    </row>
    <row r="15" spans="1:20">
      <c r="A15" s="8" t="s">
        <v>15</v>
      </c>
      <c r="B15" s="22">
        <v>54</v>
      </c>
      <c r="C15" s="16" t="s">
        <v>12</v>
      </c>
      <c r="D15" s="6">
        <v>1.45</v>
      </c>
      <c r="E15" s="18">
        <f>B15*D15</f>
        <v>78.3</v>
      </c>
      <c r="F15" s="18">
        <f>E15/1000</f>
        <v>0.0783</v>
      </c>
      <c r="G15" s="6">
        <v>0.1</v>
      </c>
      <c r="H15" s="17">
        <f>F15*G15</f>
        <v>0.00783</v>
      </c>
      <c r="I15" s="9">
        <f>H15/$G$41</f>
        <v>0.016050596070556</v>
      </c>
    </row>
    <row r="16" spans="1:20">
      <c r="A16" s="8" t="s">
        <v>16</v>
      </c>
      <c r="B16" s="22">
        <v>49</v>
      </c>
      <c r="C16" s="16" t="s">
        <v>12</v>
      </c>
      <c r="D16" s="6">
        <v>0.022</v>
      </c>
      <c r="E16" s="18">
        <f>B16*D16</f>
        <v>1.078</v>
      </c>
      <c r="F16" s="18">
        <f>E16/1000</f>
        <v>0.001078</v>
      </c>
      <c r="G16" s="6">
        <v>0.1</v>
      </c>
      <c r="H16" s="17">
        <f>F16*G16</f>
        <v>0.0001078</v>
      </c>
      <c r="I16" s="9">
        <f>H16/$G$41</f>
        <v>0.00022097755509654</v>
      </c>
    </row>
    <row r="17" spans="1:20">
      <c r="A17" s="8" t="s">
        <v>17</v>
      </c>
      <c r="B17" s="22">
        <v>9</v>
      </c>
      <c r="C17" s="16" t="s">
        <v>12</v>
      </c>
      <c r="D17" s="6">
        <v>0.041</v>
      </c>
      <c r="E17" s="18">
        <f>B17*D17</f>
        <v>0.369</v>
      </c>
      <c r="F17" s="18">
        <f>E17/1000</f>
        <v>0.000369</v>
      </c>
      <c r="G17" s="6">
        <v>0.1</v>
      </c>
      <c r="H17" s="17">
        <f>F17*G17</f>
        <v>3.69E-5</v>
      </c>
      <c r="I17" s="9">
        <f>H17/$G$41</f>
        <v>7.5640740102619E-5</v>
      </c>
    </row>
    <row r="18" spans="1:20">
      <c r="A18" s="1" t="s">
        <v>19</v>
      </c>
      <c r="E18" s="18"/>
      <c r="F18" s="18"/>
      <c r="H18" s="19">
        <f>SUM(H19:H20)</f>
        <v>0.08154406</v>
      </c>
      <c r="I18" s="10">
        <f>H18/$G$41</f>
        <v>0.16715590919708</v>
      </c>
    </row>
    <row r="19" spans="1:20">
      <c r="A19" s="8" t="s">
        <v>20</v>
      </c>
      <c r="B19" s="22">
        <v>122</v>
      </c>
      <c r="C19" s="16" t="s">
        <v>21</v>
      </c>
      <c r="D19" s="6">
        <v>0.56923</v>
      </c>
      <c r="E19" s="18">
        <f>B19*D19</f>
        <v>69.44606</v>
      </c>
      <c r="F19" s="18">
        <f>E19/1000</f>
        <v>0.06944606</v>
      </c>
      <c r="G19" s="6">
        <v>1</v>
      </c>
      <c r="H19" s="17">
        <f>F19*G19</f>
        <v>0.06944606</v>
      </c>
      <c r="I19" s="9">
        <f>H19/$G$41</f>
        <v>0.14235640584311</v>
      </c>
    </row>
    <row r="20" spans="1:20">
      <c r="A20" s="8" t="s">
        <v>22</v>
      </c>
      <c r="B20" s="22">
        <v>23</v>
      </c>
      <c r="C20" s="16" t="s">
        <v>23</v>
      </c>
      <c r="D20" s="6">
        <v>0.526</v>
      </c>
      <c r="E20" s="18">
        <f>B20*D20</f>
        <v>12.098</v>
      </c>
      <c r="F20" s="18">
        <f>E20/1000</f>
        <v>0.012098</v>
      </c>
      <c r="G20" s="6">
        <v>1</v>
      </c>
      <c r="H20" s="17">
        <f>F20*G20</f>
        <v>0.012098</v>
      </c>
      <c r="I20" s="9">
        <f>H20/$G$41</f>
        <v>0.02479950335397</v>
      </c>
    </row>
    <row r="21" spans="1:20">
      <c r="A21" s="1" t="s">
        <v>24</v>
      </c>
      <c r="E21" s="18"/>
      <c r="F21" s="18"/>
      <c r="H21" s="19">
        <f>SUM(H22:H25)</f>
        <v>0.0027295</v>
      </c>
      <c r="I21" s="10">
        <f>H21/$G$41</f>
        <v>0.0055951598945826</v>
      </c>
    </row>
    <row r="22" spans="1:20">
      <c r="A22" s="8" t="s">
        <v>25</v>
      </c>
      <c r="B22" s="22">
        <v>3</v>
      </c>
      <c r="C22" s="16" t="s">
        <v>12</v>
      </c>
      <c r="D22" s="6">
        <v>0.332</v>
      </c>
      <c r="E22" s="18">
        <f>B22*D22</f>
        <v>0.996</v>
      </c>
      <c r="F22" s="18">
        <f>E22/1000</f>
        <v>0.000996</v>
      </c>
      <c r="G22" s="6">
        <v>1</v>
      </c>
      <c r="H22" s="17">
        <f>F22*G22</f>
        <v>0.000996</v>
      </c>
      <c r="I22" s="9">
        <f>H22/$G$41</f>
        <v>0.002041685017404</v>
      </c>
    </row>
    <row r="23" spans="1:20">
      <c r="A23" s="8" t="s">
        <v>26</v>
      </c>
      <c r="B23" s="22">
        <v>5</v>
      </c>
      <c r="C23" s="16" t="s">
        <v>12</v>
      </c>
      <c r="D23" s="6">
        <v>0.3467</v>
      </c>
      <c r="E23" s="18">
        <f>B23*D23</f>
        <v>1.7335</v>
      </c>
      <c r="F23" s="18">
        <f>E23/1000</f>
        <v>0.0017335</v>
      </c>
      <c r="G23" s="6">
        <v>1</v>
      </c>
      <c r="H23" s="17">
        <f>F23*G23</f>
        <v>0.0017335</v>
      </c>
      <c r="I23" s="9">
        <f>H23/$G$41</f>
        <v>0.0035534748771786</v>
      </c>
    </row>
    <row r="24" spans="1:20">
      <c r="A24" s="8" t="s">
        <v>27</v>
      </c>
      <c r="B24" s="22">
        <v>6</v>
      </c>
      <c r="C24" s="16" t="s">
        <v>12</v>
      </c>
      <c r="D24" s="6">
        <v>0</v>
      </c>
      <c r="E24" s="18">
        <f>B24*D24</f>
        <v>0</v>
      </c>
      <c r="F24" s="18">
        <f>E24/1000</f>
        <v>0</v>
      </c>
      <c r="G24" s="6">
        <v>1</v>
      </c>
      <c r="H24" s="17">
        <f>F24*G24</f>
        <v>0</v>
      </c>
      <c r="I24" s="9">
        <f>H24/$G$41</f>
        <v>0</v>
      </c>
    </row>
    <row r="25" spans="1:20">
      <c r="A25" s="8" t="s">
        <v>28</v>
      </c>
      <c r="B25" s="22">
        <v>7</v>
      </c>
      <c r="C25" s="16" t="s">
        <v>12</v>
      </c>
      <c r="D25" s="6">
        <v>0</v>
      </c>
      <c r="E25" s="18">
        <f>B25*D25</f>
        <v>0</v>
      </c>
      <c r="F25" s="18">
        <f>E25/1000</f>
        <v>0</v>
      </c>
      <c r="G25" s="6">
        <v>1</v>
      </c>
      <c r="H25" s="17">
        <f>F25*G25</f>
        <v>0</v>
      </c>
      <c r="I25" s="9">
        <f>H25/$G$41</f>
        <v>0</v>
      </c>
    </row>
    <row r="26" spans="1:20">
      <c r="A26" s="1" t="s">
        <v>29</v>
      </c>
      <c r="E26" s="18"/>
      <c r="F26" s="18"/>
      <c r="H26" s="19">
        <f>SUM(H27:H30)</f>
        <v>0.0439538</v>
      </c>
      <c r="I26" s="10">
        <f>H26/$G$41</f>
        <v>0.090100215781098</v>
      </c>
    </row>
    <row r="27" spans="1:20">
      <c r="A27" s="8" t="s">
        <v>25</v>
      </c>
      <c r="B27" s="22">
        <v>76</v>
      </c>
      <c r="C27" s="16" t="s">
        <v>12</v>
      </c>
      <c r="D27" s="6">
        <v>0.332</v>
      </c>
      <c r="E27" s="18">
        <f>B27*D27</f>
        <v>25.232</v>
      </c>
      <c r="F27" s="18">
        <f>E27/1000</f>
        <v>0.025232</v>
      </c>
      <c r="G27" s="6">
        <v>1</v>
      </c>
      <c r="H27" s="17">
        <f>F27*G27</f>
        <v>0.025232</v>
      </c>
      <c r="I27" s="9">
        <f>H27/$G$41</f>
        <v>0.051722687107569</v>
      </c>
    </row>
    <row r="28" spans="1:20">
      <c r="A28" s="8" t="s">
        <v>26</v>
      </c>
      <c r="B28" s="22">
        <v>54</v>
      </c>
      <c r="C28" s="16" t="s">
        <v>12</v>
      </c>
      <c r="D28" s="6">
        <v>0.3467</v>
      </c>
      <c r="E28" s="18">
        <f>B28*D28</f>
        <v>18.7218</v>
      </c>
      <c r="F28" s="18">
        <f>E28/1000</f>
        <v>0.0187218</v>
      </c>
      <c r="G28" s="6">
        <v>1</v>
      </c>
      <c r="H28" s="17">
        <f>F28*G28</f>
        <v>0.0187218</v>
      </c>
      <c r="I28" s="9">
        <f>H28/$G$41</f>
        <v>0.038377528673529</v>
      </c>
    </row>
    <row r="29" spans="1:20">
      <c r="A29" s="8" t="s">
        <v>27</v>
      </c>
      <c r="B29" s="22">
        <v>3</v>
      </c>
      <c r="C29" s="16" t="s">
        <v>12</v>
      </c>
      <c r="D29" s="6">
        <v>0</v>
      </c>
      <c r="E29" s="18">
        <f>B29*D29</f>
        <v>0</v>
      </c>
      <c r="F29" s="18">
        <f>E29/1000</f>
        <v>0</v>
      </c>
      <c r="G29" s="6">
        <v>1</v>
      </c>
      <c r="H29" s="17">
        <f>F29*G29</f>
        <v>0</v>
      </c>
      <c r="I29" s="9">
        <f>H29/$G$41</f>
        <v>0</v>
      </c>
    </row>
    <row r="30" spans="1:20">
      <c r="A30" s="8" t="s">
        <v>28</v>
      </c>
      <c r="B30" s="22">
        <v>4</v>
      </c>
      <c r="C30" s="16" t="s">
        <v>12</v>
      </c>
      <c r="D30" s="6">
        <v>0</v>
      </c>
      <c r="E30" s="18">
        <f>B30*D30</f>
        <v>0</v>
      </c>
      <c r="F30" s="18">
        <f>E30/1000</f>
        <v>0</v>
      </c>
      <c r="G30" s="6">
        <v>1</v>
      </c>
      <c r="H30" s="17">
        <f>F30*G30</f>
        <v>0</v>
      </c>
      <c r="I30" s="9">
        <f>H30/$G$41</f>
        <v>0</v>
      </c>
    </row>
    <row r="31" spans="1:20">
      <c r="A31" s="1" t="s">
        <v>30</v>
      </c>
      <c r="E31" s="18"/>
      <c r="F31" s="18"/>
      <c r="H31" s="19">
        <f>SUM(H32:H34)</f>
        <v>0.338632</v>
      </c>
      <c r="I31" s="10">
        <f>H31/$G$41</f>
        <v>0.69415650684093</v>
      </c>
    </row>
    <row r="32" spans="1:20">
      <c r="A32" s="8" t="s">
        <v>31</v>
      </c>
      <c r="B32" s="22">
        <v>56</v>
      </c>
      <c r="C32" s="16" t="s">
        <v>32</v>
      </c>
      <c r="D32" s="6">
        <v>1.8</v>
      </c>
      <c r="E32" s="18">
        <f>B32*D32</f>
        <v>100.8</v>
      </c>
      <c r="F32" s="18">
        <f>E32/1000</f>
        <v>0.1008</v>
      </c>
      <c r="G32" s="6">
        <v>1</v>
      </c>
      <c r="H32" s="17">
        <f>F32*G32</f>
        <v>0.1008</v>
      </c>
      <c r="I32" s="9">
        <f>H32/$G$41</f>
        <v>0.20662836320716</v>
      </c>
    </row>
    <row r="33" spans="1:20">
      <c r="A33" s="8" t="s">
        <v>33</v>
      </c>
      <c r="B33" s="22">
        <v>56</v>
      </c>
      <c r="C33" s="16" t="s">
        <v>32</v>
      </c>
      <c r="D33" s="6">
        <v>0.447</v>
      </c>
      <c r="E33" s="18">
        <f>B33*D33</f>
        <v>25.032</v>
      </c>
      <c r="F33" s="18">
        <f>E33/1000</f>
        <v>0.025032</v>
      </c>
      <c r="G33" s="6">
        <v>1</v>
      </c>
      <c r="H33" s="17">
        <f>F33*G33</f>
        <v>0.025032</v>
      </c>
      <c r="I33" s="9">
        <f>H33/$G$41</f>
        <v>0.051312710196444</v>
      </c>
    </row>
    <row r="34" spans="1:20">
      <c r="A34" s="8" t="s">
        <v>34</v>
      </c>
      <c r="B34" s="22">
        <v>56</v>
      </c>
      <c r="C34" s="16" t="s">
        <v>32</v>
      </c>
      <c r="D34" s="6">
        <v>3.8</v>
      </c>
      <c r="E34" s="18">
        <f>B34*D34</f>
        <v>212.8</v>
      </c>
      <c r="F34" s="18">
        <f>E34/1000</f>
        <v>0.2128</v>
      </c>
      <c r="G34" s="6">
        <v>1</v>
      </c>
      <c r="H34" s="17">
        <f>F34*G34</f>
        <v>0.2128</v>
      </c>
      <c r="I34" s="9">
        <f>H34/$G$41</f>
        <v>0.43621543343733</v>
      </c>
    </row>
    <row r="40" spans="1:20">
      <c r="F40" s="8"/>
    </row>
    <row r="41" spans="1:20">
      <c r="F41" s="21" t="s">
        <v>35</v>
      </c>
      <c r="G41" s="20">
        <f>SUM(H4,H11,H18,H21,H26,H31)</f>
        <v>0.48783235</v>
      </c>
    </row>
    <row r="45" spans="1:20" customHeight="1" ht="28.2">
      <c r="Q45" s="11"/>
      <c r="R45" s="3"/>
    </row>
    <row r="46" spans="1:20" customHeight="1" ht="28.2">
      <c r="F46" s="2"/>
    </row>
    <row r="47" spans="1:20">
      <c r="S47" s="12"/>
    </row>
    <row r="48" spans="1:20">
      <c r="G48" s="12"/>
      <c r="S48" s="12"/>
    </row>
    <row r="49" spans="1:20">
      <c r="G49" s="12"/>
      <c r="S49" s="12"/>
    </row>
    <row r="50" spans="1:20">
      <c r="G50" s="12"/>
      <c r="R50" s="13"/>
      <c r="S50" s="12"/>
    </row>
    <row r="51" spans="1:20">
      <c r="G51" s="12"/>
      <c r="R51" s="13"/>
      <c r="S51" s="12"/>
    </row>
    <row r="52" spans="1:20">
      <c r="G52" s="12"/>
      <c r="R52" s="13"/>
      <c r="S52" s="12"/>
    </row>
    <row r="53" spans="1:20">
      <c r="G53" s="12"/>
      <c r="R53" s="13"/>
      <c r="S53" s="12"/>
    </row>
    <row r="54" spans="1:20">
      <c r="G54" s="12"/>
      <c r="R54" s="13"/>
      <c r="S54" s="12"/>
    </row>
    <row r="55" spans="1:20">
      <c r="G55" s="12"/>
      <c r="S55" s="12"/>
    </row>
    <row r="56" spans="1:20">
      <c r="G56" s="12"/>
    </row>
    <row r="57" spans="1:20">
      <c r="S57" s="12"/>
    </row>
    <row r="67" spans="1:20" customHeight="1" ht="28.2">
      <c r="F67" s="2" t="s">
        <v>36</v>
      </c>
    </row>
    <row r="69" spans="1:20">
      <c r="F69" s="23" t="s">
        <v>10</v>
      </c>
      <c r="G69" s="24">
        <f>I4</f>
        <v>0.0036768574285818</v>
      </c>
    </row>
    <row r="70" spans="1:20">
      <c r="F70" s="23" t="s">
        <v>18</v>
      </c>
      <c r="G70" s="24">
        <f>I11</f>
        <v>0.039315350857728</v>
      </c>
    </row>
    <row r="71" spans="1:20">
      <c r="F71" s="23" t="s">
        <v>20</v>
      </c>
      <c r="G71" s="24">
        <f>I19</f>
        <v>0.14235640584311</v>
      </c>
    </row>
    <row r="72" spans="1:20">
      <c r="F72" s="23" t="s">
        <v>22</v>
      </c>
      <c r="G72" s="24">
        <f>I20</f>
        <v>0.02479950335397</v>
      </c>
    </row>
    <row r="73" spans="1:20">
      <c r="F73" s="23" t="s">
        <v>24</v>
      </c>
      <c r="G73" s="24">
        <f>I21</f>
        <v>0.0055951598945826</v>
      </c>
    </row>
    <row r="74" spans="1:20">
      <c r="F74" s="23" t="s">
        <v>29</v>
      </c>
      <c r="G74" s="24">
        <f>I26</f>
        <v>0.090100215781098</v>
      </c>
    </row>
    <row r="75" spans="1:20">
      <c r="F75" s="23" t="s">
        <v>30</v>
      </c>
      <c r="G75" s="24">
        <f>I31</f>
        <v>0.69415650684093</v>
      </c>
    </row>
    <row r="79" spans="1:20" customHeight="1" ht="28.2">
      <c r="F79" s="2"/>
    </row>
    <row r="81" spans="1:20">
      <c r="F81" s="8"/>
      <c r="G81" s="12"/>
    </row>
    <row r="82" spans="1:20">
      <c r="F82" s="8"/>
      <c r="G82" s="12"/>
    </row>
    <row r="83" spans="1:20">
      <c r="F83" s="8"/>
      <c r="G83" s="12"/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 Emissions Calculator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samuel</cp:lastModifiedBy>
  <dcterms:created xsi:type="dcterms:W3CDTF">2023-03-29T22:27:59+02:00</dcterms:created>
  <dcterms:modified xsi:type="dcterms:W3CDTF">2023-05-06T18:24:39+02:00</dcterms:modified>
  <dc:title/>
  <dc:description/>
  <dc:subject/>
  <cp:keywords/>
  <cp:category/>
</cp:coreProperties>
</file>