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19200" windowHeight="7050" activeTab="1"/>
  </bookViews>
  <sheets>
    <sheet name="Sheet1" sheetId="13" r:id="rId1"/>
    <sheet name="ProjectSchedule" sheetId="11" r:id="rId2"/>
    <sheet name="About" sheetId="12" r:id="rId3"/>
  </sheets>
  <definedNames>
    <definedName name="Display_Week">ProjectSchedule!$F$4</definedName>
    <definedName name="_xlnm.Print_Titles" localSheetId="1">ProjectSchedule!$4:$6</definedName>
    <definedName name="Project_Start">ProjectSchedule!$F$3</definedName>
    <definedName name="task_end" localSheetId="1">ProjectSchedule!$G1</definedName>
    <definedName name="task_progress" localSheetId="1">ProjectSchedule!$E1</definedName>
    <definedName name="task_start" localSheetId="1">ProjectSchedule!$F1</definedName>
    <definedName name="today" localSheetId="1">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O6" i="11" l="1"/>
  <c r="BP6" i="11"/>
  <c r="BQ6" i="11"/>
  <c r="BR6" i="11"/>
  <c r="BS6" i="11"/>
  <c r="BT6" i="11"/>
  <c r="BU6" i="11"/>
  <c r="BV6" i="11"/>
  <c r="BW6" i="11"/>
  <c r="BX6" i="11"/>
  <c r="BY6" i="11"/>
  <c r="BZ6" i="11"/>
  <c r="CA6" i="11"/>
  <c r="CB6" i="11"/>
  <c r="CC6" i="11"/>
  <c r="CD6" i="11"/>
  <c r="CE6" i="11"/>
  <c r="CB4" i="11"/>
  <c r="BU4" i="11"/>
  <c r="CE5" i="11"/>
  <c r="BN5" i="11"/>
  <c r="BO5" i="11" s="1"/>
  <c r="BP5" i="11" s="1"/>
  <c r="BQ5" i="11" s="1"/>
  <c r="BR5" i="11" s="1"/>
  <c r="BS5" i="11" s="1"/>
  <c r="BT5" i="11" s="1"/>
  <c r="BU5" i="11" s="1"/>
  <c r="BV5" i="11" s="1"/>
  <c r="BW5" i="11" s="1"/>
  <c r="BX5" i="11" s="1"/>
  <c r="BY5" i="11" s="1"/>
  <c r="BZ5" i="11" s="1"/>
  <c r="CA5" i="11" s="1"/>
  <c r="CB5" i="11" s="1"/>
  <c r="CC5" i="11" s="1"/>
  <c r="CD5" i="11" s="1"/>
  <c r="BG7" i="11"/>
  <c r="BG8" i="11" s="1"/>
  <c r="BG9" i="11" s="1"/>
  <c r="BG10" i="11" s="1"/>
  <c r="BG11" i="11" s="1"/>
  <c r="BG12" i="11" s="1"/>
  <c r="BG13" i="11" s="1"/>
  <c r="BG14" i="11" s="1"/>
  <c r="BG15" i="11" s="1"/>
  <c r="BG16" i="11" s="1"/>
  <c r="BG17" i="11" s="1"/>
  <c r="BG18" i="11" s="1"/>
  <c r="BN4" i="11"/>
  <c r="BL5" i="11"/>
  <c r="BM5" i="11" s="1"/>
  <c r="F19" i="11"/>
  <c r="G9" i="11"/>
  <c r="F10" i="11" s="1"/>
  <c r="BN6" i="11" l="1"/>
  <c r="I7" i="11"/>
  <c r="G19" i="11" l="1"/>
  <c r="J5" i="11"/>
  <c r="I28" i="11"/>
  <c r="I23" i="11"/>
  <c r="I18" i="11"/>
  <c r="I13" i="11"/>
  <c r="I8" i="11"/>
  <c r="F20" i="11" l="1"/>
  <c r="F21" i="11" s="1"/>
  <c r="G21" i="11" s="1"/>
  <c r="F22" i="11" s="1"/>
  <c r="I19" i="11"/>
  <c r="G10" i="11"/>
  <c r="F11" i="11" s="1"/>
  <c r="G11" i="11" s="1"/>
  <c r="F12" i="11" s="1"/>
  <c r="G12" i="11" s="1"/>
  <c r="J6" i="11"/>
  <c r="G26" i="11" l="1"/>
  <c r="F29" i="11"/>
  <c r="G29" i="11" s="1"/>
  <c r="F30" i="11" s="1"/>
  <c r="G30" i="11" s="1"/>
  <c r="F31" i="11" s="1"/>
  <c r="F33" i="11" s="1"/>
  <c r="G33" i="11" s="1"/>
  <c r="F26" i="11"/>
  <c r="I26" i="11" s="1"/>
  <c r="F24" i="11"/>
  <c r="I24" i="11" s="1"/>
  <c r="G27" i="11"/>
  <c r="G25" i="11"/>
  <c r="F27" i="11"/>
  <c r="I27" i="11" s="1"/>
  <c r="F25" i="11"/>
  <c r="I25" i="11" s="1"/>
  <c r="G24" i="11"/>
  <c r="G20" i="11"/>
  <c r="I20" i="11" s="1"/>
  <c r="I9" i="11"/>
  <c r="G31" i="11"/>
  <c r="I10" i="11"/>
  <c r="I21" i="11"/>
  <c r="K5" i="11"/>
  <c r="L5" i="11" s="1"/>
  <c r="M5" i="11" s="1"/>
  <c r="N5" i="11" s="1"/>
  <c r="O5" i="11" s="1"/>
  <c r="P5" i="11" s="1"/>
  <c r="Q5" i="11" s="1"/>
  <c r="J4" i="11"/>
  <c r="F34" i="11" l="1"/>
  <c r="G34" i="11" s="1"/>
  <c r="F35" i="11" s="1"/>
  <c r="I14" i="11"/>
  <c r="G22" i="11"/>
  <c r="I22" i="11" s="1"/>
  <c r="I15" i="11"/>
  <c r="I11" i="11"/>
  <c r="I12" i="11"/>
  <c r="Q4" i="11"/>
  <c r="R5" i="11"/>
  <c r="S5" i="11" s="1"/>
  <c r="T5" i="11" s="1"/>
  <c r="U5" i="11" s="1"/>
  <c r="V5" i="11" s="1"/>
  <c r="W5" i="11" s="1"/>
  <c r="X5" i="11" s="1"/>
  <c r="K6" i="11"/>
  <c r="G35" i="11" l="1"/>
  <c r="I17" i="11"/>
  <c r="I16" i="11"/>
  <c r="X4" i="1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K6" i="11" l="1"/>
  <c r="AF6" i="11"/>
  <c r="BL6" i="11" l="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<sst xmlns="http://schemas.openxmlformats.org/spreadsheetml/2006/main" count="109" uniqueCount="85">
  <si>
    <t>Phase 2 Title</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</si>
  <si>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</si>
  <si>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</si>
  <si>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</si>
  <si>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</si>
  <si>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</si>
  <si>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</si>
  <si>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</si>
  <si>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</si>
  <si>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</si>
  <si>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</si>
  <si>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</si>
  <si>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</si>
  <si>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</si>
  <si>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</si>
  <si>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</si>
  <si>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</si>
  <si>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</si>
  <si>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</si>
  <si>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</si>
  <si>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</si>
  <si>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</si>
  <si>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</si>
  <si>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</si>
  <si>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</si>
  <si>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</si>
  <si>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</si>
  <si>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</si>
  <si>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</si>
  <si>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</si>
  <si>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</si>
  <si>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</si>
  <si>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</si>
  <si>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</si>
  <si>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</si>
  <si>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</si>
  <si>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</si>
  <si>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</si>
  <si>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</si>
  <si>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Start</t>
  </si>
  <si>
    <t>Alphin Gitonga</t>
  </si>
  <si>
    <t xml:space="preserve">Phase 1  </t>
  </si>
  <si>
    <t>Task 2. Resource study</t>
  </si>
  <si>
    <t>Task 3. Budgeting</t>
  </si>
  <si>
    <t>Planning phase</t>
  </si>
  <si>
    <t>Design phase</t>
  </si>
  <si>
    <t>Development phase</t>
  </si>
  <si>
    <t>Testing and validation phase</t>
  </si>
  <si>
    <t>Task 1. Collaborate with mechanical,electrical and software experts</t>
  </si>
  <si>
    <t>Task 2. Conduct prototyping and feasibilty studies</t>
  </si>
  <si>
    <t xml:space="preserve">Task 3. conduct simulations </t>
  </si>
  <si>
    <t>Task 1. Define project scope and objectives</t>
  </si>
  <si>
    <t>Task 4. Identify stakeholdersand communication channels</t>
  </si>
  <si>
    <t>Task 2. Develop and test software algorithms</t>
  </si>
  <si>
    <t>Task 4. Risk assessments</t>
  </si>
  <si>
    <t>Task 4. Implementation of safety features</t>
  </si>
  <si>
    <t>Task 1. Conduct testing and inspection</t>
  </si>
  <si>
    <t>Task 2. Evaluate performance metrics</t>
  </si>
  <si>
    <t>Task 3. Carry out simulated trials</t>
  </si>
  <si>
    <t>Phase 5</t>
  </si>
  <si>
    <t>Deployment and training</t>
  </si>
  <si>
    <t xml:space="preserve">Task 2. Operation and maintainance training </t>
  </si>
  <si>
    <t>Phase 6</t>
  </si>
  <si>
    <t>Maintenance and support phase</t>
  </si>
  <si>
    <t>Task 3. Develop and provide documentation</t>
  </si>
  <si>
    <t>Task 1. Establish a maintenance schedule</t>
  </si>
  <si>
    <t>Task 2. Provide technical support to adress challenges faced</t>
  </si>
  <si>
    <t>Task 3. Monitor perfomance metrics and gather feedback</t>
  </si>
  <si>
    <t xml:space="preserve">Samuel Muuo </t>
  </si>
  <si>
    <t>Nicodemus Mwiki</t>
  </si>
  <si>
    <t>NIcodemus Mwiki</t>
  </si>
  <si>
    <t>Task 4. Gather feedback from end users and stakeholders</t>
  </si>
  <si>
    <t>Task 1. Deployment to fied of operation</t>
  </si>
  <si>
    <t>5/20/24</t>
  </si>
  <si>
    <t>5/22/24</t>
  </si>
  <si>
    <t>5/24/24</t>
  </si>
  <si>
    <t>5/26/24</t>
  </si>
  <si>
    <t>5/28/24</t>
  </si>
  <si>
    <t>SLE PROJECT</t>
  </si>
  <si>
    <t>SANIA ENTERPRISES</t>
  </si>
  <si>
    <t>SAMUEL KIIO</t>
  </si>
  <si>
    <t>SANIA.CO</t>
  </si>
  <si>
    <t>PROJECT</t>
  </si>
  <si>
    <t>Task 1. fabrication of  components and materials</t>
  </si>
  <si>
    <t>Task 3. Integrate hardware and software componets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</si>
</sst>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2"/>
      <color theme="1" tint="0.34998626667073579"/>
      <name val="Algerian"/>
      <family val="5"/>
    </font>
    <font>
      <sz val="14"/>
      <color theme="1"/>
      <name val="Arial Black"/>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9" fillId="7" borderId="0" xfId="0" applyNumberFormat="1" applyFont="1" applyFill="1" applyAlignment="1">
      <alignment horizontal="center" vertical="center"/>
    </xf>
    <xf numFmtId="168" fontId="9" fillId="7" borderId="6" xfId="0" applyNumberFormat="1" applyFont="1" applyFill="1" applyBorder="1" applyAlignment="1">
      <alignment horizontal="center" vertical="center"/>
    </xf>
    <xf numFmtId="168" fontId="9" fillId="7" borderId="7" xfId="0" applyNumberFormat="1" applyFont="1" applyFill="1" applyBorder="1" applyAlignment="1">
      <alignment horizontal="center" vertical="center"/>
    </xf>
    <xf numFmtId="0" fontId="10" fillId="12"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8" fillId="0" borderId="0" xfId="7">
      <alignment vertical="top"/>
    </xf>
    <xf numFmtId="165" fontId="7" fillId="3" borderId="2" xfId="10" applyFill="1">
      <alignment horizontal="center" vertical="center"/>
    </xf>
    <xf numFmtId="165" fontId="7" fillId="4" borderId="2" xfId="10" applyFill="1">
      <alignment horizontal="center" vertical="center"/>
    </xf>
    <xf numFmtId="165" fontId="7" fillId="11" borderId="2" xfId="10" applyFill="1">
      <alignment horizontal="center" vertical="center"/>
    </xf>
    <xf numFmtId="165" fontId="7" fillId="10" borderId="2" xfId="10" applyFill="1">
      <alignment horizontal="center" vertical="center"/>
    </xf>
    <xf numFmtId="0" fontId="0" fillId="0" borderId="0" xfId="8" applyFont="1">
      <alignment horizontal="right" indent="1"/>
    </xf>
    <xf numFmtId="0" fontId="0" fillId="0" borderId="7" xfId="8" applyFont="1" applyBorder="1">
      <alignment horizontal="right" indent="1"/>
    </xf>
    <xf numFmtId="0" fontId="0" fillId="3" borderId="2" xfId="12" applyFont="1" applyFill="1">
      <alignment horizontal="left" vertical="center" indent="2"/>
    </xf>
    <xf numFmtId="0" fontId="0" fillId="3" borderId="2" xfId="11" applyFont="1" applyFill="1">
      <alignment horizontal="center" vertical="center"/>
    </xf>
    <xf numFmtId="0" fontId="0" fillId="8" borderId="2" xfId="11" applyFont="1" applyFill="1">
      <alignment horizontal="center" vertical="center"/>
    </xf>
    <xf numFmtId="0" fontId="0" fillId="9" borderId="2" xfId="11" applyFont="1" applyFill="1">
      <alignment horizontal="center" vertical="center"/>
    </xf>
    <xf numFmtId="0" fontId="0" fillId="6" borderId="2" xfId="11" applyFont="1" applyFill="1">
      <alignment horizontal="center" vertical="center"/>
    </xf>
    <xf numFmtId="0" fontId="0" fillId="5" borderId="2" xfId="11" applyFont="1" applyFill="1">
      <alignment horizontal="center" vertical="center"/>
    </xf>
    <xf numFmtId="0" fontId="0" fillId="8" borderId="0" xfId="11" applyFont="1" applyFill="1" applyBorder="1">
      <alignment horizontal="center" vertical="center"/>
    </xf>
    <xf numFmtId="0" fontId="0" fillId="3" borderId="0" xfId="12" applyFont="1" applyFill="1" applyBorder="1">
      <alignment horizontal="left" vertical="center" indent="2"/>
    </xf>
    <xf numFmtId="0" fontId="0" fillId="3" borderId="0" xfId="11" applyFont="1" applyFill="1" applyBorder="1">
      <alignment horizontal="center" vertical="center"/>
    </xf>
    <xf numFmtId="165" fontId="7" fillId="3" borderId="0" xfId="10" applyFill="1" applyBorder="1">
      <alignment horizontal="center" vertical="center"/>
    </xf>
    <xf numFmtId="0" fontId="0" fillId="3" borderId="2" xfId="12" applyFont="1" applyFill="1" applyBorder="1">
      <alignment horizontal="left" vertical="center" indent="2"/>
    </xf>
    <xf numFmtId="0" fontId="0" fillId="3" borderId="2" xfId="11" applyFont="1" applyFill="1" applyBorder="1">
      <alignment horizontal="center" vertical="center"/>
    </xf>
    <xf numFmtId="165" fontId="7" fillId="3" borderId="2" xfId="10" applyFill="1" applyBorder="1">
      <alignment horizontal="center" vertical="center"/>
    </xf>
    <xf numFmtId="9" fontId="4" fillId="3" borderId="0" xfId="2" applyFont="1" applyFill="1" applyBorder="1" applyAlignment="1">
      <alignment horizontal="center" vertical="center"/>
    </xf>
    <xf numFmtId="0" fontId="0" fillId="3" borderId="2" xfId="12" applyFont="1" applyFill="1" applyAlignment="1">
      <alignment horizontal="left" vertical="center" wrapText="1" indent="2"/>
    </xf>
    <xf numFmtId="0" fontId="0" fillId="4" borderId="2" xfId="12" applyFont="1" applyFill="1">
      <alignment horizontal="left" vertical="center" indent="2"/>
    </xf>
    <xf numFmtId="0" fontId="0" fillId="4" borderId="2" xfId="12" applyFont="1" applyFill="1" applyAlignment="1">
      <alignment horizontal="left" vertical="center" wrapText="1" indent="2"/>
    </xf>
    <xf numFmtId="0" fontId="0" fillId="4" borderId="2" xfId="11" applyFont="1" applyFill="1">
      <alignment horizontal="center" vertical="center"/>
    </xf>
    <xf numFmtId="0" fontId="0" fillId="4" borderId="2" xfId="11" applyFont="1" applyFill="1" applyAlignment="1">
      <alignment horizontal="center" vertical="center" wrapText="1"/>
    </xf>
    <xf numFmtId="0" fontId="0" fillId="11" borderId="2" xfId="12" applyFont="1" applyFill="1">
      <alignment horizontal="left" vertical="center" indent="2"/>
    </xf>
    <xf numFmtId="0" fontId="0" fillId="11" borderId="2" xfId="12" applyFont="1" applyFill="1" applyAlignment="1">
      <alignment horizontal="left" vertical="center" wrapText="1" indent="2"/>
    </xf>
    <xf numFmtId="0" fontId="0" fillId="11" borderId="2" xfId="11" applyFont="1" applyFill="1" applyAlignment="1">
      <alignment horizontal="center" vertical="center" wrapText="1"/>
    </xf>
    <xf numFmtId="0" fontId="0" fillId="10" borderId="2" xfId="12" applyFont="1" applyFill="1">
      <alignment horizontal="left" vertical="center" indent="2"/>
    </xf>
    <xf numFmtId="0" fontId="0" fillId="10" borderId="2" xfId="12" applyFont="1" applyFill="1" applyAlignment="1">
      <alignment horizontal="left" vertical="center" wrapText="1" indent="2"/>
    </xf>
    <xf numFmtId="0" fontId="0" fillId="10" borderId="2" xfId="11" applyFont="1" applyFill="1">
      <alignment horizontal="center" vertical="center"/>
    </xf>
    <xf numFmtId="0" fontId="0" fillId="10" borderId="2" xfId="11" applyFont="1" applyFill="1" applyAlignment="1">
      <alignment horizontal="center" vertical="center" wrapText="1"/>
    </xf>
    <xf numFmtId="0" fontId="0" fillId="9" borderId="2" xfId="11" applyFont="1" applyFill="1" applyAlignment="1">
      <alignment horizontal="center" vertical="center"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0" borderId="3" xfId="9" applyFont="1">
      <alignment horizontal="center" vertical="center"/>
    </xf>
    <xf numFmtId="165" fontId="0" fillId="4" borderId="2" xfId="10" applyFont="1" applyFill="1">
      <alignment horizontal="center" vertical="center"/>
    </xf>
    <xf numFmtId="165" fontId="0" fillId="10" borderId="2" xfId="10" applyFont="1" applyFill="1">
      <alignment horizontal="center" vertical="center"/>
    </xf>
    <xf numFmtId="0" fontId="21" fillId="0" borderId="0" xfId="5" applyFont="1" applyAlignment="1">
      <alignment horizontal="left"/>
    </xf>
    <xf numFmtId="0" fontId="22" fillId="0" borderId="0" xfId="6" applyFont="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H38"/>
  <sheetViews>
    <sheetView showGridLines="0" tabSelected="1" showRuler="0" zoomScaleNormal="100" zoomScalePageLayoutView="70" workbookViewId="0">
      <pane ySplit="6" topLeftCell="A16" activePane="bottomLeft" state="frozen"/>
      <selection pane="bottomLeft" activeCell="C21" sqref="C21"/>
    </sheetView>
  </sheetViews>
  <sheetFormatPr defaultRowHeight="30" customHeight="1" x14ac:dyDescent="0.35"/>
  <cols>
    <col min="1" max="2" width="2.7265625" style="49" customWidth="1"/>
    <col min="3" max="3" width="44.54296875" customWidth="1"/>
    <col min="4" max="4" width="27.26953125" customWidth="1"/>
    <col min="5" max="5" width="10.7265625" customWidth="1"/>
    <col min="6" max="6" width="10.453125" style="5" customWidth="1"/>
    <col min="7" max="7" width="10.453125" customWidth="1"/>
    <col min="8" max="8" width="2.7265625" customWidth="1"/>
    <col min="9" max="9" width="6.1796875" hidden="1" customWidth="1"/>
    <col min="10" max="66" width="2.54296875" customWidth="1"/>
    <col min="67" max="67" width="2.81640625" customWidth="1"/>
    <col min="68" max="69" width="2.453125" customWidth="1"/>
    <col min="70" max="70" width="3.453125" customWidth="1"/>
    <col min="71" max="71" width="2.36328125" customWidth="1"/>
    <col min="72" max="72" width="2.1796875" customWidth="1"/>
    <col min="73" max="74" width="2.453125" customWidth="1"/>
    <col min="75" max="75" width="3" customWidth="1"/>
    <col min="76" max="76" width="2.7265625" customWidth="1"/>
    <col min="77" max="77" width="2.54296875" customWidth="1"/>
    <col min="78" max="78" width="2.08984375" customWidth="1"/>
    <col min="79" max="79" width="2.90625" customWidth="1"/>
    <col min="80" max="80" width="3.26953125" customWidth="1"/>
    <col min="81" max="81" width="2.7265625" customWidth="1"/>
    <col min="82" max="82" width="3.453125" customWidth="1"/>
    <col min="83" max="83" width="4.26953125" customWidth="1"/>
  </cols>
  <sheetData>
    <row r="1" spans="1:86" ht="30" customHeight="1" x14ac:dyDescent="0.75">
      <c r="A1" s="50" t="s">
        <v>30</v>
      </c>
      <c r="B1" s="50"/>
      <c r="C1" s="97" t="s">
        <v>78</v>
      </c>
      <c r="D1" s="1" t="s">
        <v>82</v>
      </c>
      <c r="E1" s="2"/>
      <c r="F1" s="4"/>
      <c r="G1" s="38"/>
      <c r="I1" s="2"/>
      <c r="J1" s="13" t="s">
        <v>12</v>
      </c>
    </row>
    <row r="2" spans="1:86" ht="30" customHeight="1" x14ac:dyDescent="0.65">
      <c r="A2" s="49" t="s">
        <v>25</v>
      </c>
      <c r="C2" s="98" t="s">
        <v>79</v>
      </c>
      <c r="D2" t="s">
        <v>81</v>
      </c>
      <c r="J2" s="51" t="s">
        <v>17</v>
      </c>
    </row>
    <row r="3" spans="1:86" ht="30" customHeight="1" x14ac:dyDescent="0.35">
      <c r="A3" s="49" t="s">
        <v>31</v>
      </c>
      <c r="C3" s="53" t="s">
        <v>80</v>
      </c>
      <c r="D3" s="58" t="s">
        <v>80</v>
      </c>
      <c r="E3" s="59" t="s">
        <v>39</v>
      </c>
      <c r="F3" s="94">
        <v>45418</v>
      </c>
      <c r="G3" s="90"/>
    </row>
    <row r="4" spans="1:86" ht="30" customHeight="1" x14ac:dyDescent="0.35">
      <c r="A4" s="50" t="s">
        <v>32</v>
      </c>
      <c r="B4" s="50"/>
      <c r="D4" s="91" t="s">
        <v>7</v>
      </c>
      <c r="E4" s="92"/>
      <c r="F4" s="6">
        <v>1</v>
      </c>
      <c r="J4" s="87">
        <f>J5</f>
        <v>45418</v>
      </c>
      <c r="K4" s="88"/>
      <c r="L4" s="88"/>
      <c r="M4" s="88"/>
      <c r="N4" s="88"/>
      <c r="O4" s="88"/>
      <c r="P4" s="89"/>
      <c r="Q4" s="87">
        <f>Q5</f>
        <v>45425</v>
      </c>
      <c r="R4" s="88"/>
      <c r="S4" s="88"/>
      <c r="T4" s="88"/>
      <c r="U4" s="88"/>
      <c r="V4" s="88"/>
      <c r="W4" s="89"/>
      <c r="X4" s="87">
        <f>X5</f>
        <v>45432</v>
      </c>
      <c r="Y4" s="88"/>
      <c r="Z4" s="88"/>
      <c r="AA4" s="88"/>
      <c r="AB4" s="88"/>
      <c r="AC4" s="88"/>
      <c r="AD4" s="89"/>
      <c r="AE4" s="87">
        <f>AE5</f>
        <v>45439</v>
      </c>
      <c r="AF4" s="88"/>
      <c r="AG4" s="88"/>
      <c r="AH4" s="88"/>
      <c r="AI4" s="88"/>
      <c r="AJ4" s="88"/>
      <c r="AK4" s="89"/>
      <c r="AL4" s="87">
        <f>AL5</f>
        <v>45446</v>
      </c>
      <c r="AM4" s="88"/>
      <c r="AN4" s="88"/>
      <c r="AO4" s="88"/>
      <c r="AP4" s="88"/>
      <c r="AQ4" s="88"/>
      <c r="AR4" s="89"/>
      <c r="AS4" s="87">
        <f>AS5</f>
        <v>45453</v>
      </c>
      <c r="AT4" s="88"/>
      <c r="AU4" s="88"/>
      <c r="AV4" s="88"/>
      <c r="AW4" s="88"/>
      <c r="AX4" s="88"/>
      <c r="AY4" s="89"/>
      <c r="AZ4" s="87">
        <f>AZ5</f>
        <v>45460</v>
      </c>
      <c r="BA4" s="88"/>
      <c r="BB4" s="88"/>
      <c r="BC4" s="88"/>
      <c r="BD4" s="88"/>
      <c r="BE4" s="88"/>
      <c r="BF4" s="89"/>
      <c r="BG4" s="87">
        <f>BG5</f>
        <v>45467</v>
      </c>
      <c r="BH4" s="88"/>
      <c r="BI4" s="88"/>
      <c r="BJ4" s="88"/>
      <c r="BK4" s="88"/>
      <c r="BL4" s="88"/>
      <c r="BM4" s="89"/>
      <c r="BN4" s="87">
        <f>BN5</f>
        <v>45474</v>
      </c>
      <c r="BO4" s="88"/>
      <c r="BP4" s="88"/>
      <c r="BQ4" s="88"/>
      <c r="BR4" s="88"/>
      <c r="BS4" s="88"/>
      <c r="BT4" s="89"/>
      <c r="BU4" s="87">
        <f>BU5</f>
        <v>45481</v>
      </c>
      <c r="BV4" s="88"/>
      <c r="BW4" s="88"/>
      <c r="BX4" s="88"/>
      <c r="BY4" s="88"/>
      <c r="BZ4" s="88"/>
      <c r="CA4" s="89"/>
      <c r="CB4" s="87">
        <f>CB5</f>
        <v>45488</v>
      </c>
      <c r="CC4" s="88"/>
      <c r="CD4" s="88"/>
      <c r="CE4" s="88"/>
      <c r="CF4" s="88"/>
      <c r="CG4" s="88"/>
      <c r="CH4" s="89"/>
    </row>
    <row r="5" spans="1:86" ht="15" customHeight="1" x14ac:dyDescent="0.35">
      <c r="A5" s="50" t="s">
        <v>33</v>
      </c>
      <c r="B5" s="50"/>
      <c r="C5" s="93"/>
      <c r="D5" s="93"/>
      <c r="E5" s="93"/>
      <c r="F5" s="93"/>
      <c r="G5" s="93"/>
      <c r="H5" s="93"/>
      <c r="J5" s="10">
        <f>Project_Start-WEEKDAY(Project_Start,1)+2+7*(Display_Week-1)</f>
        <v>45418</v>
      </c>
      <c r="K5" s="9">
        <f>J5+1</f>
        <v>45419</v>
      </c>
      <c r="L5" s="9">
        <f t="shared" ref="L5:AY5" si="0">K5+1</f>
        <v>45420</v>
      </c>
      <c r="M5" s="9">
        <f t="shared" si="0"/>
        <v>45421</v>
      </c>
      <c r="N5" s="9">
        <f t="shared" si="0"/>
        <v>45422</v>
      </c>
      <c r="O5" s="9">
        <f t="shared" si="0"/>
        <v>45423</v>
      </c>
      <c r="P5" s="11">
        <f t="shared" si="0"/>
        <v>45424</v>
      </c>
      <c r="Q5" s="10">
        <f>P5+1</f>
        <v>45425</v>
      </c>
      <c r="R5" s="9">
        <f>Q5+1</f>
        <v>45426</v>
      </c>
      <c r="S5" s="9">
        <f t="shared" si="0"/>
        <v>45427</v>
      </c>
      <c r="T5" s="9">
        <f t="shared" si="0"/>
        <v>45428</v>
      </c>
      <c r="U5" s="9">
        <f t="shared" si="0"/>
        <v>45429</v>
      </c>
      <c r="V5" s="9">
        <f t="shared" si="0"/>
        <v>45430</v>
      </c>
      <c r="W5" s="11">
        <f t="shared" si="0"/>
        <v>45431</v>
      </c>
      <c r="X5" s="10">
        <f>W5+1</f>
        <v>45432</v>
      </c>
      <c r="Y5" s="9">
        <f>X5+1</f>
        <v>45433</v>
      </c>
      <c r="Z5" s="9">
        <f t="shared" si="0"/>
        <v>45434</v>
      </c>
      <c r="AA5" s="9">
        <f t="shared" si="0"/>
        <v>45435</v>
      </c>
      <c r="AB5" s="9">
        <f t="shared" si="0"/>
        <v>45436</v>
      </c>
      <c r="AC5" s="9">
        <f t="shared" si="0"/>
        <v>45437</v>
      </c>
      <c r="AD5" s="11">
        <f t="shared" si="0"/>
        <v>45438</v>
      </c>
      <c r="AE5" s="10">
        <f>AD5+1</f>
        <v>45439</v>
      </c>
      <c r="AF5" s="9">
        <f>AE5+1</f>
        <v>45440</v>
      </c>
      <c r="AG5" s="9">
        <f t="shared" si="0"/>
        <v>45441</v>
      </c>
      <c r="AH5" s="9">
        <f t="shared" si="0"/>
        <v>45442</v>
      </c>
      <c r="AI5" s="9">
        <f t="shared" si="0"/>
        <v>45443</v>
      </c>
      <c r="AJ5" s="9">
        <f t="shared" si="0"/>
        <v>45444</v>
      </c>
      <c r="AK5" s="11">
        <f t="shared" si="0"/>
        <v>45445</v>
      </c>
      <c r="AL5" s="10">
        <f>AK5+1</f>
        <v>45446</v>
      </c>
      <c r="AM5" s="9">
        <f>AL5+1</f>
        <v>45447</v>
      </c>
      <c r="AN5" s="9">
        <f t="shared" si="0"/>
        <v>45448</v>
      </c>
      <c r="AO5" s="9">
        <f t="shared" si="0"/>
        <v>45449</v>
      </c>
      <c r="AP5" s="9">
        <f t="shared" si="0"/>
        <v>45450</v>
      </c>
      <c r="AQ5" s="9">
        <f t="shared" si="0"/>
        <v>45451</v>
      </c>
      <c r="AR5" s="11">
        <f t="shared" si="0"/>
        <v>45452</v>
      </c>
      <c r="AS5" s="10">
        <f>AR5+1</f>
        <v>45453</v>
      </c>
      <c r="AT5" s="9">
        <f>AS5+1</f>
        <v>45454</v>
      </c>
      <c r="AU5" s="9">
        <f t="shared" si="0"/>
        <v>45455</v>
      </c>
      <c r="AV5" s="9">
        <f t="shared" si="0"/>
        <v>45456</v>
      </c>
      <c r="AW5" s="9">
        <f t="shared" si="0"/>
        <v>45457</v>
      </c>
      <c r="AX5" s="9">
        <f t="shared" si="0"/>
        <v>45458</v>
      </c>
      <c r="AY5" s="11">
        <f t="shared" si="0"/>
        <v>45459</v>
      </c>
      <c r="AZ5" s="10">
        <f>AY5+1</f>
        <v>45460</v>
      </c>
      <c r="BA5" s="9">
        <f>AZ5+1</f>
        <v>45461</v>
      </c>
      <c r="BB5" s="9">
        <f t="shared" ref="BB5:BF5" si="1">BA5+1</f>
        <v>45462</v>
      </c>
      <c r="BC5" s="9">
        <f t="shared" si="1"/>
        <v>45463</v>
      </c>
      <c r="BD5" s="9">
        <f t="shared" si="1"/>
        <v>45464</v>
      </c>
      <c r="BE5" s="9">
        <f t="shared" si="1"/>
        <v>45465</v>
      </c>
      <c r="BF5" s="11">
        <f t="shared" si="1"/>
        <v>45466</v>
      </c>
      <c r="BG5" s="10">
        <f>BF5+1</f>
        <v>45467</v>
      </c>
      <c r="BH5" s="9">
        <f>BG5+1</f>
        <v>45468</v>
      </c>
      <c r="BI5" s="9">
        <f t="shared" ref="BI5:BN5" si="2">BH5+1</f>
        <v>45469</v>
      </c>
      <c r="BJ5" s="9">
        <f t="shared" si="2"/>
        <v>45470</v>
      </c>
      <c r="BK5" s="9">
        <f t="shared" si="2"/>
        <v>45471</v>
      </c>
      <c r="BL5" s="9">
        <f t="shared" ref="BL5" si="3">BK5+1</f>
        <v>45472</v>
      </c>
      <c r="BM5" s="9">
        <f t="shared" ref="BM5" si="4">BL5+1</f>
        <v>45473</v>
      </c>
      <c r="BN5" s="9">
        <f t="shared" ref="BN5" si="5">BM5+1</f>
        <v>45474</v>
      </c>
      <c r="BO5" s="9">
        <f t="shared" ref="BO5" si="6">BN5+1</f>
        <v>45475</v>
      </c>
      <c r="BP5" s="9">
        <f t="shared" ref="BP5" si="7">BO5+1</f>
        <v>45476</v>
      </c>
      <c r="BQ5" s="9">
        <f t="shared" ref="BQ5" si="8">BP5+1</f>
        <v>45477</v>
      </c>
      <c r="BR5" s="9">
        <f t="shared" ref="BR5" si="9">BQ5+1</f>
        <v>45478</v>
      </c>
      <c r="BS5" s="9">
        <f t="shared" ref="BS5" si="10">BR5+1</f>
        <v>45479</v>
      </c>
      <c r="BT5" s="9">
        <f t="shared" ref="BT5" si="11">BS5+1</f>
        <v>45480</v>
      </c>
      <c r="BU5" s="9">
        <f t="shared" ref="BU5" si="12">BT5+1</f>
        <v>45481</v>
      </c>
      <c r="BV5" s="9">
        <f t="shared" ref="BV5" si="13">BU5+1</f>
        <v>45482</v>
      </c>
      <c r="BW5" s="9">
        <f t="shared" ref="BW5" si="14">BV5+1</f>
        <v>45483</v>
      </c>
      <c r="BX5" s="9">
        <f t="shared" ref="BX5" si="15">BW5+1</f>
        <v>45484</v>
      </c>
      <c r="BY5" s="9">
        <f t="shared" ref="BY5" si="16">BX5+1</f>
        <v>45485</v>
      </c>
      <c r="BZ5" s="9">
        <f t="shared" ref="BZ5" si="17">BY5+1</f>
        <v>45486</v>
      </c>
      <c r="CA5" s="9">
        <f t="shared" ref="CA5" si="18">BZ5+1</f>
        <v>45487</v>
      </c>
      <c r="CB5" s="9">
        <f t="shared" ref="CB5" si="19">CA5+1</f>
        <v>45488</v>
      </c>
      <c r="CC5" s="9">
        <f t="shared" ref="CC5" si="20">CB5+1</f>
        <v>45489</v>
      </c>
      <c r="CD5" s="9">
        <f t="shared" ref="CD5:CE5" si="21">CC5+1</f>
        <v>45490</v>
      </c>
      <c r="CE5" s="9">
        <f t="shared" si="21"/>
        <v>45491</v>
      </c>
    </row>
    <row r="6" spans="1:86" ht="30" customHeight="1" thickBot="1" x14ac:dyDescent="0.4">
      <c r="A6" s="50" t="s">
        <v>34</v>
      </c>
      <c r="B6" s="50"/>
      <c r="C6" s="7" t="s">
        <v>8</v>
      </c>
      <c r="D6" s="8" t="s">
        <v>2</v>
      </c>
      <c r="E6" s="8" t="s">
        <v>1</v>
      </c>
      <c r="F6" s="8" t="s">
        <v>4</v>
      </c>
      <c r="G6" s="8" t="s">
        <v>5</v>
      </c>
      <c r="H6" s="8"/>
      <c r="I6" s="8" t="s">
        <v>6</v>
      </c>
      <c r="J6" s="12" t="str">
        <f t="shared" ref="J6" si="22">LEFT(TEXT(J5,"ddd"),1)</f>
        <v>M</v>
      </c>
      <c r="K6" s="12" t="str">
        <f t="shared" ref="K6:AS6" si="23">LEFT(TEXT(K5,"ddd"),1)</f>
        <v>T</v>
      </c>
      <c r="L6" s="12" t="str">
        <f t="shared" si="23"/>
        <v>W</v>
      </c>
      <c r="M6" s="12" t="str">
        <f t="shared" si="23"/>
        <v>T</v>
      </c>
      <c r="N6" s="12" t="str">
        <f t="shared" si="23"/>
        <v>F</v>
      </c>
      <c r="O6" s="12" t="str">
        <f t="shared" si="23"/>
        <v>S</v>
      </c>
      <c r="P6" s="12" t="str">
        <f t="shared" si="23"/>
        <v>S</v>
      </c>
      <c r="Q6" s="12" t="str">
        <f t="shared" si="23"/>
        <v>M</v>
      </c>
      <c r="R6" s="12" t="str">
        <f t="shared" si="23"/>
        <v>T</v>
      </c>
      <c r="S6" s="12" t="str">
        <f t="shared" si="23"/>
        <v>W</v>
      </c>
      <c r="T6" s="12" t="str">
        <f t="shared" si="23"/>
        <v>T</v>
      </c>
      <c r="U6" s="12" t="str">
        <f t="shared" si="23"/>
        <v>F</v>
      </c>
      <c r="V6" s="12" t="str">
        <f t="shared" si="23"/>
        <v>S</v>
      </c>
      <c r="W6" s="12" t="str">
        <f t="shared" si="23"/>
        <v>S</v>
      </c>
      <c r="X6" s="12" t="str">
        <f t="shared" si="23"/>
        <v>M</v>
      </c>
      <c r="Y6" s="12" t="str">
        <f t="shared" si="23"/>
        <v>T</v>
      </c>
      <c r="Z6" s="12" t="str">
        <f t="shared" si="23"/>
        <v>W</v>
      </c>
      <c r="AA6" s="12" t="str">
        <f t="shared" si="23"/>
        <v>T</v>
      </c>
      <c r="AB6" s="12" t="str">
        <f t="shared" si="23"/>
        <v>F</v>
      </c>
      <c r="AC6" s="12" t="str">
        <f t="shared" si="23"/>
        <v>S</v>
      </c>
      <c r="AD6" s="12" t="str">
        <f t="shared" si="23"/>
        <v>S</v>
      </c>
      <c r="AE6" s="12" t="str">
        <f t="shared" si="23"/>
        <v>M</v>
      </c>
      <c r="AF6" s="12" t="str">
        <f t="shared" si="23"/>
        <v>T</v>
      </c>
      <c r="AG6" s="12" t="str">
        <f t="shared" si="23"/>
        <v>W</v>
      </c>
      <c r="AH6" s="12" t="str">
        <f t="shared" si="23"/>
        <v>T</v>
      </c>
      <c r="AI6" s="12" t="str">
        <f t="shared" si="23"/>
        <v>F</v>
      </c>
      <c r="AJ6" s="12" t="str">
        <f t="shared" si="23"/>
        <v>S</v>
      </c>
      <c r="AK6" s="12" t="str">
        <f t="shared" si="23"/>
        <v>S</v>
      </c>
      <c r="AL6" s="12" t="str">
        <f t="shared" si="23"/>
        <v>M</v>
      </c>
      <c r="AM6" s="12" t="str">
        <f t="shared" si="23"/>
        <v>T</v>
      </c>
      <c r="AN6" s="12" t="str">
        <f t="shared" si="23"/>
        <v>W</v>
      </c>
      <c r="AO6" s="12" t="str">
        <f t="shared" si="23"/>
        <v>T</v>
      </c>
      <c r="AP6" s="12" t="str">
        <f t="shared" si="23"/>
        <v>F</v>
      </c>
      <c r="AQ6" s="12" t="str">
        <f t="shared" si="23"/>
        <v>S</v>
      </c>
      <c r="AR6" s="12" t="str">
        <f t="shared" si="23"/>
        <v>S</v>
      </c>
      <c r="AS6" s="12" t="str">
        <f t="shared" si="23"/>
        <v>M</v>
      </c>
      <c r="AT6" s="12" t="str">
        <f t="shared" ref="AT6:CE6" si="24">LEFT(TEXT(AT5,"ddd"),1)</f>
        <v>T</v>
      </c>
      <c r="AU6" s="12" t="str">
        <f t="shared" si="24"/>
        <v>W</v>
      </c>
      <c r="AV6" s="12" t="str">
        <f t="shared" si="24"/>
        <v>T</v>
      </c>
      <c r="AW6" s="12" t="str">
        <f t="shared" si="24"/>
        <v>F</v>
      </c>
      <c r="AX6" s="12" t="str">
        <f t="shared" si="24"/>
        <v>S</v>
      </c>
      <c r="AY6" s="12" t="str">
        <f t="shared" si="24"/>
        <v>S</v>
      </c>
      <c r="AZ6" s="12" t="str">
        <f t="shared" si="24"/>
        <v>M</v>
      </c>
      <c r="BA6" s="12" t="str">
        <f t="shared" si="24"/>
        <v>T</v>
      </c>
      <c r="BB6" s="12" t="str">
        <f t="shared" si="24"/>
        <v>W</v>
      </c>
      <c r="BC6" s="12" t="str">
        <f t="shared" si="24"/>
        <v>T</v>
      </c>
      <c r="BD6" s="12" t="str">
        <f t="shared" si="24"/>
        <v>F</v>
      </c>
      <c r="BE6" s="12" t="str">
        <f t="shared" si="24"/>
        <v>S</v>
      </c>
      <c r="BF6" s="12" t="str">
        <f t="shared" si="24"/>
        <v>S</v>
      </c>
      <c r="BG6" s="12" t="str">
        <f t="shared" si="24"/>
        <v>M</v>
      </c>
      <c r="BH6" s="12" t="str">
        <f t="shared" si="24"/>
        <v>T</v>
      </c>
      <c r="BI6" s="12" t="str">
        <f t="shared" si="24"/>
        <v>W</v>
      </c>
      <c r="BJ6" s="12" t="str">
        <f t="shared" si="24"/>
        <v>T</v>
      </c>
      <c r="BK6" s="12" t="str">
        <f t="shared" si="24"/>
        <v>F</v>
      </c>
      <c r="BL6" s="12" t="str">
        <f t="shared" si="24"/>
        <v>S</v>
      </c>
      <c r="BM6" s="12" t="str">
        <f t="shared" si="24"/>
        <v>S</v>
      </c>
      <c r="BN6" s="12" t="str">
        <f t="shared" si="24"/>
        <v>M</v>
      </c>
      <c r="BO6" s="12" t="str">
        <f t="shared" si="24"/>
        <v>T</v>
      </c>
      <c r="BP6" s="12" t="str">
        <f t="shared" si="24"/>
        <v>W</v>
      </c>
      <c r="BQ6" s="12" t="str">
        <f t="shared" si="24"/>
        <v>T</v>
      </c>
      <c r="BR6" s="12" t="str">
        <f t="shared" si="24"/>
        <v>F</v>
      </c>
      <c r="BS6" s="12" t="str">
        <f t="shared" si="24"/>
        <v>S</v>
      </c>
      <c r="BT6" s="12" t="str">
        <f t="shared" si="24"/>
        <v>S</v>
      </c>
      <c r="BU6" s="12" t="str">
        <f t="shared" si="24"/>
        <v>M</v>
      </c>
      <c r="BV6" s="12" t="str">
        <f t="shared" si="24"/>
        <v>T</v>
      </c>
      <c r="BW6" s="12" t="str">
        <f t="shared" si="24"/>
        <v>W</v>
      </c>
      <c r="BX6" s="12" t="str">
        <f t="shared" si="24"/>
        <v>T</v>
      </c>
      <c r="BY6" s="12" t="str">
        <f t="shared" si="24"/>
        <v>F</v>
      </c>
      <c r="BZ6" s="12" t="str">
        <f t="shared" si="24"/>
        <v>S</v>
      </c>
      <c r="CA6" s="12" t="str">
        <f t="shared" si="24"/>
        <v>S</v>
      </c>
      <c r="CB6" s="12" t="str">
        <f t="shared" si="24"/>
        <v>M</v>
      </c>
      <c r="CC6" s="12" t="str">
        <f t="shared" si="24"/>
        <v>T</v>
      </c>
      <c r="CD6" s="12" t="str">
        <f t="shared" si="24"/>
        <v>W</v>
      </c>
      <c r="CE6" s="12" t="str">
        <f t="shared" si="24"/>
        <v>T</v>
      </c>
    </row>
    <row r="7" spans="1:86" ht="30" hidden="1" customHeight="1" thickBot="1" x14ac:dyDescent="0.4">
      <c r="A7" s="49" t="s">
        <v>29</v>
      </c>
      <c r="D7" s="52"/>
      <c r="F7"/>
      <c r="I7" t="str">
        <f>IF(OR(ISBLANK(task_start),ISBLANK(task_end)),"",task_end-task_start+1)</f>
        <v/>
      </c>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12" t="str">
        <f t="shared" ref="BG7" si="25">LEFT(TEXT(BG6,"ddd"),1)</f>
        <v>M</v>
      </c>
      <c r="BH7" s="35"/>
      <c r="BI7" s="35"/>
      <c r="BJ7" s="35"/>
      <c r="BK7" s="35"/>
      <c r="BL7" s="35"/>
      <c r="BM7" s="35"/>
      <c r="BN7" s="35"/>
    </row>
    <row r="8" spans="1:86" s="3" customFormat="1" ht="30" customHeight="1" thickBot="1" x14ac:dyDescent="0.4">
      <c r="A8" s="50" t="s">
        <v>35</v>
      </c>
      <c r="B8" s="50"/>
      <c r="C8" s="15" t="s">
        <v>41</v>
      </c>
      <c r="D8" s="62" t="s">
        <v>44</v>
      </c>
      <c r="E8" s="16"/>
      <c r="F8" s="17"/>
      <c r="G8" s="18"/>
      <c r="H8" s="14"/>
      <c r="I8" s="14" t="str">
        <f t="shared" ref="I8:I30" si="26">IF(OR(ISBLANK(task_start),ISBLANK(task_end)),"",task_end-task_start+1)</f>
        <v/>
      </c>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12" t="str">
        <f t="shared" ref="BG8" si="27">LEFT(TEXT(BG7,"ddd"),1)</f>
        <v>M</v>
      </c>
      <c r="BH8" s="35"/>
      <c r="BI8" s="35"/>
      <c r="BJ8" s="35"/>
      <c r="BK8" s="35"/>
      <c r="BL8" s="35"/>
      <c r="BM8" s="35"/>
      <c r="BN8" s="35"/>
      <c r="BO8" s="35"/>
      <c r="BP8" s="35"/>
      <c r="BQ8" s="35"/>
      <c r="BR8" s="35"/>
      <c r="BS8" s="35"/>
      <c r="BT8" s="35"/>
      <c r="BU8" s="35"/>
      <c r="BV8" s="35"/>
      <c r="BW8" s="35"/>
      <c r="BX8" s="35"/>
      <c r="BY8" s="35"/>
      <c r="BZ8" s="35"/>
      <c r="CA8" s="35"/>
      <c r="CB8" s="35"/>
      <c r="CC8" s="35"/>
      <c r="CD8" s="35"/>
      <c r="CE8" s="35"/>
    </row>
    <row r="9" spans="1:86" s="3" customFormat="1" ht="30" customHeight="1" thickBot="1" x14ac:dyDescent="0.4">
      <c r="A9" s="50" t="s">
        <v>36</v>
      </c>
      <c r="B9" s="50"/>
      <c r="C9" s="74" t="s">
        <v>51</v>
      </c>
      <c r="D9" s="61" t="s">
        <v>68</v>
      </c>
      <c r="E9" s="19">
        <v>1</v>
      </c>
      <c r="F9" s="54">
        <v>45418</v>
      </c>
      <c r="G9" s="54">
        <f>F9+2</f>
        <v>45420</v>
      </c>
      <c r="H9" s="14"/>
      <c r="I9" s="14">
        <f t="shared" si="26"/>
        <v>3</v>
      </c>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12" t="str">
        <f t="shared" ref="BG9" si="28">LEFT(TEXT(BG8,"ddd"),1)</f>
        <v>M</v>
      </c>
      <c r="BH9" s="35"/>
      <c r="BI9" s="35"/>
      <c r="BJ9" s="35"/>
      <c r="BK9" s="35"/>
      <c r="BL9" s="35"/>
      <c r="BM9" s="35"/>
      <c r="BN9" s="35"/>
      <c r="BO9" s="35"/>
      <c r="BP9" s="35"/>
      <c r="BQ9" s="35"/>
      <c r="BR9" s="35"/>
      <c r="BS9" s="35"/>
      <c r="BT9" s="35"/>
      <c r="BU9" s="35"/>
      <c r="BV9" s="35"/>
      <c r="BW9" s="35"/>
      <c r="BX9" s="35"/>
      <c r="BY9" s="35"/>
      <c r="BZ9" s="35"/>
      <c r="CA9" s="35"/>
      <c r="CB9" s="35"/>
      <c r="CC9" s="35"/>
      <c r="CD9" s="35"/>
      <c r="CE9" s="35"/>
    </row>
    <row r="10" spans="1:86" s="3" customFormat="1" ht="30" customHeight="1" thickBot="1" x14ac:dyDescent="0.4">
      <c r="A10" s="50" t="s">
        <v>37</v>
      </c>
      <c r="B10" s="50"/>
      <c r="C10" s="60" t="s">
        <v>42</v>
      </c>
      <c r="D10" s="61" t="s">
        <v>40</v>
      </c>
      <c r="E10" s="19">
        <v>1</v>
      </c>
      <c r="F10" s="54">
        <f>G9+2</f>
        <v>45422</v>
      </c>
      <c r="G10" s="54">
        <f>F10+2</f>
        <v>45424</v>
      </c>
      <c r="H10" s="14"/>
      <c r="I10" s="14">
        <f t="shared" si="26"/>
        <v>3</v>
      </c>
      <c r="J10" s="35"/>
      <c r="K10" s="35"/>
      <c r="L10" s="35"/>
      <c r="M10" s="35"/>
      <c r="N10" s="35"/>
      <c r="O10" s="35"/>
      <c r="P10" s="35"/>
      <c r="Q10" s="35"/>
      <c r="R10" s="35"/>
      <c r="S10" s="35"/>
      <c r="T10" s="35"/>
      <c r="U10" s="35"/>
      <c r="V10" s="36"/>
      <c r="W10" s="36"/>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12" t="str">
        <f t="shared" ref="BG10" si="29">LEFT(TEXT(BG9,"ddd"),1)</f>
        <v>M</v>
      </c>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row>
    <row r="11" spans="1:86" s="3" customFormat="1" ht="30" customHeight="1" thickBot="1" x14ac:dyDescent="0.4">
      <c r="A11" s="49"/>
      <c r="B11" s="49"/>
      <c r="C11" s="60" t="s">
        <v>43</v>
      </c>
      <c r="D11" s="61" t="s">
        <v>69</v>
      </c>
      <c r="E11" s="19">
        <v>1</v>
      </c>
      <c r="F11" s="54">
        <f>G10+2</f>
        <v>45426</v>
      </c>
      <c r="G11" s="54">
        <f>F11+2</f>
        <v>45428</v>
      </c>
      <c r="H11" s="14"/>
      <c r="I11" s="14">
        <f t="shared" si="26"/>
        <v>3</v>
      </c>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12" t="str">
        <f t="shared" ref="BG11" si="30">LEFT(TEXT(BG10,"ddd"),1)</f>
        <v>M</v>
      </c>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row>
    <row r="12" spans="1:86" s="3" customFormat="1" ht="30" customHeight="1" thickBot="1" x14ac:dyDescent="0.4">
      <c r="A12" s="49"/>
      <c r="B12" s="49"/>
      <c r="C12" s="74" t="s">
        <v>52</v>
      </c>
      <c r="D12" s="61" t="s">
        <v>40</v>
      </c>
      <c r="E12" s="19">
        <v>1</v>
      </c>
      <c r="F12" s="54">
        <f>G11+2</f>
        <v>45430</v>
      </c>
      <c r="G12" s="54">
        <f>F12+2</f>
        <v>45432</v>
      </c>
      <c r="H12" s="14"/>
      <c r="I12" s="14">
        <f t="shared" si="26"/>
        <v>3</v>
      </c>
      <c r="J12" s="35"/>
      <c r="K12" s="35"/>
      <c r="L12" s="35"/>
      <c r="M12" s="35"/>
      <c r="N12" s="35"/>
      <c r="O12" s="35"/>
      <c r="P12" s="35"/>
      <c r="Q12" s="35"/>
      <c r="R12" s="35"/>
      <c r="S12" s="35"/>
      <c r="T12" s="35"/>
      <c r="U12" s="35"/>
      <c r="V12" s="35"/>
      <c r="W12" s="35"/>
      <c r="X12" s="35"/>
      <c r="Y12" s="35"/>
      <c r="Z12" s="36"/>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12" t="str">
        <f t="shared" ref="BG12" si="31">LEFT(TEXT(BG11,"ddd"),1)</f>
        <v>M</v>
      </c>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row>
    <row r="13" spans="1:86" s="3" customFormat="1" ht="30" customHeight="1" thickBot="1" x14ac:dyDescent="0.4">
      <c r="A13" s="50" t="s">
        <v>38</v>
      </c>
      <c r="B13" s="50"/>
      <c r="C13" s="20" t="s">
        <v>0</v>
      </c>
      <c r="D13" s="63" t="s">
        <v>45</v>
      </c>
      <c r="E13" s="21"/>
      <c r="F13" s="22"/>
      <c r="G13" s="23"/>
      <c r="H13" s="14"/>
      <c r="I13" s="14" t="str">
        <f t="shared" si="26"/>
        <v/>
      </c>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12" t="str">
        <f t="shared" ref="BG13" si="32">LEFT(TEXT(BG12,"ddd"),1)</f>
        <v>M</v>
      </c>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row>
    <row r="14" spans="1:86" s="3" customFormat="1" ht="30" customHeight="1" thickBot="1" x14ac:dyDescent="0.4">
      <c r="A14" s="50"/>
      <c r="B14" s="50"/>
      <c r="C14" s="76" t="s">
        <v>48</v>
      </c>
      <c r="D14" s="77" t="s">
        <v>40</v>
      </c>
      <c r="E14" s="24">
        <v>1</v>
      </c>
      <c r="F14" s="95" t="s">
        <v>73</v>
      </c>
      <c r="G14" s="55">
        <v>45434</v>
      </c>
      <c r="H14" s="14"/>
      <c r="I14" s="14" t="e">
        <f t="shared" si="26"/>
        <v>#VALUE!</v>
      </c>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12" t="str">
        <f t="shared" ref="BG14" si="33">LEFT(TEXT(BG13,"ddd"),1)</f>
        <v>M</v>
      </c>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row>
    <row r="15" spans="1:86" s="3" customFormat="1" ht="30" customHeight="1" thickBot="1" x14ac:dyDescent="0.4">
      <c r="A15" s="49"/>
      <c r="B15" s="49"/>
      <c r="C15" s="76" t="s">
        <v>49</v>
      </c>
      <c r="D15" s="78" t="s">
        <v>40</v>
      </c>
      <c r="E15" s="24">
        <v>1</v>
      </c>
      <c r="F15" s="95" t="s">
        <v>74</v>
      </c>
      <c r="G15" s="95" t="s">
        <v>75</v>
      </c>
      <c r="H15" s="14"/>
      <c r="I15" s="14" t="e">
        <f t="shared" si="26"/>
        <v>#VALUE!</v>
      </c>
      <c r="J15" s="35"/>
      <c r="K15" s="35"/>
      <c r="L15" s="35"/>
      <c r="M15" s="35"/>
      <c r="N15" s="35"/>
      <c r="O15" s="35"/>
      <c r="P15" s="35"/>
      <c r="Q15" s="35"/>
      <c r="R15" s="35"/>
      <c r="S15" s="35"/>
      <c r="T15" s="35"/>
      <c r="U15" s="35"/>
      <c r="V15" s="36"/>
      <c r="W15" s="36"/>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12" t="str">
        <f t="shared" ref="BG15" si="34">LEFT(TEXT(BG14,"ddd"),1)</f>
        <v>M</v>
      </c>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row>
    <row r="16" spans="1:86" s="3" customFormat="1" ht="30" customHeight="1" thickBot="1" x14ac:dyDescent="0.4">
      <c r="A16" s="49"/>
      <c r="B16" s="49"/>
      <c r="C16" s="75" t="s">
        <v>50</v>
      </c>
      <c r="D16" s="78" t="s">
        <v>69</v>
      </c>
      <c r="E16" s="24">
        <v>1</v>
      </c>
      <c r="F16" s="95" t="s">
        <v>75</v>
      </c>
      <c r="G16" s="95" t="s">
        <v>76</v>
      </c>
      <c r="H16" s="14"/>
      <c r="I16" s="14" t="e">
        <f t="shared" si="26"/>
        <v>#VALUE!</v>
      </c>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12" t="str">
        <f t="shared" ref="BG16" si="35">LEFT(TEXT(BG15,"ddd"),1)</f>
        <v>M</v>
      </c>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row>
    <row r="17" spans="1:83" s="3" customFormat="1" ht="30" customHeight="1" thickBot="1" x14ac:dyDescent="0.4">
      <c r="A17" s="49"/>
      <c r="B17" s="49"/>
      <c r="C17" s="76" t="s">
        <v>54</v>
      </c>
      <c r="D17" s="77" t="s">
        <v>68</v>
      </c>
      <c r="E17" s="24">
        <v>1</v>
      </c>
      <c r="F17" s="95" t="s">
        <v>76</v>
      </c>
      <c r="G17" s="95" t="s">
        <v>77</v>
      </c>
      <c r="H17" s="14"/>
      <c r="I17" s="14" t="e">
        <f t="shared" si="26"/>
        <v>#VALUE!</v>
      </c>
      <c r="J17" s="35"/>
      <c r="K17" s="35"/>
      <c r="L17" s="35"/>
      <c r="M17" s="35"/>
      <c r="N17" s="35"/>
      <c r="O17" s="35"/>
      <c r="P17" s="35"/>
      <c r="Q17" s="35"/>
      <c r="R17" s="35"/>
      <c r="S17" s="35"/>
      <c r="T17" s="35"/>
      <c r="U17" s="35"/>
      <c r="V17" s="35"/>
      <c r="W17" s="35"/>
      <c r="X17" s="35"/>
      <c r="Y17" s="35"/>
      <c r="Z17" s="36"/>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12" t="str">
        <f t="shared" ref="BG17" si="36">LEFT(TEXT(BG16,"ddd"),1)</f>
        <v>M</v>
      </c>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row>
    <row r="18" spans="1:83" s="3" customFormat="1" ht="30" customHeight="1" thickBot="1" x14ac:dyDescent="0.4">
      <c r="A18" s="49" t="s">
        <v>26</v>
      </c>
      <c r="B18" s="49"/>
      <c r="C18" s="25" t="s">
        <v>9</v>
      </c>
      <c r="D18" s="64" t="s">
        <v>46</v>
      </c>
      <c r="E18" s="26"/>
      <c r="F18" s="27"/>
      <c r="G18" s="28"/>
      <c r="H18" s="14"/>
      <c r="I18" s="14" t="str">
        <f t="shared" si="26"/>
        <v/>
      </c>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12" t="str">
        <f t="shared" ref="BG18" si="37">LEFT(TEXT(BG17,"ddd"),1)</f>
        <v>M</v>
      </c>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row>
    <row r="19" spans="1:83" s="3" customFormat="1" ht="30" customHeight="1" thickBot="1" x14ac:dyDescent="0.4">
      <c r="A19" s="49"/>
      <c r="B19" s="49"/>
      <c r="C19" s="80" t="s">
        <v>83</v>
      </c>
      <c r="D19" s="81" t="s">
        <v>40</v>
      </c>
      <c r="E19" s="29">
        <v>1</v>
      </c>
      <c r="F19" s="56">
        <f>F9+22</f>
        <v>45440</v>
      </c>
      <c r="G19" s="56">
        <f>F19+5</f>
        <v>45445</v>
      </c>
      <c r="H19" s="14"/>
      <c r="I19" s="14">
        <f t="shared" si="26"/>
        <v>6</v>
      </c>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row>
    <row r="20" spans="1:83" s="3" customFormat="1" ht="30" customHeight="1" thickBot="1" x14ac:dyDescent="0.4">
      <c r="A20" s="49"/>
      <c r="B20" s="49"/>
      <c r="C20" s="79" t="s">
        <v>53</v>
      </c>
      <c r="D20" s="81" t="s">
        <v>70</v>
      </c>
      <c r="E20" s="29">
        <v>1</v>
      </c>
      <c r="F20" s="56">
        <f>G19+0</f>
        <v>45445</v>
      </c>
      <c r="G20" s="56">
        <f>F20+4</f>
        <v>45449</v>
      </c>
      <c r="H20" s="14"/>
      <c r="I20" s="14">
        <f t="shared" si="26"/>
        <v>5</v>
      </c>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row>
    <row r="21" spans="1:83" s="3" customFormat="1" ht="30" customHeight="1" thickBot="1" x14ac:dyDescent="0.4">
      <c r="A21" s="49"/>
      <c r="B21" s="49"/>
      <c r="C21" s="80" t="s">
        <v>84</v>
      </c>
      <c r="D21" s="81" t="s">
        <v>68</v>
      </c>
      <c r="E21" s="29">
        <v>1</v>
      </c>
      <c r="F21" s="56">
        <f>F20+4</f>
        <v>45449</v>
      </c>
      <c r="G21" s="56">
        <f>F21+5</f>
        <v>45454</v>
      </c>
      <c r="H21" s="14"/>
      <c r="I21" s="14">
        <f t="shared" si="26"/>
        <v>6</v>
      </c>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row>
    <row r="22" spans="1:83" s="3" customFormat="1" ht="30" customHeight="1" thickBot="1" x14ac:dyDescent="0.4">
      <c r="A22" s="49"/>
      <c r="B22" s="49"/>
      <c r="C22" s="79" t="s">
        <v>55</v>
      </c>
      <c r="D22" s="81" t="s">
        <v>40</v>
      </c>
      <c r="E22" s="29">
        <v>1</v>
      </c>
      <c r="F22" s="56">
        <f>G21+1</f>
        <v>45455</v>
      </c>
      <c r="G22" s="56">
        <f>F22+4</f>
        <v>45459</v>
      </c>
      <c r="H22" s="14"/>
      <c r="I22" s="14">
        <f t="shared" si="26"/>
        <v>5</v>
      </c>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row>
    <row r="23" spans="1:83" s="3" customFormat="1" ht="30" customHeight="1" thickBot="1" x14ac:dyDescent="0.4">
      <c r="A23" s="49" t="s">
        <v>26</v>
      </c>
      <c r="B23" s="49"/>
      <c r="C23" s="30" t="s">
        <v>21</v>
      </c>
      <c r="D23" s="65" t="s">
        <v>47</v>
      </c>
      <c r="E23" s="31"/>
      <c r="F23" s="32"/>
      <c r="G23" s="33"/>
      <c r="H23" s="14"/>
      <c r="I23" s="14" t="str">
        <f t="shared" si="26"/>
        <v/>
      </c>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row>
    <row r="24" spans="1:83" s="3" customFormat="1" ht="30" customHeight="1" thickBot="1" x14ac:dyDescent="0.4">
      <c r="A24" s="49"/>
      <c r="B24" s="49"/>
      <c r="C24" s="82" t="s">
        <v>56</v>
      </c>
      <c r="D24" s="85" t="s">
        <v>68</v>
      </c>
      <c r="E24" s="34">
        <v>1</v>
      </c>
      <c r="F24" s="96">
        <f>F22+4</f>
        <v>45459</v>
      </c>
      <c r="G24" s="57">
        <f>F22+8</f>
        <v>45463</v>
      </c>
      <c r="H24" s="14"/>
      <c r="I24" s="14">
        <f t="shared" si="26"/>
        <v>5</v>
      </c>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row>
    <row r="25" spans="1:83" s="3" customFormat="1" ht="30" customHeight="1" thickBot="1" x14ac:dyDescent="0.4">
      <c r="A25" s="49"/>
      <c r="B25" s="49"/>
      <c r="C25" s="82" t="s">
        <v>57</v>
      </c>
      <c r="D25" s="85" t="s">
        <v>40</v>
      </c>
      <c r="E25" s="34">
        <v>1</v>
      </c>
      <c r="F25" s="96">
        <f>F22+8</f>
        <v>45463</v>
      </c>
      <c r="G25" s="57">
        <f>F22+10</f>
        <v>45465</v>
      </c>
      <c r="H25" s="14"/>
      <c r="I25" s="14">
        <f t="shared" si="26"/>
        <v>3</v>
      </c>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row>
    <row r="26" spans="1:83" s="3" customFormat="1" ht="30" customHeight="1" thickBot="1" x14ac:dyDescent="0.4">
      <c r="A26" s="49"/>
      <c r="B26" s="49"/>
      <c r="C26" s="82" t="s">
        <v>58</v>
      </c>
      <c r="D26" s="85" t="s">
        <v>69</v>
      </c>
      <c r="E26" s="34">
        <v>1</v>
      </c>
      <c r="F26" s="57">
        <f>F22+10</f>
        <v>45465</v>
      </c>
      <c r="G26" s="57">
        <f>F22+12</f>
        <v>45467</v>
      </c>
      <c r="H26" s="14"/>
      <c r="I26" s="14">
        <f t="shared" si="26"/>
        <v>3</v>
      </c>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row>
    <row r="27" spans="1:83" s="3" customFormat="1" ht="30" customHeight="1" thickBot="1" x14ac:dyDescent="0.4">
      <c r="A27" s="49"/>
      <c r="B27" s="49"/>
      <c r="C27" s="83" t="s">
        <v>71</v>
      </c>
      <c r="D27" s="84" t="s">
        <v>68</v>
      </c>
      <c r="E27" s="34">
        <v>1</v>
      </c>
      <c r="F27" s="57">
        <f>F22+12</f>
        <v>45467</v>
      </c>
      <c r="G27" s="57">
        <f>F22+15</f>
        <v>45470</v>
      </c>
      <c r="H27" s="14"/>
      <c r="I27" s="14">
        <f t="shared" si="26"/>
        <v>4</v>
      </c>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row>
    <row r="28" spans="1:83" s="3" customFormat="1" ht="30" customHeight="1" thickBot="1" x14ac:dyDescent="0.4">
      <c r="A28" s="49" t="s">
        <v>28</v>
      </c>
      <c r="B28" s="49"/>
      <c r="C28" s="15" t="s">
        <v>59</v>
      </c>
      <c r="D28" s="66" t="s">
        <v>60</v>
      </c>
      <c r="E28" s="16"/>
      <c r="F28" s="17"/>
      <c r="G28" s="18"/>
      <c r="H28" s="14"/>
      <c r="I28" s="14" t="str">
        <f t="shared" si="26"/>
        <v/>
      </c>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row>
    <row r="29" spans="1:83" s="3" customFormat="1" ht="30" customHeight="1" thickBot="1" x14ac:dyDescent="0.4">
      <c r="A29" s="49"/>
      <c r="B29" s="49"/>
      <c r="C29" s="67" t="s">
        <v>72</v>
      </c>
      <c r="D29" s="68" t="s">
        <v>40</v>
      </c>
      <c r="E29" s="19">
        <v>1</v>
      </c>
      <c r="F29" s="69">
        <f>F22+17</f>
        <v>45472</v>
      </c>
      <c r="G29" s="69">
        <f>F29+3</f>
        <v>45475</v>
      </c>
      <c r="H29" s="14"/>
      <c r="I29" s="14"/>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row>
    <row r="30" spans="1:83" s="3" customFormat="1" ht="30" customHeight="1" thickBot="1" x14ac:dyDescent="0.4">
      <c r="A30" s="50" t="s">
        <v>27</v>
      </c>
      <c r="B30" s="50"/>
      <c r="C30" s="70" t="s">
        <v>61</v>
      </c>
      <c r="D30" s="71" t="s">
        <v>68</v>
      </c>
      <c r="E30" s="19">
        <v>1</v>
      </c>
      <c r="F30" s="72">
        <f>G29</f>
        <v>45475</v>
      </c>
      <c r="G30" s="72">
        <f>F30+2</f>
        <v>45477</v>
      </c>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5"/>
      <c r="BO30" s="35"/>
      <c r="BP30" s="35"/>
      <c r="BQ30" s="35"/>
      <c r="BR30" s="35"/>
      <c r="BS30" s="35"/>
      <c r="BT30" s="35"/>
      <c r="BU30" s="35"/>
      <c r="BV30" s="35"/>
      <c r="BW30" s="35"/>
      <c r="BX30" s="35"/>
      <c r="BY30" s="35"/>
      <c r="BZ30" s="35"/>
      <c r="CA30" s="35"/>
      <c r="CB30" s="35"/>
      <c r="CC30" s="35"/>
      <c r="CD30" s="35"/>
      <c r="CE30" s="35"/>
    </row>
    <row r="31" spans="1:83" ht="30" customHeight="1" thickBot="1" x14ac:dyDescent="0.4">
      <c r="C31" s="67" t="s">
        <v>64</v>
      </c>
      <c r="D31" s="68" t="s">
        <v>69</v>
      </c>
      <c r="E31" s="73">
        <v>1</v>
      </c>
      <c r="F31" s="69">
        <f>G30</f>
        <v>45477</v>
      </c>
      <c r="G31" s="69">
        <f>F31+4</f>
        <v>45481</v>
      </c>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5"/>
      <c r="BO31" s="35"/>
      <c r="BP31" s="35"/>
      <c r="BQ31" s="35"/>
      <c r="BR31" s="35"/>
      <c r="BS31" s="35"/>
      <c r="BT31" s="35"/>
      <c r="BU31" s="35"/>
      <c r="BV31" s="35"/>
      <c r="BW31" s="35"/>
      <c r="BX31" s="35"/>
      <c r="BY31" s="35"/>
      <c r="BZ31" s="35"/>
      <c r="CA31" s="35"/>
      <c r="CB31" s="35"/>
      <c r="CC31" s="35"/>
      <c r="CD31" s="35"/>
      <c r="CE31" s="35"/>
    </row>
    <row r="32" spans="1:83" ht="30" customHeight="1" thickBot="1" x14ac:dyDescent="0.4">
      <c r="C32" s="20" t="s">
        <v>62</v>
      </c>
      <c r="D32" s="86" t="s">
        <v>63</v>
      </c>
      <c r="E32" s="21"/>
      <c r="F32" s="22"/>
      <c r="G32" s="23"/>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5"/>
      <c r="BO32" s="35"/>
      <c r="BP32" s="35"/>
      <c r="BQ32" s="35"/>
      <c r="BR32" s="35"/>
      <c r="BS32" s="35"/>
      <c r="BT32" s="35"/>
      <c r="BU32" s="35"/>
      <c r="BV32" s="35"/>
      <c r="BW32" s="35"/>
      <c r="BX32" s="35"/>
      <c r="BY32" s="35"/>
      <c r="BZ32" s="35"/>
      <c r="CA32" s="35"/>
      <c r="CB32" s="35"/>
      <c r="CC32" s="35"/>
      <c r="CD32" s="35"/>
      <c r="CE32" s="35"/>
    </row>
    <row r="33" spans="3:83" ht="30" customHeight="1" thickBot="1" x14ac:dyDescent="0.4">
      <c r="C33" s="76" t="s">
        <v>65</v>
      </c>
      <c r="D33" s="77" t="s">
        <v>40</v>
      </c>
      <c r="E33" s="24">
        <v>1</v>
      </c>
      <c r="F33" s="55">
        <f>F31+4</f>
        <v>45481</v>
      </c>
      <c r="G33" s="55">
        <f>F33+5</f>
        <v>45486</v>
      </c>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5"/>
      <c r="BO33" s="35"/>
      <c r="BP33" s="35"/>
      <c r="BQ33" s="35"/>
      <c r="BR33" s="35"/>
      <c r="BS33" s="35"/>
      <c r="BT33" s="35"/>
      <c r="BU33" s="35"/>
      <c r="BV33" s="35"/>
      <c r="BW33" s="35"/>
      <c r="BX33" s="35"/>
      <c r="BY33" s="35"/>
      <c r="BZ33" s="35"/>
      <c r="CA33" s="35"/>
      <c r="CB33" s="35"/>
      <c r="CC33" s="35"/>
      <c r="CD33" s="35"/>
      <c r="CE33" s="35"/>
    </row>
    <row r="34" spans="3:83" ht="30" customHeight="1" thickBot="1" x14ac:dyDescent="0.4">
      <c r="C34" s="76" t="s">
        <v>66</v>
      </c>
      <c r="D34" s="78" t="s">
        <v>69</v>
      </c>
      <c r="E34" s="24">
        <v>1</v>
      </c>
      <c r="F34" s="55">
        <f>F33+2</f>
        <v>45483</v>
      </c>
      <c r="G34" s="55">
        <f>F34+5</f>
        <v>45488</v>
      </c>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5"/>
      <c r="BO34" s="35"/>
      <c r="BP34" s="35"/>
      <c r="BQ34" s="35"/>
      <c r="BR34" s="35"/>
      <c r="BS34" s="35"/>
      <c r="BT34" s="35"/>
      <c r="BU34" s="35"/>
      <c r="BV34" s="35"/>
      <c r="BW34" s="35"/>
      <c r="BX34" s="35"/>
      <c r="BY34" s="35"/>
      <c r="BZ34" s="35"/>
      <c r="CA34" s="35"/>
      <c r="CB34" s="35"/>
      <c r="CC34" s="35"/>
      <c r="CD34" s="35"/>
      <c r="CE34" s="35"/>
    </row>
    <row r="35" spans="3:83" ht="30" customHeight="1" thickBot="1" x14ac:dyDescent="0.4">
      <c r="C35" s="76" t="s">
        <v>67</v>
      </c>
      <c r="D35" s="78" t="s">
        <v>68</v>
      </c>
      <c r="E35" s="24">
        <v>1</v>
      </c>
      <c r="F35" s="55">
        <f>G34</f>
        <v>45488</v>
      </c>
      <c r="G35" s="55">
        <f>F35+3</f>
        <v>45491</v>
      </c>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5"/>
      <c r="BO35" s="35"/>
      <c r="BP35" s="35"/>
      <c r="BQ35" s="35"/>
      <c r="BR35" s="35"/>
      <c r="BS35" s="35"/>
      <c r="BT35" s="35"/>
      <c r="BU35" s="35"/>
      <c r="BV35" s="35"/>
      <c r="BW35" s="35"/>
      <c r="BX35" s="35"/>
      <c r="BY35" s="35"/>
      <c r="BZ35" s="35"/>
      <c r="CA35" s="35"/>
      <c r="CB35" s="35"/>
      <c r="CC35" s="35"/>
      <c r="CD35" s="35"/>
      <c r="CE35" s="35"/>
    </row>
    <row r="36" spans="3:83" ht="30" customHeight="1" thickBot="1" x14ac:dyDescent="0.4">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5"/>
      <c r="BO36" s="35"/>
      <c r="BP36" s="35"/>
      <c r="BQ36" s="35"/>
      <c r="BR36" s="35"/>
      <c r="BS36" s="35"/>
      <c r="BT36" s="35"/>
      <c r="BU36" s="35"/>
      <c r="BV36" s="35"/>
      <c r="BW36" s="35"/>
      <c r="BX36" s="35"/>
      <c r="BY36" s="35"/>
      <c r="BZ36" s="35"/>
      <c r="CA36" s="35"/>
      <c r="CB36" s="35"/>
      <c r="CC36" s="35"/>
      <c r="CD36" s="35"/>
      <c r="CE36" s="35"/>
    </row>
    <row r="37" spans="3:83" ht="30" customHeight="1" thickBot="1" x14ac:dyDescent="0.4">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5"/>
      <c r="BO37" s="35"/>
      <c r="BP37" s="35"/>
      <c r="BQ37" s="35"/>
      <c r="BR37" s="35"/>
      <c r="BS37" s="35"/>
      <c r="BT37" s="35"/>
      <c r="BU37" s="35"/>
      <c r="BV37" s="35"/>
      <c r="BW37" s="35"/>
      <c r="BX37" s="35"/>
      <c r="BY37" s="35"/>
      <c r="BZ37" s="35"/>
      <c r="CA37" s="35"/>
      <c r="CB37" s="35"/>
      <c r="CC37" s="35"/>
      <c r="CD37" s="35"/>
      <c r="CE37" s="35"/>
    </row>
    <row r="38" spans="3:83" ht="30" customHeight="1" thickBot="1" x14ac:dyDescent="0.4">
      <c r="BN38" s="35"/>
      <c r="BO38" s="35"/>
      <c r="BP38" s="35"/>
      <c r="BQ38" s="35"/>
      <c r="BR38" s="35"/>
      <c r="BS38" s="35"/>
      <c r="BT38" s="35"/>
      <c r="BU38" s="35"/>
      <c r="BV38" s="35"/>
      <c r="BW38" s="35"/>
      <c r="BX38" s="35"/>
      <c r="BY38" s="35"/>
      <c r="BZ38" s="35"/>
      <c r="CA38" s="35"/>
      <c r="CB38" s="35"/>
      <c r="CC38" s="35"/>
      <c r="CD38" s="35"/>
      <c r="CE38" s="35"/>
    </row>
  </sheetData>
  <mergeCells count="14">
    <mergeCell ref="BN4:BT4"/>
    <mergeCell ref="BU4:CA4"/>
    <mergeCell ref="CB4:CH4"/>
    <mergeCell ref="D4:E4"/>
    <mergeCell ref="C5:H5"/>
    <mergeCell ref="AL4:AR4"/>
    <mergeCell ref="AS4:AY4"/>
    <mergeCell ref="AZ4:BF4"/>
    <mergeCell ref="BG4:BM4"/>
    <mergeCell ref="F3:G3"/>
    <mergeCell ref="J4:P4"/>
    <mergeCell ref="Q4:W4"/>
    <mergeCell ref="X4:AD4"/>
    <mergeCell ref="AE4:AK4"/>
  </mergeCells>
  <conditionalFormatting sqref="E7:E27">
    <cfRule type="dataBar" priority="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29 H30:BM37 BN5:CE6">
    <cfRule type="expression" dxfId="11" priority="38">
      <formula>AND(TODAY()&gt;=H$5,TODAY()&lt;I$5)</formula>
    </cfRule>
  </conditionalFormatting>
  <conditionalFormatting sqref="J7:BM29 H30:BM37">
    <cfRule type="expression" dxfId="10" priority="32">
      <formula>AND(task_start&lt;=H$5,ROUNDDOWN((task_end-task_start+1)*task_progress,0)+task_start-1&gt;=H$5)</formula>
    </cfRule>
    <cfRule type="expression" dxfId="9" priority="33" stopIfTrue="1">
      <formula>AND(task_end&gt;=H$5,task_start&lt;I$5)</formula>
    </cfRule>
  </conditionalFormatting>
  <conditionalFormatting sqref="E28:E31">
    <cfRule type="dataBar" priority="5">
      <dataBar>
        <cfvo type="num" val="0"/>
        <cfvo type="num" val="1"/>
        <color theme="0" tint="-0.249977111117893"/>
      </dataBar>
      <extLst>
        <ext xmlns:x14="http://schemas.microsoft.com/office/spreadsheetml/2009/9/main" uri="{B025F937-C7B1-47D3-B67F-A62EFF666E3E}">
          <x14:id>{1FDB78F4-5014-4A61-8771-D9F240051C54}</x14:id>
        </ext>
      </extLst>
    </cfRule>
  </conditionalFormatting>
  <conditionalFormatting sqref="E32:E35">
    <cfRule type="dataBar" priority="4">
      <dataBar>
        <cfvo type="num" val="0"/>
        <cfvo type="num" val="1"/>
        <color theme="0" tint="-0.249977111117893"/>
      </dataBar>
      <extLst>
        <ext xmlns:x14="http://schemas.microsoft.com/office/spreadsheetml/2009/9/main" uri="{B025F937-C7B1-47D3-B67F-A62EFF666E3E}">
          <x14:id>{D3A12EC0-EEC2-4B7F-A0B5-5E121FD923CE}</x14:id>
        </ext>
      </extLst>
    </cfRule>
  </conditionalFormatting>
  <conditionalFormatting sqref="BN7:BN38 BO8:CE38">
    <cfRule type="expression" dxfId="2" priority="3">
      <formula>AND(TODAY()&gt;=BN$5,TODAY()&lt;BO$5)</formula>
    </cfRule>
  </conditionalFormatting>
  <conditionalFormatting sqref="BN7:BN38 BO8:CE38">
    <cfRule type="expression" dxfId="1" priority="1">
      <formula>AND(task_start&lt;=BN$5,ROUNDDOWN((task_end-task_start+1)*task_progress,0)+task_start-1&gt;=BN$5)</formula>
    </cfRule>
    <cfRule type="expression" dxfId="0" priority="2" stopIfTrue="1">
      <formula>AND(task_end&gt;=BN$5,task_start&lt;BO$5)</formula>
    </cfRule>
  </conditionalFormatting>
  <dataValidations count="1">
    <dataValidation type="whole" operator="greaterThanOrEqual" allowBlank="1" showInputMessage="1" promptTitle="Display Week" prompt="Changing this number will scroll the Gantt Chart view." sqref="F4">
      <formula1>1</formula1>
    </dataValidation>
  </dataValidations>
  <hyperlinks>
    <hyperlink ref="J2" r:id="rId1"/>
    <hyperlink ref="J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G2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E7:E27</xm:sqref>
        </x14:conditionalFormatting>
        <x14:conditionalFormatting xmlns:xm="http://schemas.microsoft.com/office/excel/2006/main">
          <x14:cfRule type="dataBar" id="{1FDB78F4-5014-4A61-8771-D9F240051C54}">
            <x14:dataBar minLength="0" maxLength="100" gradient="0">
              <x14:cfvo type="num">
                <xm:f>0</xm:f>
              </x14:cfvo>
              <x14:cfvo type="num">
                <xm:f>1</xm:f>
              </x14:cfvo>
              <x14:negativeFillColor rgb="FFFF0000"/>
              <x14:axisColor rgb="FF000000"/>
            </x14:dataBar>
          </x14:cfRule>
          <xm:sqref>E28:E31</xm:sqref>
        </x14:conditionalFormatting>
        <x14:conditionalFormatting xmlns:xm="http://schemas.microsoft.com/office/excel/2006/main">
          <x14:cfRule type="dataBar" id="{D3A12EC0-EEC2-4B7F-A0B5-5E121FD923CE}">
            <x14:dataBar minLength="0" maxLength="100" gradient="0">
              <x14:cfvo type="num">
                <xm:f>0</xm:f>
              </x14:cfvo>
              <x14:cfvo type="num">
                <xm:f>1</xm:f>
              </x14:cfvo>
              <x14:negativeFillColor rgb="FFFF0000"/>
              <x14:axisColor rgb="FF000000"/>
            </x14:dataBar>
          </x14:cfRule>
          <xm:sqref>E32:E35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796875" defaultRowHeight="13" x14ac:dyDescent="0.3"/>
  <cols>
    <col min="1" max="1" width="87.1796875" style="39" customWidth="1"/>
    <col min="2" max="16384" width="9.1796875" style="2"/>
  </cols>
  <sheetData>
    <row r="1" spans="1:2" ht="46.5" customHeight="1" x14ac:dyDescent="0.3"/>
    <row r="2" spans="1:2" s="41" customFormat="1" ht="15.5" x14ac:dyDescent="0.35">
      <c r="A2" s="40" t="s">
        <v>12</v>
      </c>
      <c r="B2" s="40"/>
    </row>
    <row r="3" spans="1:2" s="45" customFormat="1" ht="27" customHeight="1" x14ac:dyDescent="0.35">
      <c r="A3" s="46" t="s">
        <v>17</v>
      </c>
      <c r="B3" s="46"/>
    </row>
    <row r="4" spans="1:2" s="42" customFormat="1" ht="26" x14ac:dyDescent="0.6">
      <c r="A4" s="43" t="s">
        <v>11</v>
      </c>
    </row>
    <row r="5" spans="1:2" ht="74.150000000000006" customHeight="1" x14ac:dyDescent="0.3">
      <c r="A5" s="44" t="s">
        <v>20</v>
      </c>
    </row>
    <row r="6" spans="1:2" ht="26.25" customHeight="1" x14ac:dyDescent="0.3">
      <c r="A6" s="43" t="s">
        <v>24</v>
      </c>
    </row>
    <row r="7" spans="1:2" s="39" customFormat="1" ht="205" customHeight="1" x14ac:dyDescent="0.35">
      <c r="A7" s="48" t="s">
        <v>23</v>
      </c>
    </row>
    <row r="8" spans="1:2" s="42" customFormat="1" ht="26" x14ac:dyDescent="0.6">
      <c r="A8" s="43" t="s">
        <v>13</v>
      </c>
    </row>
    <row r="9" spans="1:2" ht="58" x14ac:dyDescent="0.3">
      <c r="A9" s="44" t="s">
        <v>22</v>
      </c>
    </row>
    <row r="10" spans="1:2" s="39" customFormat="1" ht="28" customHeight="1" x14ac:dyDescent="0.35">
      <c r="A10" s="47" t="s">
        <v>19</v>
      </c>
    </row>
    <row r="11" spans="1:2" s="42" customFormat="1" ht="26" x14ac:dyDescent="0.6">
      <c r="A11" s="43" t="s">
        <v>10</v>
      </c>
    </row>
    <row r="12" spans="1:2" ht="29" x14ac:dyDescent="0.3">
      <c r="A12" s="44" t="s">
        <v>18</v>
      </c>
    </row>
    <row r="13" spans="1:2" s="39" customFormat="1" ht="28" customHeight="1" x14ac:dyDescent="0.35">
      <c r="A13" s="47" t="s">
        <v>3</v>
      </c>
    </row>
    <row r="14" spans="1:2" s="42" customFormat="1" ht="26" x14ac:dyDescent="0.6">
      <c r="A14" s="43" t="s">
        <v>14</v>
      </c>
    </row>
    <row r="15" spans="1:2" ht="75" customHeight="1" x14ac:dyDescent="0.3">
      <c r="A15" s="44" t="s">
        <v>15</v>
      </c>
    </row>
    <row r="16" spans="1:2" ht="72.5" x14ac:dyDescent="0.3">
      <c r="A16" s="44"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2024-07-22T20:10:55Z</dcterms:modified>
</cp:coreProperties>
</file>