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os\Desktop\"/>
    </mc:Choice>
  </mc:AlternateContent>
  <xr:revisionPtr revIDLastSave="0" documentId="13_ncr:1_{6BAAE007-EC1B-49B6-95C3-2EFFCDC848B2}" xr6:coauthVersionLast="47" xr6:coauthVersionMax="47" xr10:uidLastSave="{00000000-0000-0000-0000-000000000000}"/>
  <bookViews>
    <workbookView xWindow="-120" yWindow="-120" windowWidth="20730" windowHeight="11040" xr2:uid="{00000000-000D-0000-FFFF-FFFF00000000}"/>
  </bookViews>
  <sheets>
    <sheet name="Project life cycle" sheetId="11" r:id="rId1"/>
  </sheets>
  <definedNames>
    <definedName name="Display_Week">'Project life cycle'!$Q$2</definedName>
    <definedName name="_xlnm.Print_Titles" localSheetId="0">'Project life cycle'!$3:$5</definedName>
    <definedName name="Project_Start">'Project life cycle'!$Q$1</definedName>
    <definedName name="task_end" localSheetId="0">'Project life cycle'!$F1</definedName>
    <definedName name="task_progress" localSheetId="0">'Project life cycle'!$D1</definedName>
    <definedName name="task_start" localSheetId="0">'Project life cycle'!$E1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Q1" i="11"/>
  <c r="H6" i="11" l="1"/>
  <c r="E8" i="11" l="1"/>
  <c r="F8" i="11" l="1"/>
  <c r="E9" i="11" s="1"/>
  <c r="I4" i="11"/>
  <c r="H23" i="11"/>
  <c r="H17" i="11"/>
  <c r="H12" i="11"/>
  <c r="H7" i="11"/>
  <c r="H8" i="11" l="1"/>
  <c r="E10" i="11"/>
  <c r="F10" i="11" s="1"/>
  <c r="I5" i="11"/>
  <c r="H9" i="11" l="1"/>
  <c r="E11" i="11"/>
  <c r="F11" i="11" s="1"/>
  <c r="E13" i="11" s="1"/>
  <c r="F13" i="11" s="1"/>
  <c r="J4" i="11"/>
  <c r="K4" i="11" s="1"/>
  <c r="L4" i="11" s="1"/>
  <c r="M4" i="11" s="1"/>
  <c r="N4" i="11" s="1"/>
  <c r="O4" i="11" s="1"/>
  <c r="P4" i="11" s="1"/>
  <c r="I3" i="11"/>
  <c r="H13" i="11" l="1"/>
  <c r="E14" i="11"/>
  <c r="F14" i="11" s="1"/>
  <c r="E15" i="11" s="1"/>
  <c r="H10" i="11"/>
  <c r="H11" i="11"/>
  <c r="P3" i="11"/>
  <c r="Q4" i="11"/>
  <c r="R4" i="11" s="1"/>
  <c r="S4" i="11" s="1"/>
  <c r="T4" i="11" s="1"/>
  <c r="U4" i="11" s="1"/>
  <c r="V4" i="11" s="1"/>
  <c r="W4" i="11" s="1"/>
  <c r="J5" i="11"/>
  <c r="H14" i="11" l="1"/>
  <c r="F15" i="11"/>
  <c r="W3" i="11"/>
  <c r="X4" i="11"/>
  <c r="Y4" i="11" s="1"/>
  <c r="Z4" i="11" s="1"/>
  <c r="AA4" i="11" s="1"/>
  <c r="AB4" i="11" s="1"/>
  <c r="AC4" i="11" s="1"/>
  <c r="AD4" i="11" s="1"/>
  <c r="K5" i="11"/>
  <c r="H15" i="11" l="1"/>
  <c r="E16" i="11"/>
  <c r="F16" i="11" s="1"/>
  <c r="AE4" i="11"/>
  <c r="AF4" i="11" s="1"/>
  <c r="AG4" i="11" s="1"/>
  <c r="AH4" i="11" s="1"/>
  <c r="AI4" i="11" s="1"/>
  <c r="AJ4" i="11" s="1"/>
  <c r="AD3" i="11"/>
  <c r="L5" i="11"/>
  <c r="H16" i="11" l="1"/>
  <c r="E18" i="11"/>
  <c r="AK4" i="11"/>
  <c r="AL4" i="11" s="1"/>
  <c r="AM4" i="11" s="1"/>
  <c r="AN4" i="11" s="1"/>
  <c r="AO4" i="11" s="1"/>
  <c r="AP4" i="11" s="1"/>
  <c r="AQ4" i="11" s="1"/>
  <c r="M5" i="11"/>
  <c r="F18" i="11" l="1"/>
  <c r="E19" i="11" s="1"/>
  <c r="F19" i="11" s="1"/>
  <c r="H18" i="11"/>
  <c r="AR4" i="11"/>
  <c r="AS4" i="11" s="1"/>
  <c r="AK3" i="11"/>
  <c r="N5" i="11"/>
  <c r="H19" i="11" l="1"/>
  <c r="E20" i="11"/>
  <c r="F20" i="11" s="1"/>
  <c r="AT4" i="11"/>
  <c r="AS5" i="11"/>
  <c r="AR3" i="11"/>
  <c r="O5" i="11"/>
  <c r="E21" i="11" l="1"/>
  <c r="H20" i="11"/>
  <c r="AU4" i="11"/>
  <c r="AT5" i="11"/>
  <c r="F21" i="11" l="1"/>
  <c r="E22" i="11" s="1"/>
  <c r="AV4" i="11"/>
  <c r="AU5" i="11"/>
  <c r="P5" i="11"/>
  <c r="Q5" i="11"/>
  <c r="H21" i="11" l="1"/>
  <c r="F22" i="11"/>
  <c r="E24" i="11" s="1"/>
  <c r="AW4" i="11"/>
  <c r="AV5" i="11"/>
  <c r="R5" i="11"/>
  <c r="H22" i="11" l="1"/>
  <c r="F24" i="11"/>
  <c r="E25" i="11" s="1"/>
  <c r="E27" i="11"/>
  <c r="F27" i="11" s="1"/>
  <c r="AX4" i="11"/>
  <c r="AY4" i="11" s="1"/>
  <c r="AW5" i="11"/>
  <c r="S5" i="11"/>
  <c r="H24" i="11" l="1"/>
  <c r="H27" i="11"/>
  <c r="E29" i="11"/>
  <c r="F29" i="11" s="1"/>
  <c r="E30" i="11" s="1"/>
  <c r="F30" i="11" s="1"/>
  <c r="E31" i="11" s="1"/>
  <c r="F31" i="11" s="1"/>
  <c r="F25" i="11"/>
  <c r="E26" i="11" s="1"/>
  <c r="AY5" i="11"/>
  <c r="AZ4" i="11"/>
  <c r="AY3" i="11"/>
  <c r="AX5" i="11"/>
  <c r="T5" i="11"/>
  <c r="H25" i="11" l="1"/>
  <c r="F26" i="11"/>
  <c r="H26" i="11" s="1"/>
  <c r="BA4" i="11"/>
  <c r="AZ5" i="11"/>
  <c r="U5" i="11"/>
  <c r="BA5" i="11" l="1"/>
  <c r="BB4" i="11"/>
  <c r="V5" i="11"/>
  <c r="BB5" i="11" l="1"/>
  <c r="BC4" i="11"/>
  <c r="W5" i="11"/>
  <c r="BC5" i="11" l="1"/>
  <c r="BD4" i="11"/>
  <c r="X5" i="11"/>
  <c r="BE4" i="11" l="1"/>
  <c r="BD5" i="11"/>
  <c r="Y5" i="11"/>
  <c r="BE5" i="11" l="1"/>
  <c r="BF4" i="11"/>
  <c r="BF3" i="11" s="1"/>
  <c r="Z5" i="11"/>
  <c r="BF5" i="11" l="1"/>
  <c r="BG4"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<sst xmlns="http://schemas.openxmlformats.org/spreadsheetml/2006/main" count="57" uniqueCount="42">
  <si>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</si>
  <si>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</si>
  <si>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</si>
  <si>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</si>
  <si>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</si>
  <si>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</si>
  <si>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</si>
  <si>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</si>
  <si>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Autonomous Robotic Arm</t>
  </si>
  <si>
    <t>Coast Institute of Technology</t>
  </si>
  <si>
    <t>Planning phase</t>
  </si>
  <si>
    <t>Define project scope,objectives and deliverables</t>
  </si>
  <si>
    <t>Identify key stakeholders and establish communication channels</t>
  </si>
  <si>
    <t>Develop a project timeline and budget</t>
  </si>
  <si>
    <t>Conduct risk assessment and develop mitigation strategies</t>
  </si>
  <si>
    <t>Design Phase</t>
  </si>
  <si>
    <t xml:space="preserve">Design the physical structure </t>
  </si>
  <si>
    <t>Selection and integration of sensors,actuators and control systems</t>
  </si>
  <si>
    <t>Design of software architecture and user interface</t>
  </si>
  <si>
    <t xml:space="preserve">Conduct feasibility studies and prototyping </t>
  </si>
  <si>
    <t>Development phase</t>
  </si>
  <si>
    <t>Fabrication of the robotic arm components</t>
  </si>
  <si>
    <t>Develop and test software algorithms</t>
  </si>
  <si>
    <t>Integrate hardware and software components</t>
  </si>
  <si>
    <t>Implement safety features</t>
  </si>
  <si>
    <t xml:space="preserve">Conduct risk assessment at each stage </t>
  </si>
  <si>
    <t>Testing and validation phase</t>
  </si>
  <si>
    <t xml:space="preserve">Conduct rigorous testing of the robotic arm in controlled environments </t>
  </si>
  <si>
    <t>Evaluate prerfomance metrics</t>
  </si>
  <si>
    <t>Conduct simulated trials</t>
  </si>
  <si>
    <t>Gaher feedback from end-users and stakeholders</t>
  </si>
  <si>
    <t/>
  </si>
  <si>
    <t>Development and training phase</t>
  </si>
  <si>
    <t>Prepare the robotic arm for deployment in the manufacturing facility</t>
  </si>
  <si>
    <t>Provide training to operators and maintenance staff</t>
  </si>
  <si>
    <t>Develop documentation</t>
  </si>
  <si>
    <t>Project life cycle</t>
  </si>
  <si>
    <t>Msao John</t>
  </si>
  <si>
    <t>Linsey Nyambura</t>
  </si>
  <si>
    <t xml:space="preserve">Nichodemus Mwiki </t>
  </si>
  <si>
    <t>Brian Wambui</t>
  </si>
  <si>
    <t>Samuel Muuo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</si>
</sst>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8"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0">
    <xf numFmtId="0" fontId="0" fillId="0" borderId="0" xfId="0"/>
    <xf numFmtId="0" fontId="1" fillId="0" borderId="0" xfId="0" applyFont="1"/>
    <xf numFmtId="0" fontId="0" fillId="0" borderId="0" xfId="0" applyAlignment="1">
      <alignment horizontal="center"/>
    </xf>
    <xf numFmtId="0" fontId="7" fillId="0" borderId="0" xfId="1" applyFont="1" applyAlignment="1" applyProtection="1"/>
    <xf numFmtId="0" fontId="3" fillId="0" borderId="1" xfId="0" applyFont="1" applyBorder="1" applyAlignment="1">
      <alignment horizontal="center" vertical="center"/>
    </xf>
    <xf numFmtId="0" fontId="8" fillId="0" borderId="0" xfId="3"/>
    <xf numFmtId="0" fontId="8" fillId="0" borderId="0" xfId="3" applyAlignment="1">
      <alignment wrapText="1"/>
    </xf>
    <xf numFmtId="0" fontId="3" fillId="0" borderId="0" xfId="0" applyFont="1" applyAlignment="1">
      <alignment horizontal="center" vertical="center"/>
    </xf>
    <xf numFmtId="0" fontId="10"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0" fontId="11" fillId="0" borderId="0" xfId="0" applyFont="1"/>
    <xf numFmtId="0" fontId="11" fillId="0" borderId="0" xfId="0" applyFont="1" applyAlignment="1">
      <alignment horizontal="center"/>
    </xf>
    <xf numFmtId="0" fontId="12"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5" fillId="12" borderId="20" xfId="0" applyNumberFormat="1" applyFont="1" applyFill="1" applyBorder="1" applyAlignment="1">
      <alignment horizontal="center" vertical="center"/>
    </xf>
    <xf numFmtId="167" fontId="15" fillId="12" borderId="18" xfId="0" applyNumberFormat="1" applyFont="1" applyFill="1" applyBorder="1" applyAlignment="1">
      <alignment horizontal="center" vertical="center"/>
    </xf>
    <xf numFmtId="167" fontId="15" fillId="12" borderId="19" xfId="0" applyNumberFormat="1" applyFont="1" applyFill="1" applyBorder="1" applyAlignment="1">
      <alignment horizontal="center" vertical="center"/>
    </xf>
    <xf numFmtId="0" fontId="16" fillId="2" borderId="17"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6" fillId="2" borderId="15"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0" fontId="13" fillId="6" borderId="0" xfId="11" applyFont="1" applyFill="1" applyBorder="1" applyAlignment="1">
      <alignment vertical="center"/>
    </xf>
    <xf numFmtId="9" fontId="1" fillId="6" borderId="0" xfId="2" applyFont="1" applyFill="1" applyBorder="1" applyAlignment="1">
      <alignment horizontal="center" vertical="center"/>
    </xf>
    <xf numFmtId="164" fontId="13"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3" fillId="3" borderId="6" xfId="12" applyFont="1" applyFill="1" applyBorder="1">
      <alignment horizontal="left" vertical="center" indent="2"/>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164" fontId="13" fillId="3" borderId="6" xfId="10" applyFont="1" applyFill="1" applyBorder="1">
      <alignment horizontal="center" vertical="center"/>
    </xf>
    <xf numFmtId="0" fontId="4" fillId="0" borderId="4" xfId="0" applyFont="1" applyBorder="1" applyAlignment="1">
      <alignment vertical="center"/>
    </xf>
    <xf numFmtId="0" fontId="13" fillId="3" borderId="7" xfId="12" applyFont="1" applyFill="1" applyBorder="1">
      <alignment horizontal="left" vertical="center" indent="2"/>
    </xf>
    <xf numFmtId="0" fontId="13" fillId="3" borderId="7" xfId="11" applyFont="1" applyFill="1" applyBorder="1" applyAlignment="1">
      <alignment vertical="center"/>
    </xf>
    <xf numFmtId="9" fontId="1" fillId="3" borderId="7" xfId="2" applyFont="1" applyFill="1" applyBorder="1" applyAlignment="1">
      <alignment horizontal="center" vertical="center"/>
    </xf>
    <xf numFmtId="164" fontId="13" fillId="3" borderId="7" xfId="10" applyFont="1" applyFill="1" applyBorder="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4" fontId="13"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164" fontId="13" fillId="4" borderId="5" xfId="10" applyFont="1" applyFill="1" applyBorder="1">
      <alignment horizontal="center" vertical="center"/>
    </xf>
    <xf numFmtId="0" fontId="17" fillId="8" borderId="0" xfId="0" applyFont="1" applyFill="1" applyAlignment="1">
      <alignment horizontal="left" vertical="center" indent="1"/>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4" fontId="13"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3" fillId="5" borderId="8" xfId="12" applyFont="1" applyFill="1" applyBorder="1">
      <alignment horizontal="left" vertical="center" indent="2"/>
    </xf>
    <xf numFmtId="0" fontId="13" fillId="5" borderId="8" xfId="11" applyFont="1" applyFill="1" applyBorder="1" applyAlignment="1">
      <alignment vertical="center"/>
    </xf>
    <xf numFmtId="9" fontId="1" fillId="5" borderId="8" xfId="2" applyFont="1" applyFill="1" applyBorder="1" applyAlignment="1">
      <alignment horizontal="center" vertical="center"/>
    </xf>
    <xf numFmtId="164" fontId="13" fillId="5" borderId="8"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4" fontId="13"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3" fillId="10" borderId="9" xfId="12" applyFont="1" applyFill="1" applyBorder="1">
      <alignment horizontal="left" vertical="center" indent="2"/>
    </xf>
    <xf numFmtId="0" fontId="13" fillId="10" borderId="9" xfId="11" applyFont="1" applyFill="1" applyBorder="1" applyAlignment="1">
      <alignment vertical="center"/>
    </xf>
    <xf numFmtId="9" fontId="1" fillId="10" borderId="9" xfId="2" applyFont="1" applyFill="1" applyBorder="1" applyAlignment="1">
      <alignment horizontal="center" vertical="center"/>
    </xf>
    <xf numFmtId="164" fontId="13" fillId="10" borderId="9" xfId="10" applyFont="1" applyFill="1" applyBorder="1">
      <alignment horizontal="center" vertical="center"/>
    </xf>
    <xf numFmtId="0" fontId="18" fillId="0" borderId="0" xfId="6" applyFont="1" applyAlignment="1">
      <alignment horizontal="left" vertical="center" indent="1"/>
    </xf>
    <xf numFmtId="0" fontId="18" fillId="0" borderId="0" xfId="7" applyFont="1" applyAlignment="1">
      <alignment horizontal="left" vertical="center" indent="1"/>
    </xf>
    <xf numFmtId="0" fontId="21" fillId="0" borderId="0" xfId="5" applyFont="1" applyAlignment="1">
      <alignment horizontal="left"/>
    </xf>
    <xf numFmtId="0" fontId="8" fillId="0" borderId="0" xfId="3" applyAlignment="1">
      <alignment wrapText="1"/>
    </xf>
    <xf numFmtId="0" fontId="14"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4" fillId="11" borderId="16" xfId="0" applyFont="1" applyFill="1" applyBorder="1" applyAlignment="1">
      <alignment vertical="center"/>
    </xf>
    <xf numFmtId="0" fontId="4" fillId="2" borderId="21" xfId="0" applyFont="1" applyFill="1" applyBorder="1"/>
    <xf numFmtId="0" fontId="14" fillId="11" borderId="16" xfId="0" applyFont="1" applyFill="1" applyBorder="1" applyAlignment="1">
      <alignment horizontal="center" vertical="center"/>
    </xf>
    <xf numFmtId="0" fontId="19" fillId="0" borderId="0" xfId="0" applyFont="1" applyAlignment="1">
      <alignment horizontal="left"/>
    </xf>
    <xf numFmtId="0" fontId="20" fillId="0" borderId="0" xfId="0" applyFont="1"/>
    <xf numFmtId="165" fontId="19" fillId="0" borderId="0" xfId="9" applyFont="1" applyBorder="1" applyAlignment="1">
      <alignment horizontal="left"/>
    </xf>
    <xf numFmtId="0" fontId="18" fillId="0" borderId="0" xfId="8" applyFont="1" applyAlignment="1">
      <alignment horizontal="left"/>
    </xf>
    <xf numFmtId="0" fontId="4" fillId="0" borderId="0" xfId="0" applyFont="1"/>
    <xf numFmtId="166" fontId="13" fillId="2" borderId="13" xfId="0" applyNumberFormat="1" applyFont="1" applyFill="1" applyBorder="1" applyAlignment="1">
      <alignment horizontal="center" vertical="center" wrapText="1"/>
    </xf>
    <xf numFmtId="166" fontId="13" fillId="2" borderId="19" xfId="0" applyNumberFormat="1" applyFont="1" applyFill="1" applyBorder="1" applyAlignment="1">
      <alignment horizontal="center" vertical="center" wrapText="1"/>
    </xf>
    <xf numFmtId="166" fontId="13"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Custom 7">
      <a:dk1>
        <a:srgbClr val="000000"/>
      </a:dk1>
      <a:lt1>
        <a:srgbClr val="FFFFFF"/>
      </a:lt1>
      <a:dk2>
        <a:srgbClr val="0E2841"/>
      </a:dk2>
      <a:lt2>
        <a:srgbClr val="E8E8E8"/>
      </a:lt2>
      <a:accent1>
        <a:srgbClr val="6528F7"/>
      </a:accent1>
      <a:accent2>
        <a:srgbClr val="D800A6"/>
      </a:accent2>
      <a:accent3>
        <a:srgbClr val="A6C9EB"/>
      </a:accent3>
      <a:accent4>
        <a:srgbClr val="0E4AA7"/>
      </a:accent4>
      <a:accent5>
        <a:srgbClr val="C19EB1"/>
      </a:accent5>
      <a:accent6>
        <a:srgbClr val="488AE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Normal="100" zoomScalePageLayoutView="70" workbookViewId="0">
      <selection activeCell="E1" sqref="E1"/>
    </sheetView>
  </sheetViews>
  <sheetFormatPr defaultColWidth="8.75" defaultRowHeight="30" customHeight="1" x14ac:dyDescent="0.2"/>
  <cols>
    <col min="1" max="1" width="2.75" style="5" customWidth="1"/>
    <col min="2" max="2" width="52.625" customWidth="1"/>
    <col min="3" max="3" width="16.75" customWidth="1"/>
    <col min="4" max="4" width="10.75" customWidth="1"/>
    <col min="5" max="5" width="10.75" style="2" customWidth="1"/>
    <col min="6" max="6" width="10.75" customWidth="1"/>
    <col min="7" max="7" width="26.25" customWidth="1"/>
    <col min="8" max="8" width="6" hidden="1" customWidth="1"/>
    <col min="9" max="64" width="2.75" customWidth="1"/>
  </cols>
  <sheetData>
    <row r="1" spans="1:64" ht="90" customHeight="1" x14ac:dyDescent="1.1000000000000001">
      <c r="A1" s="6"/>
      <c r="B1" s="75" t="s">
        <v>8</v>
      </c>
      <c r="C1" s="8"/>
      <c r="D1" s="9"/>
      <c r="E1" s="10"/>
      <c r="F1" s="11"/>
      <c r="H1" s="1"/>
      <c r="I1" s="85" t="s">
        <v>5</v>
      </c>
      <c r="J1" s="86"/>
      <c r="K1" s="86"/>
      <c r="L1" s="86"/>
      <c r="M1" s="86"/>
      <c r="N1" s="86"/>
      <c r="O1" s="86"/>
      <c r="P1" s="14"/>
      <c r="Q1" s="84">
        <f>DATE(2024,2,26)</f>
        <v>45348</v>
      </c>
      <c r="R1" s="83"/>
      <c r="S1" s="83"/>
      <c r="T1" s="83"/>
      <c r="U1" s="83"/>
      <c r="V1" s="83"/>
      <c r="W1" s="83"/>
      <c r="X1" s="83"/>
      <c r="Y1" s="83"/>
      <c r="Z1" s="83"/>
    </row>
    <row r="2" spans="1:64" ht="30" customHeight="1" x14ac:dyDescent="0.5">
      <c r="B2" s="73" t="s">
        <v>9</v>
      </c>
      <c r="C2" s="74" t="s">
        <v>36</v>
      </c>
      <c r="D2" s="12"/>
      <c r="E2" s="13"/>
      <c r="F2" s="12"/>
      <c r="I2" s="85" t="s">
        <v>6</v>
      </c>
      <c r="J2" s="86"/>
      <c r="K2" s="86"/>
      <c r="L2" s="86"/>
      <c r="M2" s="86"/>
      <c r="N2" s="86"/>
      <c r="O2" s="86"/>
      <c r="P2" s="14"/>
      <c r="Q2" s="82">
        <v>1</v>
      </c>
      <c r="R2" s="83"/>
      <c r="S2" s="83"/>
      <c r="T2" s="83"/>
      <c r="U2" s="83"/>
      <c r="V2" s="83"/>
      <c r="W2" s="83"/>
      <c r="X2" s="83"/>
      <c r="Y2" s="83"/>
      <c r="Z2" s="83"/>
    </row>
    <row r="3" spans="1:64" s="15" customFormat="1" ht="30" customHeight="1" x14ac:dyDescent="0.2">
      <c r="A3" s="6"/>
      <c r="B3" s="16"/>
      <c r="E3" s="17"/>
      <c r="I3" s="89">
        <f>I4</f>
        <v>45348</v>
      </c>
      <c r="J3" s="87"/>
      <c r="K3" s="87"/>
      <c r="L3" s="87"/>
      <c r="M3" s="87"/>
      <c r="N3" s="87"/>
      <c r="O3" s="87"/>
      <c r="P3" s="87">
        <f>P4</f>
        <v>45355</v>
      </c>
      <c r="Q3" s="87"/>
      <c r="R3" s="87"/>
      <c r="S3" s="87"/>
      <c r="T3" s="87"/>
      <c r="U3" s="87"/>
      <c r="V3" s="87"/>
      <c r="W3" s="87">
        <f>W4</f>
        <v>45362</v>
      </c>
      <c r="X3" s="87"/>
      <c r="Y3" s="87"/>
      <c r="Z3" s="87"/>
      <c r="AA3" s="87"/>
      <c r="AB3" s="87"/>
      <c r="AC3" s="87"/>
      <c r="AD3" s="87">
        <f>AD4</f>
        <v>45369</v>
      </c>
      <c r="AE3" s="87"/>
      <c r="AF3" s="87"/>
      <c r="AG3" s="87"/>
      <c r="AH3" s="87"/>
      <c r="AI3" s="87"/>
      <c r="AJ3" s="87"/>
      <c r="AK3" s="87">
        <f>AK4</f>
        <v>45376</v>
      </c>
      <c r="AL3" s="87"/>
      <c r="AM3" s="87"/>
      <c r="AN3" s="87"/>
      <c r="AO3" s="87"/>
      <c r="AP3" s="87"/>
      <c r="AQ3" s="87"/>
      <c r="AR3" s="87">
        <f>AR4</f>
        <v>45383</v>
      </c>
      <c r="AS3" s="87"/>
      <c r="AT3" s="87"/>
      <c r="AU3" s="87"/>
      <c r="AV3" s="87"/>
      <c r="AW3" s="87"/>
      <c r="AX3" s="87"/>
      <c r="AY3" s="87">
        <f>AY4</f>
        <v>45390</v>
      </c>
      <c r="AZ3" s="87"/>
      <c r="BA3" s="87"/>
      <c r="BB3" s="87"/>
      <c r="BC3" s="87"/>
      <c r="BD3" s="87"/>
      <c r="BE3" s="87"/>
      <c r="BF3" s="87">
        <f>BF4</f>
        <v>45397</v>
      </c>
      <c r="BG3" s="87"/>
      <c r="BH3" s="87"/>
      <c r="BI3" s="87"/>
      <c r="BJ3" s="87"/>
      <c r="BK3" s="87"/>
      <c r="BL3" s="88"/>
    </row>
    <row r="4" spans="1:64" s="15" customFormat="1" ht="19.5" customHeight="1" x14ac:dyDescent="0.2">
      <c r="A4" s="76"/>
      <c r="B4" s="77" t="s">
        <v>3</v>
      </c>
      <c r="C4" s="79" t="s">
        <v>7</v>
      </c>
      <c r="D4" s="81" t="s">
        <v>0</v>
      </c>
      <c r="E4" s="81" t="s">
        <v>1</v>
      </c>
      <c r="F4" s="81" t="s">
        <v>2</v>
      </c>
      <c r="I4" s="18">
        <f>Project_Start-WEEKDAY(Project_Start,1)+2+7*(Display_Week-1)</f>
        <v>45348</v>
      </c>
      <c r="J4" s="18">
        <f>I4+1</f>
        <v>45349</v>
      </c>
      <c r="K4" s="18">
        <f t="shared" ref="K4:AX4" si="0">J4+1</f>
        <v>45350</v>
      </c>
      <c r="L4" s="18">
        <f t="shared" si="0"/>
        <v>45351</v>
      </c>
      <c r="M4" s="18">
        <f t="shared" si="0"/>
        <v>45352</v>
      </c>
      <c r="N4" s="18">
        <f t="shared" si="0"/>
        <v>45353</v>
      </c>
      <c r="O4" s="19">
        <f t="shared" si="0"/>
        <v>45354</v>
      </c>
      <c r="P4" s="20">
        <f>O4+1</f>
        <v>45355</v>
      </c>
      <c r="Q4" s="18">
        <f>P4+1</f>
        <v>45356</v>
      </c>
      <c r="R4" s="18">
        <f t="shared" si="0"/>
        <v>45357</v>
      </c>
      <c r="S4" s="18">
        <f t="shared" si="0"/>
        <v>45358</v>
      </c>
      <c r="T4" s="18">
        <f t="shared" si="0"/>
        <v>45359</v>
      </c>
      <c r="U4" s="18">
        <f t="shared" si="0"/>
        <v>45360</v>
      </c>
      <c r="V4" s="19">
        <f t="shared" si="0"/>
        <v>45361</v>
      </c>
      <c r="W4" s="20">
        <f>V4+1</f>
        <v>45362</v>
      </c>
      <c r="X4" s="18">
        <f>W4+1</f>
        <v>45363</v>
      </c>
      <c r="Y4" s="18">
        <f t="shared" si="0"/>
        <v>45364</v>
      </c>
      <c r="Z4" s="18">
        <f t="shared" si="0"/>
        <v>45365</v>
      </c>
      <c r="AA4" s="18">
        <f t="shared" si="0"/>
        <v>45366</v>
      </c>
      <c r="AB4" s="18">
        <f t="shared" si="0"/>
        <v>45367</v>
      </c>
      <c r="AC4" s="19">
        <f t="shared" si="0"/>
        <v>45368</v>
      </c>
      <c r="AD4" s="20">
        <f>AC4+1</f>
        <v>45369</v>
      </c>
      <c r="AE4" s="18">
        <f>AD4+1</f>
        <v>45370</v>
      </c>
      <c r="AF4" s="18">
        <f t="shared" si="0"/>
        <v>45371</v>
      </c>
      <c r="AG4" s="18">
        <f t="shared" si="0"/>
        <v>45372</v>
      </c>
      <c r="AH4" s="18">
        <f t="shared" si="0"/>
        <v>45373</v>
      </c>
      <c r="AI4" s="18">
        <f t="shared" si="0"/>
        <v>45374</v>
      </c>
      <c r="AJ4" s="19">
        <f t="shared" si="0"/>
        <v>45375</v>
      </c>
      <c r="AK4" s="20">
        <f>AJ4+1</f>
        <v>45376</v>
      </c>
      <c r="AL4" s="18">
        <f>AK4+1</f>
        <v>45377</v>
      </c>
      <c r="AM4" s="18">
        <f t="shared" si="0"/>
        <v>45378</v>
      </c>
      <c r="AN4" s="18">
        <f t="shared" si="0"/>
        <v>45379</v>
      </c>
      <c r="AO4" s="18">
        <f t="shared" si="0"/>
        <v>45380</v>
      </c>
      <c r="AP4" s="18">
        <f t="shared" si="0"/>
        <v>45381</v>
      </c>
      <c r="AQ4" s="19">
        <f t="shared" si="0"/>
        <v>45382</v>
      </c>
      <c r="AR4" s="20">
        <f>AQ4+1</f>
        <v>45383</v>
      </c>
      <c r="AS4" s="18">
        <f>AR4+1</f>
        <v>45384</v>
      </c>
      <c r="AT4" s="18">
        <f t="shared" si="0"/>
        <v>45385</v>
      </c>
      <c r="AU4" s="18">
        <f t="shared" si="0"/>
        <v>45386</v>
      </c>
      <c r="AV4" s="18">
        <f t="shared" si="0"/>
        <v>45387</v>
      </c>
      <c r="AW4" s="18">
        <f t="shared" si="0"/>
        <v>45388</v>
      </c>
      <c r="AX4" s="19">
        <f t="shared" si="0"/>
        <v>45389</v>
      </c>
      <c r="AY4" s="20">
        <f>AX4+1</f>
        <v>45390</v>
      </c>
      <c r="AZ4" s="18">
        <f>AY4+1</f>
        <v>45391</v>
      </c>
      <c r="BA4" s="18">
        <f t="shared" ref="BA4:BE4" si="1">AZ4+1</f>
        <v>45392</v>
      </c>
      <c r="BB4" s="18">
        <f t="shared" si="1"/>
        <v>45393</v>
      </c>
      <c r="BC4" s="18">
        <f t="shared" si="1"/>
        <v>45394</v>
      </c>
      <c r="BD4" s="18">
        <f t="shared" si="1"/>
        <v>45395</v>
      </c>
      <c r="BE4" s="19">
        <f t="shared" si="1"/>
        <v>45396</v>
      </c>
      <c r="BF4" s="20">
        <f>BE4+1</f>
        <v>45397</v>
      </c>
      <c r="BG4" s="18">
        <f>BF4+1</f>
        <v>45398</v>
      </c>
      <c r="BH4" s="18">
        <f t="shared" ref="BH4:BL4" si="2">BG4+1</f>
        <v>45399</v>
      </c>
      <c r="BI4" s="18">
        <f t="shared" si="2"/>
        <v>45400</v>
      </c>
      <c r="BJ4" s="18">
        <f t="shared" si="2"/>
        <v>45401</v>
      </c>
      <c r="BK4" s="18">
        <f t="shared" si="2"/>
        <v>45402</v>
      </c>
      <c r="BL4" s="18">
        <f t="shared" si="2"/>
        <v>45403</v>
      </c>
    </row>
    <row r="5" spans="1:64" s="15" customFormat="1" ht="15" customHeight="1" thickBot="1" x14ac:dyDescent="0.25">
      <c r="A5" s="76"/>
      <c r="B5" s="78"/>
      <c r="C5" s="80"/>
      <c r="D5" s="80"/>
      <c r="E5" s="80"/>
      <c r="F5" s="80"/>
      <c r="I5" s="21" t="str">
        <f t="shared" ref="I5:AN5" si="3">LEFT(TEXT(I4,"ddd"),1)</f>
        <v>M</v>
      </c>
      <c r="J5" s="22" t="str">
        <f t="shared" si="3"/>
        <v>T</v>
      </c>
      <c r="K5" s="22" t="str">
        <f t="shared" si="3"/>
        <v>W</v>
      </c>
      <c r="L5" s="22" t="str">
        <f t="shared" si="3"/>
        <v>T</v>
      </c>
      <c r="M5" s="22" t="str">
        <f t="shared" si="3"/>
        <v>F</v>
      </c>
      <c r="N5" s="22" t="str">
        <f t="shared" si="3"/>
        <v>S</v>
      </c>
      <c r="O5" s="22" t="str">
        <f t="shared" si="3"/>
        <v>S</v>
      </c>
      <c r="P5" s="22" t="str">
        <f t="shared" si="3"/>
        <v>M</v>
      </c>
      <c r="Q5" s="22" t="str">
        <f t="shared" si="3"/>
        <v>T</v>
      </c>
      <c r="R5" s="22" t="str">
        <f t="shared" si="3"/>
        <v>W</v>
      </c>
      <c r="S5" s="22" t="str">
        <f t="shared" si="3"/>
        <v>T</v>
      </c>
      <c r="T5" s="22" t="str">
        <f t="shared" si="3"/>
        <v>F</v>
      </c>
      <c r="U5" s="22" t="str">
        <f t="shared" si="3"/>
        <v>S</v>
      </c>
      <c r="V5" s="22" t="str">
        <f t="shared" si="3"/>
        <v>S</v>
      </c>
      <c r="W5" s="22" t="str">
        <f t="shared" si="3"/>
        <v>M</v>
      </c>
      <c r="X5" s="22" t="str">
        <f t="shared" si="3"/>
        <v>T</v>
      </c>
      <c r="Y5" s="22" t="str">
        <f t="shared" si="3"/>
        <v>W</v>
      </c>
      <c r="Z5" s="22" t="str">
        <f t="shared" si="3"/>
        <v>T</v>
      </c>
      <c r="AA5" s="22" t="str">
        <f t="shared" si="3"/>
        <v>F</v>
      </c>
      <c r="AB5" s="22" t="str">
        <f t="shared" si="3"/>
        <v>S</v>
      </c>
      <c r="AC5" s="22" t="str">
        <f t="shared" si="3"/>
        <v>S</v>
      </c>
      <c r="AD5" s="22" t="str">
        <f t="shared" si="3"/>
        <v>M</v>
      </c>
      <c r="AE5" s="22" t="str">
        <f t="shared" si="3"/>
        <v>T</v>
      </c>
      <c r="AF5" s="22" t="str">
        <f t="shared" si="3"/>
        <v>W</v>
      </c>
      <c r="AG5" s="22" t="str">
        <f t="shared" si="3"/>
        <v>T</v>
      </c>
      <c r="AH5" s="22" t="str">
        <f t="shared" si="3"/>
        <v>F</v>
      </c>
      <c r="AI5" s="22" t="str">
        <f t="shared" si="3"/>
        <v>S</v>
      </c>
      <c r="AJ5" s="22" t="str">
        <f t="shared" si="3"/>
        <v>S</v>
      </c>
      <c r="AK5" s="22" t="str">
        <f t="shared" si="3"/>
        <v>M</v>
      </c>
      <c r="AL5" s="22" t="str">
        <f t="shared" si="3"/>
        <v>T</v>
      </c>
      <c r="AM5" s="22" t="str">
        <f t="shared" si="3"/>
        <v>W</v>
      </c>
      <c r="AN5" s="22" t="str">
        <f t="shared" si="3"/>
        <v>T</v>
      </c>
      <c r="AO5" s="22" t="str">
        <f t="shared" ref="AO5:BL5" si="4">LEFT(TEXT(AO4,"ddd"),1)</f>
        <v>F</v>
      </c>
      <c r="AP5" s="22" t="str">
        <f t="shared" si="4"/>
        <v>S</v>
      </c>
      <c r="AQ5" s="22" t="str">
        <f t="shared" si="4"/>
        <v>S</v>
      </c>
      <c r="AR5" s="22" t="str">
        <f t="shared" si="4"/>
        <v>M</v>
      </c>
      <c r="AS5" s="22" t="str">
        <f t="shared" si="4"/>
        <v>T</v>
      </c>
      <c r="AT5" s="22" t="str">
        <f t="shared" si="4"/>
        <v>W</v>
      </c>
      <c r="AU5" s="22" t="str">
        <f t="shared" si="4"/>
        <v>T</v>
      </c>
      <c r="AV5" s="22" t="str">
        <f t="shared" si="4"/>
        <v>F</v>
      </c>
      <c r="AW5" s="22" t="str">
        <f t="shared" si="4"/>
        <v>S</v>
      </c>
      <c r="AX5" s="22" t="str">
        <f t="shared" si="4"/>
        <v>S</v>
      </c>
      <c r="AY5" s="22" t="str">
        <f t="shared" si="4"/>
        <v>M</v>
      </c>
      <c r="AZ5" s="22" t="str">
        <f t="shared" si="4"/>
        <v>T</v>
      </c>
      <c r="BA5" s="22" t="str">
        <f t="shared" si="4"/>
        <v>W</v>
      </c>
      <c r="BB5" s="22" t="str">
        <f t="shared" si="4"/>
        <v>T</v>
      </c>
      <c r="BC5" s="22" t="str">
        <f t="shared" si="4"/>
        <v>F</v>
      </c>
      <c r="BD5" s="22" t="str">
        <f t="shared" si="4"/>
        <v>S</v>
      </c>
      <c r="BE5" s="22" t="str">
        <f t="shared" si="4"/>
        <v>S</v>
      </c>
      <c r="BF5" s="22" t="str">
        <f t="shared" si="4"/>
        <v>M</v>
      </c>
      <c r="BG5" s="22" t="str">
        <f t="shared" si="4"/>
        <v>T</v>
      </c>
      <c r="BH5" s="22" t="str">
        <f t="shared" si="4"/>
        <v>W</v>
      </c>
      <c r="BI5" s="22" t="str">
        <f t="shared" si="4"/>
        <v>T</v>
      </c>
      <c r="BJ5" s="22" t="str">
        <f t="shared" si="4"/>
        <v>F</v>
      </c>
      <c r="BK5" s="22" t="str">
        <f t="shared" si="4"/>
        <v>S</v>
      </c>
      <c r="BL5" s="23" t="str">
        <f t="shared" si="4"/>
        <v>S</v>
      </c>
    </row>
    <row r="6" spans="1:64" s="15" customFormat="1" ht="30" hidden="1" customHeight="1" thickBot="1" x14ac:dyDescent="0.25">
      <c r="A6" s="5" t="s">
        <v>4</v>
      </c>
      <c r="B6" s="24"/>
      <c r="C6" s="25"/>
      <c r="D6" s="24"/>
      <c r="E6" s="24"/>
      <c r="F6" s="24"/>
      <c r="H6" s="15" t="str">
        <f>IF(OR(ISBLANK(task_start),ISBLANK(task_end)),"",task_end-task_start+1)</f>
        <v/>
      </c>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row>
    <row r="7" spans="1:64" s="33" customFormat="1" ht="30" customHeight="1" thickBot="1" x14ac:dyDescent="0.25">
      <c r="A7" s="6"/>
      <c r="B7" s="27" t="s">
        <v>10</v>
      </c>
      <c r="C7" s="28"/>
      <c r="D7" s="29"/>
      <c r="E7" s="30"/>
      <c r="F7" s="31"/>
      <c r="G7" s="7"/>
      <c r="H7" s="4" t="str">
        <f t="shared" ref="H7:H27" si="5">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3" customFormat="1" ht="30" customHeight="1" thickBot="1" x14ac:dyDescent="0.25">
      <c r="A8" s="6"/>
      <c r="B8" s="34" t="s">
        <v>11</v>
      </c>
      <c r="C8" s="35" t="s">
        <v>37</v>
      </c>
      <c r="D8" s="36">
        <v>1</v>
      </c>
      <c r="E8" s="37">
        <f>Project_Start</f>
        <v>45348</v>
      </c>
      <c r="F8" s="37">
        <f>E8+3</f>
        <v>45351</v>
      </c>
      <c r="G8" s="7"/>
      <c r="H8" s="4">
        <f t="shared" si="5"/>
        <v>4</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3" customFormat="1" ht="30" customHeight="1" thickBot="1" x14ac:dyDescent="0.25">
      <c r="A9" s="6"/>
      <c r="B9" s="39" t="s">
        <v>12</v>
      </c>
      <c r="C9" s="40" t="s">
        <v>38</v>
      </c>
      <c r="D9" s="41">
        <v>1</v>
      </c>
      <c r="E9" s="42">
        <f>F8</f>
        <v>45351</v>
      </c>
      <c r="F9" s="37">
        <f>E9+3</f>
        <v>45354</v>
      </c>
      <c r="G9" s="7"/>
      <c r="H9" s="4">
        <f t="shared" si="5"/>
        <v>4</v>
      </c>
      <c r="I9" s="38"/>
      <c r="J9" s="38"/>
      <c r="K9" s="38"/>
      <c r="L9" s="38"/>
      <c r="M9" s="38"/>
      <c r="N9" s="38"/>
      <c r="O9" s="38"/>
      <c r="P9" s="38"/>
      <c r="Q9" s="38"/>
      <c r="R9" s="38"/>
      <c r="S9" s="38"/>
      <c r="T9" s="38"/>
      <c r="U9" s="43"/>
      <c r="V9" s="43"/>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3" customFormat="1" ht="30" customHeight="1" thickBot="1" x14ac:dyDescent="0.25">
      <c r="A10" s="5"/>
      <c r="B10" s="39" t="s">
        <v>13</v>
      </c>
      <c r="C10" s="40" t="s">
        <v>39</v>
      </c>
      <c r="D10" s="41">
        <v>1</v>
      </c>
      <c r="E10" s="42">
        <f>F9</f>
        <v>45354</v>
      </c>
      <c r="F10" s="42">
        <f>E10+3</f>
        <v>45357</v>
      </c>
      <c r="G10" s="7"/>
      <c r="H10" s="4">
        <f t="shared" si="5"/>
        <v>4</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3" customFormat="1" ht="30" customHeight="1" thickBot="1" x14ac:dyDescent="0.25">
      <c r="A11" s="5"/>
      <c r="B11" s="39" t="s">
        <v>14</v>
      </c>
      <c r="C11" s="40" t="s">
        <v>40</v>
      </c>
      <c r="D11" s="41">
        <v>1</v>
      </c>
      <c r="E11" s="42">
        <f>F10</f>
        <v>45357</v>
      </c>
      <c r="F11" s="42">
        <f>E11+2</f>
        <v>45359</v>
      </c>
      <c r="G11" s="7"/>
      <c r="H11" s="4">
        <f t="shared" si="5"/>
        <v>3</v>
      </c>
      <c r="I11" s="38"/>
      <c r="J11" s="38"/>
      <c r="K11" s="38"/>
      <c r="L11" s="38"/>
      <c r="M11" s="38"/>
      <c r="N11" s="38"/>
      <c r="O11" s="38"/>
      <c r="P11" s="38"/>
      <c r="Q11" s="38"/>
      <c r="R11" s="38"/>
      <c r="S11" s="38"/>
      <c r="T11" s="38"/>
      <c r="U11" s="38"/>
      <c r="V11" s="38"/>
      <c r="W11" s="38"/>
      <c r="X11" s="38"/>
      <c r="Y11" s="43"/>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3" customFormat="1" ht="30" customHeight="1" thickBot="1" x14ac:dyDescent="0.25">
      <c r="A12" s="6"/>
      <c r="B12" s="44" t="s">
        <v>15</v>
      </c>
      <c r="C12" s="45"/>
      <c r="D12" s="46"/>
      <c r="E12" s="47"/>
      <c r="F12" s="48"/>
      <c r="G12" s="7"/>
      <c r="H12" s="4" t="str">
        <f t="shared" si="5"/>
        <v/>
      </c>
    </row>
    <row r="13" spans="1:64" s="33" customFormat="1" ht="30" customHeight="1" thickBot="1" x14ac:dyDescent="0.25">
      <c r="A13" s="6"/>
      <c r="B13" s="49" t="s">
        <v>16</v>
      </c>
      <c r="C13" s="50" t="s">
        <v>41</v>
      </c>
      <c r="D13" s="51">
        <v>1</v>
      </c>
      <c r="E13" s="52">
        <f>F11</f>
        <v>45359</v>
      </c>
      <c r="F13" s="52">
        <f>E13+4</f>
        <v>45363</v>
      </c>
      <c r="G13" s="7"/>
      <c r="H13" s="4">
        <f t="shared" si="5"/>
        <v>5</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3" customFormat="1" ht="30" customHeight="1" thickBot="1" x14ac:dyDescent="0.25">
      <c r="A14" s="5"/>
      <c r="B14" s="49" t="s">
        <v>17</v>
      </c>
      <c r="C14" s="50" t="s">
        <v>40</v>
      </c>
      <c r="D14" s="51">
        <v>1</v>
      </c>
      <c r="E14" s="52">
        <f>F13</f>
        <v>45363</v>
      </c>
      <c r="F14" s="52">
        <f>E14+4</f>
        <v>45367</v>
      </c>
      <c r="G14" s="7"/>
      <c r="H14" s="4">
        <f t="shared" si="5"/>
        <v>5</v>
      </c>
      <c r="I14" s="38"/>
      <c r="J14" s="38"/>
      <c r="K14" s="38"/>
      <c r="L14" s="38"/>
      <c r="M14" s="38"/>
      <c r="N14" s="38"/>
      <c r="O14" s="38"/>
      <c r="P14" s="38"/>
      <c r="Q14" s="38"/>
      <c r="R14" s="38"/>
      <c r="S14" s="38"/>
      <c r="T14" s="38"/>
      <c r="U14" s="43"/>
      <c r="V14" s="43"/>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3" customFormat="1" ht="30" customHeight="1" thickBot="1" x14ac:dyDescent="0.25">
      <c r="A15" s="5"/>
      <c r="B15" s="49" t="s">
        <v>18</v>
      </c>
      <c r="C15" s="50" t="s">
        <v>37</v>
      </c>
      <c r="D15" s="51">
        <v>1</v>
      </c>
      <c r="E15" s="52">
        <f>F14</f>
        <v>45367</v>
      </c>
      <c r="F15" s="52">
        <f>E15+3</f>
        <v>45370</v>
      </c>
      <c r="G15" s="7"/>
      <c r="H15" s="4">
        <f t="shared" si="5"/>
        <v>4</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3" customFormat="1" ht="30" customHeight="1" thickBot="1" x14ac:dyDescent="0.25">
      <c r="A16" s="5"/>
      <c r="B16" s="49" t="s">
        <v>19</v>
      </c>
      <c r="C16" s="50" t="s">
        <v>38</v>
      </c>
      <c r="D16" s="51">
        <v>1</v>
      </c>
      <c r="E16" s="52">
        <f>F15</f>
        <v>45370</v>
      </c>
      <c r="F16" s="52">
        <f>E16+2</f>
        <v>45372</v>
      </c>
      <c r="G16" s="7"/>
      <c r="H16" s="4">
        <f t="shared" si="5"/>
        <v>3</v>
      </c>
      <c r="I16" s="38"/>
      <c r="J16" s="38"/>
      <c r="K16" s="38"/>
      <c r="L16" s="38"/>
      <c r="M16" s="38"/>
      <c r="N16" s="38"/>
      <c r="O16" s="38"/>
      <c r="P16" s="38"/>
      <c r="Q16" s="38"/>
      <c r="R16" s="38"/>
      <c r="S16" s="38"/>
      <c r="T16" s="38"/>
      <c r="U16" s="38"/>
      <c r="V16" s="38"/>
      <c r="W16" s="38"/>
      <c r="X16" s="38"/>
      <c r="Y16" s="43"/>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3" customFormat="1" ht="30" customHeight="1" thickBot="1" x14ac:dyDescent="0.25">
      <c r="A17" s="5"/>
      <c r="B17" s="53" t="s">
        <v>20</v>
      </c>
      <c r="C17" s="54"/>
      <c r="D17" s="55"/>
      <c r="E17" s="56"/>
      <c r="F17" s="57"/>
      <c r="G17" s="7"/>
      <c r="H17" s="4" t="str">
        <f t="shared" si="5"/>
        <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row>
    <row r="18" spans="1:64" s="33" customFormat="1" ht="30" customHeight="1" thickBot="1" x14ac:dyDescent="0.25">
      <c r="A18" s="5"/>
      <c r="B18" s="59" t="s">
        <v>21</v>
      </c>
      <c r="C18" s="60" t="s">
        <v>39</v>
      </c>
      <c r="D18" s="61">
        <v>0.98</v>
      </c>
      <c r="E18" s="62">
        <f>F16</f>
        <v>45372</v>
      </c>
      <c r="F18" s="62">
        <f>E18+3</f>
        <v>45375</v>
      </c>
      <c r="G18" s="7"/>
      <c r="H18" s="4">
        <f t="shared" si="5"/>
        <v>4</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3" customFormat="1" ht="30" customHeight="1" thickBot="1" x14ac:dyDescent="0.25">
      <c r="A19" s="5"/>
      <c r="B19" s="59" t="s">
        <v>22</v>
      </c>
      <c r="C19" s="60" t="s">
        <v>38</v>
      </c>
      <c r="D19" s="61">
        <v>0.9</v>
      </c>
      <c r="E19" s="62">
        <f>F18</f>
        <v>45375</v>
      </c>
      <c r="F19" s="62">
        <f>E19+3</f>
        <v>45378</v>
      </c>
      <c r="G19" s="7"/>
      <c r="H19" s="4">
        <f t="shared" si="5"/>
        <v>4</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3" customFormat="1" ht="30" customHeight="1" thickBot="1" x14ac:dyDescent="0.25">
      <c r="A20" s="5"/>
      <c r="B20" s="59" t="s">
        <v>23</v>
      </c>
      <c r="C20" s="60" t="s">
        <v>41</v>
      </c>
      <c r="D20" s="61">
        <v>0.85</v>
      </c>
      <c r="E20" s="62">
        <f>F19</f>
        <v>45378</v>
      </c>
      <c r="F20" s="62">
        <f>E20+4</f>
        <v>45382</v>
      </c>
      <c r="G20" s="7"/>
      <c r="H20" s="4">
        <f t="shared" si="5"/>
        <v>5</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3" customFormat="1" ht="30" customHeight="1" thickBot="1" x14ac:dyDescent="0.25">
      <c r="A21" s="5"/>
      <c r="B21" s="59" t="s">
        <v>24</v>
      </c>
      <c r="C21" s="60" t="s">
        <v>40</v>
      </c>
      <c r="D21" s="61">
        <v>0.78</v>
      </c>
      <c r="E21" s="62">
        <f>F20</f>
        <v>45382</v>
      </c>
      <c r="F21" s="62">
        <f>E21+2</f>
        <v>45384</v>
      </c>
      <c r="G21" s="7"/>
      <c r="H21" s="4">
        <f t="shared" si="5"/>
        <v>3</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3" customFormat="1" ht="30" customHeight="1" thickBot="1" x14ac:dyDescent="0.25">
      <c r="A22" s="5"/>
      <c r="B22" s="59" t="s">
        <v>25</v>
      </c>
      <c r="C22" s="60" t="s">
        <v>37</v>
      </c>
      <c r="D22" s="61">
        <v>0.69</v>
      </c>
      <c r="E22" s="62">
        <f>F21</f>
        <v>45384</v>
      </c>
      <c r="F22" s="62">
        <f>E22+5</f>
        <v>45389</v>
      </c>
      <c r="G22" s="7"/>
      <c r="H22" s="4">
        <f t="shared" si="5"/>
        <v>6</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3" customFormat="1" ht="30" customHeight="1" thickBot="1" x14ac:dyDescent="0.25">
      <c r="A23" s="5"/>
      <c r="B23" s="63" t="s">
        <v>26</v>
      </c>
      <c r="C23" s="64"/>
      <c r="D23" s="65"/>
      <c r="E23" s="66"/>
      <c r="F23" s="67"/>
      <c r="G23" s="7"/>
      <c r="H23" s="4" t="str">
        <f t="shared" si="5"/>
        <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33" customFormat="1" ht="30" customHeight="1" thickBot="1" x14ac:dyDescent="0.25">
      <c r="A24" s="5"/>
      <c r="B24" s="69" t="s">
        <v>27</v>
      </c>
      <c r="C24" s="70" t="s">
        <v>38</v>
      </c>
      <c r="D24" s="71">
        <v>0.61</v>
      </c>
      <c r="E24" s="72">
        <f>F22</f>
        <v>45389</v>
      </c>
      <c r="F24" s="72">
        <f>E24+1</f>
        <v>45390</v>
      </c>
      <c r="G24" s="7"/>
      <c r="H24" s="4">
        <f t="shared" si="5"/>
        <v>2</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3" customFormat="1" ht="30" customHeight="1" thickBot="1" x14ac:dyDescent="0.25">
      <c r="A25" s="5"/>
      <c r="B25" s="69" t="s">
        <v>28</v>
      </c>
      <c r="C25" s="70" t="s">
        <v>37</v>
      </c>
      <c r="D25" s="71">
        <v>0.56999999999999995</v>
      </c>
      <c r="E25" s="72">
        <f>F24</f>
        <v>45390</v>
      </c>
      <c r="F25" s="72">
        <f>E25+1</f>
        <v>45391</v>
      </c>
      <c r="G25" s="7"/>
      <c r="H25" s="4">
        <f t="shared" si="5"/>
        <v>2</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3" customFormat="1" ht="30" customHeight="1" thickBot="1" x14ac:dyDescent="0.25">
      <c r="A26" s="5"/>
      <c r="B26" s="69" t="s">
        <v>29</v>
      </c>
      <c r="C26" s="70" t="s">
        <v>39</v>
      </c>
      <c r="D26" s="71">
        <v>0.5</v>
      </c>
      <c r="E26" s="72">
        <f>F25+1</f>
        <v>45392</v>
      </c>
      <c r="F26" s="72">
        <f>E26+2</f>
        <v>45394</v>
      </c>
      <c r="G26" s="7"/>
      <c r="H26" s="4">
        <f t="shared" si="5"/>
        <v>3</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3" customFormat="1" ht="30" customHeight="1" thickBot="1" x14ac:dyDescent="0.25">
      <c r="A27" s="5"/>
      <c r="B27" s="69" t="s">
        <v>30</v>
      </c>
      <c r="C27" s="70" t="s">
        <v>41</v>
      </c>
      <c r="D27" s="71">
        <v>0.46</v>
      </c>
      <c r="E27" s="72">
        <f>E24+5</f>
        <v>45394</v>
      </c>
      <c r="F27" s="72">
        <f>E27+3</f>
        <v>45397</v>
      </c>
      <c r="G27" s="7"/>
      <c r="H27" s="4">
        <f t="shared" si="5"/>
        <v>4</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3" customFormat="1" ht="30" customHeight="1" thickBot="1" x14ac:dyDescent="0.25">
      <c r="A28" s="5"/>
      <c r="B28" s="53" t="s">
        <v>32</v>
      </c>
      <c r="C28" s="54"/>
      <c r="D28" s="55"/>
      <c r="E28" s="56"/>
      <c r="F28" s="57"/>
      <c r="G28" s="7"/>
      <c r="H28" s="4" t="s">
        <v>31</v>
      </c>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row>
    <row r="29" spans="1:64" s="33" customFormat="1" ht="30" customHeight="1" thickBot="1" x14ac:dyDescent="0.25">
      <c r="A29" s="5"/>
      <c r="B29" s="59" t="s">
        <v>33</v>
      </c>
      <c r="C29" s="60" t="s">
        <v>41</v>
      </c>
      <c r="D29" s="61">
        <v>0.3</v>
      </c>
      <c r="E29" s="62">
        <f>F27</f>
        <v>45397</v>
      </c>
      <c r="F29" s="62">
        <f>E29+1</f>
        <v>45398</v>
      </c>
      <c r="G29" s="7"/>
      <c r="H29" s="4">
        <v>6</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3" customFormat="1" ht="30" customHeight="1" thickBot="1" x14ac:dyDescent="0.25">
      <c r="A30" s="5"/>
      <c r="B30" s="59" t="s">
        <v>34</v>
      </c>
      <c r="C30" s="60" t="s">
        <v>39</v>
      </c>
      <c r="D30" s="61">
        <v>0.19</v>
      </c>
      <c r="E30" s="62">
        <f>F29</f>
        <v>45398</v>
      </c>
      <c r="F30" s="62">
        <f>E30+2</f>
        <v>45400</v>
      </c>
      <c r="G30" s="7"/>
      <c r="H30" s="4">
        <v>5</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3" customFormat="1" ht="30" customHeight="1" thickBot="1" x14ac:dyDescent="0.25">
      <c r="A31" s="5"/>
      <c r="B31" s="59" t="s">
        <v>35</v>
      </c>
      <c r="C31" s="60" t="s">
        <v>40</v>
      </c>
      <c r="D31" s="61">
        <v>0.03</v>
      </c>
      <c r="E31" s="62">
        <f>F30</f>
        <v>45400</v>
      </c>
      <c r="F31" s="62">
        <f>E31+2</f>
        <v>45402</v>
      </c>
      <c r="G31" s="7"/>
      <c r="H31" s="4">
        <v>6</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ht="30" customHeight="1" x14ac:dyDescent="0.2">
      <c r="C32" s="3"/>
    </row>
  </sheetData>
  <mergeCells count="18">
    <mergeCell ref="BF3:BL3"/>
    <mergeCell ref="I3:O3"/>
    <mergeCell ref="P3:V3"/>
    <mergeCell ref="W3:AC3"/>
    <mergeCell ref="AD3:AJ3"/>
    <mergeCell ref="AK3:AQ3"/>
    <mergeCell ref="AR3:AX3"/>
    <mergeCell ref="AY3:BE3"/>
    <mergeCell ref="F4:F5"/>
    <mergeCell ref="Q2:Z2"/>
    <mergeCell ref="Q1:Z1"/>
    <mergeCell ref="I1:O1"/>
    <mergeCell ref="I2:O2"/>
    <mergeCell ref="A4:A5"/>
    <mergeCell ref="B4:B5"/>
    <mergeCell ref="C4:C5"/>
    <mergeCell ref="D4:D5"/>
    <mergeCell ref="E4:E5"/>
  </mergeCells>
  <conditionalFormatting sqref="D6:D31">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8:BK11">
    <cfRule type="expression" dxfId="17" priority="9">
      <formula>AND(task_start&lt;=I$4,ROUNDDOWN((task_end-task_start+1)*task_progress,0)+task_start-1&gt;=I$4)</formula>
    </cfRule>
    <cfRule type="expression" dxfId="16" priority="10" stopIfTrue="1">
      <formula>AND(task_end&gt;=I$4,task_start&lt;J$4)</formula>
    </cfRule>
  </conditionalFormatting>
  <conditionalFormatting sqref="I13:BK16">
    <cfRule type="expression" dxfId="15" priority="7">
      <formula>AND(task_start&lt;=I$4,ROUNDDOWN((task_end-task_start+1)*task_progress,0)+task_start-1&gt;=I$4)</formula>
    </cfRule>
    <cfRule type="expression" dxfId="14" priority="8" stopIfTrue="1">
      <formula>AND(task_end&gt;=I$4,task_start&lt;J$4)</formula>
    </cfRule>
  </conditionalFormatting>
  <conditionalFormatting sqref="I18:BK22 I29:BK31">
    <cfRule type="expression" dxfId="13" priority="5">
      <formula>AND(task_start&lt;=I$4,ROUNDDOWN((task_end-task_start+1)*task_progress,0)+task_start-1&gt;=I$4)</formula>
    </cfRule>
    <cfRule type="expression" dxfId="12" priority="6" stopIfTrue="1">
      <formula>AND(task_end&gt;=I$4,task_start&lt;J$4)</formula>
    </cfRule>
  </conditionalFormatting>
  <conditionalFormatting sqref="I24:BK27">
    <cfRule type="expression" dxfId="11" priority="39">
      <formula>AND(task_start&lt;=I$4,ROUNDDOWN((task_end-task_start+1)*task_progress,0)+task_start-1&gt;=I$4)</formula>
    </cfRule>
    <cfRule type="expression" dxfId="10" priority="40" stopIfTrue="1">
      <formula>AND(task_end&gt;=I$4,task_start&lt;J$4)</formula>
    </cfRule>
  </conditionalFormatting>
  <conditionalFormatting sqref="I3:BK31">
    <cfRule type="expression" dxfId="9" priority="4">
      <formula>AND(TODAY()&gt;=I$4, TODAY()&lt;J$4)</formula>
    </cfRule>
  </conditionalFormatting>
  <conditionalFormatting sqref="BL8:BL11">
    <cfRule type="expression" dxfId="8" priority="43">
      <formula>AND(task_start&lt;=BL$4,ROUNDDOWN((task_end-task_start+1)*task_progress,0)+task_start-1&gt;=BL$4)</formula>
    </cfRule>
    <cfRule type="expression" dxfId="7" priority="44" stopIfTrue="1">
      <formula>AND(task_end&gt;=BL$4,task_start&lt;#REF!)</formula>
    </cfRule>
  </conditionalFormatting>
  <conditionalFormatting sqref="BL13:BL16">
    <cfRule type="expression" dxfId="6" priority="47">
      <formula>AND(task_start&lt;=BL$4,ROUNDDOWN((task_end-task_start+1)*task_progress,0)+task_start-1&gt;=BL$4)</formula>
    </cfRule>
    <cfRule type="expression" dxfId="5" priority="48" stopIfTrue="1">
      <formula>AND(task_end&gt;=BL$4,task_start&lt;#REF!)</formula>
    </cfRule>
  </conditionalFormatting>
  <conditionalFormatting sqref="BL18:BL22 BL29:BL31">
    <cfRule type="expression" dxfId="4" priority="51">
      <formula>AND(task_start&lt;=BL$4,ROUNDDOWN((task_end-task_start+1)*task_progress,0)+task_start-1&gt;=BL$4)</formula>
    </cfRule>
    <cfRule type="expression" dxfId="3" priority="52" stopIfTrue="1">
      <formula>AND(task_end&gt;=BL$4,task_start&lt;#REF!)</formula>
    </cfRule>
  </conditionalFormatting>
  <conditionalFormatting sqref="BL24:BL27">
    <cfRule type="expression" dxfId="2" priority="55">
      <formula>AND(task_start&lt;=BL$4,ROUNDDOWN((task_end-task_start+1)*task_progress,0)+task_start-1&gt;=BL$4)</formula>
    </cfRule>
    <cfRule type="expression" dxfId="1" priority="56" stopIfTrue="1">
      <formula>AND(task_end&gt;=BL$4,task_start&lt;#REF!)</formula>
    </cfRule>
  </conditionalFormatting>
  <conditionalFormatting sqref="BL3:BL31">
    <cfRule type="expression" dxfId="0" priority="58">
      <formula>AND(TODAY()&gt;=BL$4, TODAY()&lt;#REF!)</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A28" xr:uid="{956902D1-D3B5-416D-BB69-9362D193BC0A}"/>
    <dataValidation allowBlank="1" showInputMessage="1" showErrorMessage="1" prompt="Phase 4's sample block starts in cell B26." sqref="A23"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life cycle</vt:lpstr>
      <vt:lpstr>Display_Week</vt:lpstr>
      <vt:lpstr>'Project life cycle'!Print_Titles</vt:lpstr>
      <vt:lpstr>Project_Start</vt:lpstr>
      <vt:lpstr>'Project life cycle'!task_end</vt:lpstr>
      <vt:lpstr>'Project life cycle'!task_progress</vt:lpstr>
      <vt:lpstr>'Project life cycle'!task_start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Samuel muuo</dc:creator>
  <dc:description/>
  <cp:lastModifiedBy>Samuel muuo</cp:lastModifiedBy>
  <dcterms:created xsi:type="dcterms:W3CDTF">2022-03-11T22:41:12Z</dcterms:created>
  <dcterms:modified xsi:type="dcterms:W3CDTF">2024-02-25T09:41:10Z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