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portal_empleo\resource\images\fondo\"/>
    </mc:Choice>
  </mc:AlternateContent>
  <bookViews>
    <workbookView xWindow="0" yWindow="0" windowWidth="20490" windowHeight="7650"/>
  </bookViews>
  <sheets>
    <sheet name="Balance General  Ejemplo" sheetId="1" r:id="rId1"/>
    <sheet name="Balance General  Plantilla" sheetId="2" r:id="rId2"/>
    <sheet name="Estado de Resultado" sheetId="3" r:id="rId3"/>
    <sheet name="Hoja3" sheetId="4" r:id="rId4"/>
  </sheets>
  <calcPr calcId="162913"/>
</workbook>
</file>

<file path=xl/calcChain.xml><?xml version="1.0" encoding="utf-8"?>
<calcChain xmlns="http://schemas.openxmlformats.org/spreadsheetml/2006/main">
  <c r="J35" i="3" l="1"/>
  <c r="I35" i="3"/>
  <c r="K31" i="3"/>
  <c r="H31" i="3"/>
  <c r="I31" i="3" s="1"/>
  <c r="J31" i="3" s="1"/>
  <c r="G31" i="3"/>
  <c r="K23" i="3"/>
  <c r="H23" i="3"/>
  <c r="I23" i="3" s="1"/>
  <c r="J23" i="3" s="1"/>
  <c r="G23" i="3"/>
  <c r="K16" i="3"/>
  <c r="K25" i="3" s="1"/>
  <c r="K33" i="3" s="1"/>
  <c r="K37" i="3" s="1"/>
  <c r="H16" i="3"/>
  <c r="H25" i="3" s="1"/>
  <c r="G16" i="3"/>
  <c r="G25" i="3" s="1"/>
  <c r="G33" i="3" s="1"/>
  <c r="G37" i="3" s="1"/>
  <c r="I14" i="3"/>
  <c r="J14" i="3" s="1"/>
  <c r="I12" i="3"/>
  <c r="J12" i="3" s="1"/>
  <c r="I43" i="2"/>
  <c r="I46" i="2" s="1"/>
  <c r="D41" i="2"/>
  <c r="I40" i="2"/>
  <c r="D34" i="2"/>
  <c r="I27" i="2"/>
  <c r="I20" i="2"/>
  <c r="I30" i="2" s="1"/>
  <c r="D20" i="2"/>
  <c r="D43" i="2" s="1"/>
  <c r="I43" i="1"/>
  <c r="D41" i="1"/>
  <c r="I40" i="1"/>
  <c r="K38" i="1"/>
  <c r="K37" i="1"/>
  <c r="K36" i="1"/>
  <c r="D33" i="1"/>
  <c r="D31" i="1"/>
  <c r="D29" i="1"/>
  <c r="I27" i="1"/>
  <c r="D27" i="1"/>
  <c r="D34" i="1" s="1"/>
  <c r="I20" i="1"/>
  <c r="I30" i="1" s="1"/>
  <c r="D20" i="1"/>
  <c r="K19" i="1" l="1"/>
  <c r="K18" i="1"/>
  <c r="K17" i="1"/>
  <c r="K16" i="1"/>
  <c r="K15" i="1"/>
  <c r="I49" i="1"/>
  <c r="K40" i="1"/>
  <c r="H33" i="3"/>
  <c r="I25" i="3"/>
  <c r="J25" i="3" s="1"/>
  <c r="E20" i="1"/>
  <c r="E29" i="1"/>
  <c r="I52" i="1"/>
  <c r="K27" i="1"/>
  <c r="D43" i="1"/>
  <c r="I46" i="1"/>
  <c r="I16" i="3"/>
  <c r="J16" i="3" s="1"/>
  <c r="F15" i="1"/>
  <c r="F16" i="1"/>
  <c r="F17" i="1"/>
  <c r="F18" i="1"/>
  <c r="F19" i="1"/>
  <c r="K20" i="1"/>
  <c r="E27" i="1"/>
  <c r="K39" i="1"/>
  <c r="J43" i="1"/>
  <c r="F20" i="1" l="1"/>
  <c r="J38" i="1"/>
  <c r="J37" i="1"/>
  <c r="J36" i="1"/>
  <c r="J40" i="1"/>
  <c r="J39" i="1"/>
  <c r="J20" i="1"/>
  <c r="J19" i="1"/>
  <c r="J18" i="1"/>
  <c r="J17" i="1"/>
  <c r="J16" i="1"/>
  <c r="J15" i="1"/>
  <c r="H37" i="3"/>
  <c r="I37" i="3" s="1"/>
  <c r="J37" i="3" s="1"/>
  <c r="I33" i="3"/>
  <c r="J33" i="3" s="1"/>
  <c r="J27" i="1"/>
  <c r="K30" i="1"/>
  <c r="E39" i="1"/>
  <c r="E28" i="1"/>
  <c r="E26" i="1"/>
  <c r="E40" i="1"/>
  <c r="E33" i="1"/>
  <c r="E32" i="1"/>
  <c r="E30" i="1"/>
  <c r="E25" i="1"/>
  <c r="E19" i="1"/>
  <c r="E18" i="1"/>
  <c r="E17" i="1"/>
  <c r="E16" i="1"/>
  <c r="E15" i="1"/>
  <c r="E34" i="1"/>
  <c r="E41" i="1"/>
  <c r="E31" i="1"/>
  <c r="J30" i="1"/>
  <c r="J46" i="1" s="1"/>
  <c r="E43" i="1" l="1"/>
</calcChain>
</file>

<file path=xl/sharedStrings.xml><?xml version="1.0" encoding="utf-8"?>
<sst xmlns="http://schemas.openxmlformats.org/spreadsheetml/2006/main" count="143" uniqueCount="91">
  <si>
    <t>[ LOGO DE TU EMPRESA]</t>
  </si>
  <si>
    <t>BELLWOOD HOTEL - COLOMBIA</t>
  </si>
  <si>
    <t>BALANCE GENERAL AL 31 DE DICIEMBRE DE 2018</t>
  </si>
  <si>
    <t xml:space="preserve">(En millones) </t>
  </si>
  <si>
    <t>ACTIVO</t>
  </si>
  <si>
    <t>PASIVO</t>
  </si>
  <si>
    <t>Activo Circulante</t>
  </si>
  <si>
    <t>METODO 1</t>
  </si>
  <si>
    <t>METODO 2</t>
  </si>
  <si>
    <t>Pasivo Circulante</t>
  </si>
  <si>
    <t>Caja</t>
  </si>
  <si>
    <t>Proveedores</t>
  </si>
  <si>
    <t>Bancos</t>
  </si>
  <si>
    <t xml:space="preserve">Acreedores ( COMERCIALES ) </t>
  </si>
  <si>
    <t>Inversiones a corto plazo</t>
  </si>
  <si>
    <t>Intereses por pagar( BANCOS X PAGAR)</t>
  </si>
  <si>
    <t xml:space="preserve">Cuentas por cobrar ( clientes) </t>
  </si>
  <si>
    <t>Impuesto x  por pagar</t>
  </si>
  <si>
    <t>Inventario</t>
  </si>
  <si>
    <t>Anticipo de clientes</t>
  </si>
  <si>
    <t>Total Activo Circulante</t>
  </si>
  <si>
    <t>Total Pasivo Circulante</t>
  </si>
  <si>
    <t>Activo Fijo</t>
  </si>
  <si>
    <t>Pasivo a Largo Plazo</t>
  </si>
  <si>
    <t xml:space="preserve"> </t>
  </si>
  <si>
    <t>TAREA COMPLETAR ACTIVOS FIJOS M2</t>
  </si>
  <si>
    <t>Edificios</t>
  </si>
  <si>
    <t>Terrenos</t>
  </si>
  <si>
    <t>Documentos por pagar a largo plazo</t>
  </si>
  <si>
    <t>Depreciación acumulada</t>
  </si>
  <si>
    <t>Total Pasivo Largo Plazo</t>
  </si>
  <si>
    <t>Mobiliario y equipo.</t>
  </si>
  <si>
    <t>Equipo de transporte</t>
  </si>
  <si>
    <t>TOTAL  PASIVO</t>
  </si>
  <si>
    <t>Equipo de cómputo</t>
  </si>
  <si>
    <t>Total Activo Fijo</t>
  </si>
  <si>
    <t>CAPITAL CONTABLE</t>
  </si>
  <si>
    <t>Capital social</t>
  </si>
  <si>
    <t>Activo diferido</t>
  </si>
  <si>
    <t>Reservas</t>
  </si>
  <si>
    <t>Resultados de ejercicios anteriores</t>
  </si>
  <si>
    <t>Rentas pagadas por anticipado</t>
  </si>
  <si>
    <t>Resultados del ejercicio</t>
  </si>
  <si>
    <t>Otros activos diferidos</t>
  </si>
  <si>
    <t>Total Capital contable</t>
  </si>
  <si>
    <t>Total Activo Diferido</t>
  </si>
  <si>
    <t xml:space="preserve">SUMA DEL ACTIVO </t>
  </si>
  <si>
    <t>SUMA DEL CAPITAL CONTABLE</t>
  </si>
  <si>
    <t xml:space="preserve">ACTIVO = PASIVO + PATRIMONIO </t>
  </si>
  <si>
    <t>SUMA DEL PASIVO + CAPITAL CONTABLE</t>
  </si>
  <si>
    <t xml:space="preserve">INVERSION = FINANCIACION </t>
  </si>
  <si>
    <t xml:space="preserve">APALANCAMIENTO  TOTAL </t>
  </si>
  <si>
    <t xml:space="preserve">TOTAL PASIVO/ TOTAL CAPITAL CONTABLE </t>
  </si>
  <si>
    <t xml:space="preserve">APALANCAMIENTO TOTAL </t>
  </si>
  <si>
    <t>TOTAL CAPITAL CONTABLE / TOTAL PASIVO</t>
  </si>
  <si>
    <t>M1</t>
  </si>
  <si>
    <t>M2</t>
  </si>
  <si>
    <t>Acreedores</t>
  </si>
  <si>
    <t>Intereses por pagar</t>
  </si>
  <si>
    <t>Cuentas por cobrar</t>
  </si>
  <si>
    <t>ISR por pagar</t>
  </si>
  <si>
    <t>SUMA DEL PASIVO</t>
  </si>
  <si>
    <t xml:space="preserve">REQUERIMIENTOS: </t>
  </si>
  <si>
    <t>1. REALIZAR CALCULO VERTICAL POR AMBOS METODOS</t>
  </si>
  <si>
    <t xml:space="preserve">2. INTERPRETACION DE AMBOS METODOS PARA LAS SIUIENTES CUENTAS: </t>
  </si>
  <si>
    <t>CUENTAS X COBRAR, INVENTARIOS, PROVEEDORES, ACREEDORES, CAPITAL SOCIAL</t>
  </si>
  <si>
    <t>3. ESTABLECER LA ESTRUCTURA DE FINANCIACIÓN DE LA EMPRESA PASIVO Y CAPITAL CONTABLE</t>
  </si>
  <si>
    <t xml:space="preserve">4. APALANCAMIENTO POR PARTE DEL PASIVO Y CAPITAL CONTABLE </t>
  </si>
  <si>
    <t>ESTADO DE RESULTADOS AL 31 DE DICIEMBRE</t>
  </si>
  <si>
    <t xml:space="preserve">( En Millones) </t>
  </si>
  <si>
    <t>VAR ABS</t>
  </si>
  <si>
    <t>VAR %</t>
  </si>
  <si>
    <t>va= 2018-2017</t>
  </si>
  <si>
    <t>VAR= (2018-2017)/2017</t>
  </si>
  <si>
    <t>va= 2019-2018</t>
  </si>
  <si>
    <t>VAR= (2019-2018)/2018</t>
  </si>
  <si>
    <t>INGRESOS OPERATIVOS</t>
  </si>
  <si>
    <t xml:space="preserve">Costo de Ventas </t>
  </si>
  <si>
    <t>Utilidad Bruta</t>
  </si>
  <si>
    <t>GASTOS OPERACIÓN</t>
  </si>
  <si>
    <t>Gastos Ventas</t>
  </si>
  <si>
    <t>Gastos Administración</t>
  </si>
  <si>
    <t xml:space="preserve">TOTAL GASTOS OPERACIÓN </t>
  </si>
  <si>
    <t>Utilidad Operacional (UAII)</t>
  </si>
  <si>
    <t>GASTOS FINANCIEROS</t>
  </si>
  <si>
    <t xml:space="preserve">Por intereses </t>
  </si>
  <si>
    <t>Por comisiones</t>
  </si>
  <si>
    <t>TOTAL GASTOS FINANCIEROS</t>
  </si>
  <si>
    <t>UTILIDAD ANTES DE IMPUESTOS(UAI)</t>
  </si>
  <si>
    <t>IMPUESTOS</t>
  </si>
  <si>
    <t xml:space="preserve">UTILIDAD NETA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</si>
</sst>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&quot;$&quot;#,##0.00"/>
    <numFmt numFmtId="166" formatCode="0.0%"/>
    <numFmt numFmtId="167" formatCode="_-&quot;$&quot;* #,##0_-;\-&quot;$&quot;* #,##0_-;_-&quot;$&quot;* &quot;-&quot;_-;_-@"/>
  </numFmts>
  <fonts count="27" x14ac:knownFonts="1">
    <font>
      <sz val="11"/>
      <color theme="1"/>
      <name val="Arial"/>
    </font>
    <font>
      <b/>
      <sz val="11"/>
      <color rgb="FF163072"/>
      <name val="Calibri"/>
    </font>
    <font>
      <sz val="11"/>
      <name val="Arial"/>
    </font>
    <font>
      <b/>
      <sz val="11"/>
      <color theme="0"/>
      <name val="Calibri"/>
    </font>
    <font>
      <b/>
      <sz val="12"/>
      <color theme="0"/>
      <name val="Calibri"/>
    </font>
    <font>
      <sz val="11"/>
      <color theme="1"/>
      <name val="Calibri"/>
    </font>
    <font>
      <b/>
      <sz val="12"/>
      <color rgb="FF163072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20"/>
      <color theme="1"/>
      <name val="Calibri"/>
    </font>
    <font>
      <b/>
      <sz val="18"/>
      <color theme="1"/>
      <name val="Calibri"/>
    </font>
    <font>
      <sz val="24"/>
      <color theme="1"/>
      <name val="Calibri"/>
    </font>
    <font>
      <b/>
      <sz val="22"/>
      <color theme="1"/>
      <name val="Calibri"/>
    </font>
    <font>
      <b/>
      <sz val="16"/>
      <color theme="1"/>
      <name val="Calibri"/>
    </font>
    <font>
      <b/>
      <sz val="24"/>
      <color theme="1"/>
      <name val="Calibri"/>
    </font>
    <font>
      <b/>
      <sz val="24"/>
      <color rgb="FFFF0000"/>
      <name val="Calibri"/>
    </font>
    <font>
      <b/>
      <sz val="14"/>
      <color theme="1"/>
      <name val="Calibri"/>
    </font>
    <font>
      <sz val="11"/>
      <color rgb="FFFF0000"/>
      <name val="Calibri"/>
    </font>
    <font>
      <b/>
      <sz val="12"/>
      <color theme="1"/>
      <name val="Calibri"/>
    </font>
    <font>
      <b/>
      <sz val="24"/>
      <color rgb="FF163072"/>
      <name val="Calibri"/>
    </font>
    <font>
      <sz val="20"/>
      <color theme="1"/>
      <name val="Calibri"/>
    </font>
    <font>
      <b/>
      <sz val="20"/>
      <color rgb="FF163072"/>
      <name val="Calibri"/>
    </font>
    <font>
      <b/>
      <sz val="26"/>
      <color theme="1"/>
      <name val="Calibri"/>
    </font>
    <font>
      <sz val="26"/>
      <color theme="1"/>
      <name val="Calibri"/>
    </font>
    <font>
      <b/>
      <sz val="22"/>
      <color rgb="FF163072"/>
      <name val="Calibri"/>
    </font>
    <font>
      <b/>
      <sz val="22"/>
      <color rgb="FFFF0000"/>
      <name val="Calibri"/>
    </font>
    <font>
      <b/>
      <sz val="28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63072"/>
        <bgColor rgb="FF16307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163072"/>
      </left>
      <right/>
      <top style="thin">
        <color rgb="FF163072"/>
      </top>
      <bottom/>
      <diagonal/>
    </border>
    <border>
      <left/>
      <right style="thin">
        <color rgb="FF163072"/>
      </right>
      <top style="thin">
        <color rgb="FF163072"/>
      </top>
      <bottom/>
      <diagonal/>
    </border>
    <border>
      <left style="thin">
        <color rgb="FF163072"/>
      </left>
      <right/>
      <top/>
      <bottom/>
      <diagonal/>
    </border>
    <border>
      <left/>
      <right style="thin">
        <color rgb="FF163072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63072"/>
      </left>
      <right/>
      <top/>
      <bottom style="thin">
        <color rgb="FF163072"/>
      </bottom>
      <diagonal/>
    </border>
    <border>
      <left/>
      <right style="thin">
        <color rgb="FF163072"/>
      </right>
      <top/>
      <bottom style="thin">
        <color rgb="FF163072"/>
      </bottom>
      <diagonal/>
    </border>
    <border>
      <left/>
      <right/>
      <top/>
      <bottom/>
      <diagonal/>
    </border>
    <border>
      <left/>
      <right/>
      <top/>
      <bottom style="medium">
        <color rgb="FF163072"/>
      </bottom>
      <diagonal/>
    </border>
    <border>
      <left/>
      <right/>
      <top/>
      <bottom style="medium">
        <color rgb="FF163072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5" fillId="0" borderId="0" xfId="0" applyFont="1"/>
    <xf numFmtId="0" fontId="7" fillId="4" borderId="10" xfId="0" applyFont="1" applyFill="1" applyBorder="1"/>
    <xf numFmtId="0" fontId="8" fillId="0" borderId="11" xfId="0" applyFont="1" applyBorder="1"/>
    <xf numFmtId="0" fontId="9" fillId="0" borderId="0" xfId="0" applyFont="1" applyAlignment="1">
      <alignment wrapText="1"/>
    </xf>
    <xf numFmtId="0" fontId="9" fillId="0" borderId="0" xfId="0" applyFont="1"/>
    <xf numFmtId="0" fontId="8" fillId="4" borderId="12" xfId="0" applyFont="1" applyFill="1" applyBorder="1"/>
    <xf numFmtId="0" fontId="10" fillId="0" borderId="0" xfId="0" applyFont="1"/>
    <xf numFmtId="164" fontId="11" fillId="0" borderId="0" xfId="0" applyNumberFormat="1" applyFont="1"/>
    <xf numFmtId="10" fontId="12" fillId="0" borderId="0" xfId="0" applyNumberFormat="1" applyFont="1"/>
    <xf numFmtId="10" fontId="13" fillId="0" borderId="0" xfId="0" applyNumberFormat="1" applyFont="1"/>
    <xf numFmtId="0" fontId="9" fillId="4" borderId="10" xfId="0" applyFont="1" applyFill="1" applyBorder="1"/>
    <xf numFmtId="164" fontId="9" fillId="4" borderId="10" xfId="0" applyNumberFormat="1" applyFont="1" applyFill="1" applyBorder="1"/>
    <xf numFmtId="10" fontId="9" fillId="0" borderId="0" xfId="0" applyNumberFormat="1" applyFont="1"/>
    <xf numFmtId="164" fontId="12" fillId="0" borderId="0" xfId="0" applyNumberFormat="1" applyFont="1"/>
    <xf numFmtId="10" fontId="14" fillId="0" borderId="0" xfId="0" applyNumberFormat="1" applyFont="1"/>
    <xf numFmtId="164" fontId="7" fillId="4" borderId="10" xfId="0" applyNumberFormat="1" applyFont="1" applyFill="1" applyBorder="1"/>
    <xf numFmtId="10" fontId="7" fillId="0" borderId="0" xfId="0" applyNumberFormat="1" applyFont="1"/>
    <xf numFmtId="164" fontId="10" fillId="0" borderId="0" xfId="0" applyNumberFormat="1" applyFont="1"/>
    <xf numFmtId="10" fontId="10" fillId="0" borderId="0" xfId="0" applyNumberFormat="1" applyFont="1"/>
    <xf numFmtId="0" fontId="12" fillId="0" borderId="0" xfId="0" applyFont="1"/>
    <xf numFmtId="0" fontId="10" fillId="4" borderId="10" xfId="0" applyFont="1" applyFill="1" applyBorder="1"/>
    <xf numFmtId="0" fontId="14" fillId="0" borderId="11" xfId="0" applyFont="1" applyBorder="1"/>
    <xf numFmtId="0" fontId="9" fillId="4" borderId="12" xfId="0" applyFont="1" applyFill="1" applyBorder="1"/>
    <xf numFmtId="165" fontId="7" fillId="4" borderId="10" xfId="0" applyNumberFormat="1" applyFont="1" applyFill="1" applyBorder="1"/>
    <xf numFmtId="0" fontId="14" fillId="3" borderId="10" xfId="0" applyFont="1" applyFill="1" applyBorder="1"/>
    <xf numFmtId="0" fontId="7" fillId="3" borderId="10" xfId="0" applyFont="1" applyFill="1" applyBorder="1"/>
    <xf numFmtId="164" fontId="15" fillId="3" borderId="10" xfId="0" applyNumberFormat="1" applyFont="1" applyFill="1" applyBorder="1"/>
    <xf numFmtId="10" fontId="16" fillId="0" borderId="0" xfId="0" applyNumberFormat="1" applyFont="1"/>
    <xf numFmtId="10" fontId="8" fillId="0" borderId="0" xfId="0" applyNumberFormat="1" applyFont="1"/>
    <xf numFmtId="0" fontId="8" fillId="4" borderId="10" xfId="0" applyFont="1" applyFill="1" applyBorder="1"/>
    <xf numFmtId="164" fontId="8" fillId="4" borderId="10" xfId="0" applyNumberFormat="1" applyFont="1" applyFill="1" applyBorder="1"/>
    <xf numFmtId="166" fontId="7" fillId="0" borderId="0" xfId="0" applyNumberFormat="1" applyFont="1"/>
    <xf numFmtId="0" fontId="13" fillId="0" borderId="0" xfId="0" applyFont="1" applyAlignment="1">
      <alignment wrapText="1"/>
    </xf>
    <xf numFmtId="0" fontId="7" fillId="5" borderId="10" xfId="0" applyFont="1" applyFill="1" applyBorder="1"/>
    <xf numFmtId="0" fontId="7" fillId="4" borderId="12" xfId="0" applyFont="1" applyFill="1" applyBorder="1"/>
    <xf numFmtId="164" fontId="7" fillId="0" borderId="0" xfId="0" applyNumberFormat="1" applyFont="1"/>
    <xf numFmtId="10" fontId="17" fillId="0" borderId="0" xfId="0" applyNumberFormat="1" applyFont="1"/>
    <xf numFmtId="0" fontId="18" fillId="4" borderId="10" xfId="0" applyFont="1" applyFill="1" applyBorder="1" applyAlignment="1">
      <alignment horizontal="center"/>
    </xf>
    <xf numFmtId="164" fontId="19" fillId="4" borderId="10" xfId="0" applyNumberFormat="1" applyFont="1" applyFill="1" applyBorder="1"/>
    <xf numFmtId="0" fontId="7" fillId="0" borderId="11" xfId="0" applyFont="1" applyBorder="1"/>
    <xf numFmtId="0" fontId="9" fillId="3" borderId="10" xfId="0" applyFont="1" applyFill="1" applyBorder="1"/>
    <xf numFmtId="0" fontId="20" fillId="3" borderId="10" xfId="0" applyFont="1" applyFill="1" applyBorder="1"/>
    <xf numFmtId="164" fontId="9" fillId="3" borderId="10" xfId="0" applyNumberFormat="1" applyFont="1" applyFill="1" applyBorder="1"/>
    <xf numFmtId="0" fontId="7" fillId="6" borderId="10" xfId="0" applyFont="1" applyFill="1" applyBorder="1"/>
    <xf numFmtId="0" fontId="8" fillId="0" borderId="0" xfId="0" applyFont="1"/>
    <xf numFmtId="0" fontId="7" fillId="0" borderId="0" xfId="0" applyFont="1"/>
    <xf numFmtId="164" fontId="8" fillId="0" borderId="0" xfId="0" applyNumberFormat="1" applyFont="1"/>
    <xf numFmtId="0" fontId="14" fillId="6" borderId="10" xfId="0" applyFont="1" applyFill="1" applyBorder="1"/>
    <xf numFmtId="164" fontId="14" fillId="6" borderId="10" xfId="0" applyNumberFormat="1" applyFont="1" applyFill="1" applyBorder="1"/>
    <xf numFmtId="0" fontId="11" fillId="0" borderId="0" xfId="0" applyFont="1"/>
    <xf numFmtId="0" fontId="9" fillId="6" borderId="10" xfId="0" applyFont="1" applyFill="1" applyBorder="1"/>
    <xf numFmtId="164" fontId="9" fillId="6" borderId="10" xfId="0" applyNumberFormat="1" applyFont="1" applyFill="1" applyBorder="1"/>
    <xf numFmtId="0" fontId="12" fillId="6" borderId="10" xfId="0" applyFont="1" applyFill="1" applyBorder="1"/>
    <xf numFmtId="164" fontId="12" fillId="6" borderId="10" xfId="0" applyNumberFormat="1" applyFont="1" applyFill="1" applyBorder="1"/>
    <xf numFmtId="0" fontId="11" fillId="0" borderId="11" xfId="0" applyFont="1" applyBorder="1"/>
    <xf numFmtId="0" fontId="22" fillId="6" borderId="10" xfId="0" applyFont="1" applyFill="1" applyBorder="1"/>
    <xf numFmtId="0" fontId="23" fillId="6" borderId="10" xfId="0" applyFont="1" applyFill="1" applyBorder="1"/>
    <xf numFmtId="164" fontId="22" fillId="6" borderId="10" xfId="0" applyNumberFormat="1" applyFont="1" applyFill="1" applyBorder="1"/>
    <xf numFmtId="0" fontId="11" fillId="3" borderId="10" xfId="0" applyFont="1" applyFill="1" applyBorder="1"/>
    <xf numFmtId="164" fontId="14" fillId="3" borderId="10" xfId="0" applyNumberFormat="1" applyFont="1" applyFill="1" applyBorder="1"/>
    <xf numFmtId="0" fontId="4" fillId="2" borderId="10" xfId="0" applyFont="1" applyFill="1" applyBorder="1" applyAlignment="1">
      <alignment horizontal="center"/>
    </xf>
    <xf numFmtId="164" fontId="19" fillId="0" borderId="0" xfId="0" applyNumberFormat="1" applyFont="1"/>
    <xf numFmtId="0" fontId="4" fillId="6" borderId="10" xfId="0" applyFont="1" applyFill="1" applyBorder="1" applyAlignment="1">
      <alignment horizontal="center"/>
    </xf>
    <xf numFmtId="164" fontId="24" fillId="6" borderId="10" xfId="0" applyNumberFormat="1" applyFont="1" applyFill="1" applyBorder="1"/>
    <xf numFmtId="0" fontId="25" fillId="0" borderId="0" xfId="0" applyFont="1"/>
    <xf numFmtId="164" fontId="21" fillId="0" borderId="0" xfId="0" applyNumberFormat="1" applyFont="1"/>
    <xf numFmtId="0" fontId="15" fillId="0" borderId="0" xfId="0" applyFont="1"/>
    <xf numFmtId="2" fontId="8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164" fontId="8" fillId="3" borderId="10" xfId="0" applyNumberFormat="1" applyFont="1" applyFill="1" applyBorder="1"/>
    <xf numFmtId="9" fontId="7" fillId="0" borderId="0" xfId="0" applyNumberFormat="1" applyFont="1"/>
    <xf numFmtId="164" fontId="6" fillId="0" borderId="0" xfId="0" applyNumberFormat="1" applyFont="1"/>
    <xf numFmtId="0" fontId="8" fillId="5" borderId="10" xfId="0" applyFont="1" applyFill="1" applyBorder="1"/>
    <xf numFmtId="0" fontId="10" fillId="0" borderId="0" xfId="0" applyFont="1" applyAlignment="1">
      <alignment wrapText="1"/>
    </xf>
    <xf numFmtId="0" fontId="8" fillId="6" borderId="10" xfId="0" applyFont="1" applyFill="1" applyBorder="1"/>
    <xf numFmtId="167" fontId="12" fillId="6" borderId="10" xfId="0" applyNumberFormat="1" applyFont="1" applyFill="1" applyBorder="1"/>
    <xf numFmtId="166" fontId="12" fillId="6" borderId="10" xfId="0" applyNumberFormat="1" applyFont="1" applyFill="1" applyBorder="1"/>
    <xf numFmtId="9" fontId="12" fillId="6" borderId="10" xfId="0" applyNumberFormat="1" applyFont="1" applyFill="1" applyBorder="1"/>
    <xf numFmtId="0" fontId="26" fillId="6" borderId="10" xfId="0" applyFont="1" applyFill="1" applyBorder="1"/>
    <xf numFmtId="9" fontId="9" fillId="6" borderId="10" xfId="0" applyNumberFormat="1" applyFont="1" applyFill="1" applyBorder="1"/>
    <xf numFmtId="0" fontId="10" fillId="5" borderId="10" xfId="0" applyFont="1" applyFill="1" applyBorder="1"/>
    <xf numFmtId="167" fontId="10" fillId="5" borderId="10" xfId="0" applyNumberFormat="1" applyFont="1" applyFill="1" applyBorder="1"/>
    <xf numFmtId="0" fontId="10" fillId="5" borderId="10" xfId="0" applyFont="1" applyFill="1" applyBorder="1" applyAlignment="1">
      <alignment wrapText="1"/>
    </xf>
    <xf numFmtId="9" fontId="10" fillId="5" borderId="10" xfId="0" applyNumberFormat="1" applyFont="1" applyFill="1" applyBorder="1"/>
    <xf numFmtId="166" fontId="10" fillId="5" borderId="10" xfId="0" applyNumberFormat="1" applyFont="1" applyFill="1" applyBorder="1"/>
    <xf numFmtId="9" fontId="12" fillId="5" borderId="10" xfId="0" applyNumberFormat="1" applyFont="1" applyFill="1" applyBorder="1"/>
    <xf numFmtId="167" fontId="10" fillId="4" borderId="10" xfId="0" applyNumberFormat="1" applyFont="1" applyFill="1" applyBorder="1"/>
    <xf numFmtId="9" fontId="10" fillId="4" borderId="10" xfId="0" applyNumberFormat="1" applyFont="1" applyFill="1" applyBorder="1"/>
    <xf numFmtId="166" fontId="10" fillId="4" borderId="10" xfId="0" applyNumberFormat="1" applyFont="1" applyFill="1" applyBorder="1"/>
    <xf numFmtId="9" fontId="12" fillId="4" borderId="10" xfId="0" applyNumberFormat="1" applyFont="1" applyFill="1" applyBorder="1"/>
    <xf numFmtId="0" fontId="12" fillId="7" borderId="10" xfId="0" applyFont="1" applyFill="1" applyBorder="1"/>
    <xf numFmtId="167" fontId="12" fillId="7" borderId="10" xfId="0" applyNumberFormat="1" applyFont="1" applyFill="1" applyBorder="1"/>
    <xf numFmtId="166" fontId="12" fillId="7" borderId="10" xfId="0" applyNumberFormat="1" applyFont="1" applyFill="1" applyBorder="1"/>
    <xf numFmtId="0" fontId="12" fillId="8" borderId="10" xfId="0" applyFont="1" applyFill="1" applyBorder="1"/>
    <xf numFmtId="167" fontId="12" fillId="8" borderId="10" xfId="0" applyNumberFormat="1" applyFont="1" applyFill="1" applyBorder="1"/>
    <xf numFmtId="166" fontId="12" fillId="8" borderId="10" xfId="0" applyNumberFormat="1" applyFont="1" applyFill="1" applyBorder="1"/>
    <xf numFmtId="9" fontId="12" fillId="8" borderId="10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4" fillId="2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657475" cy="1400175"/>
    <xdr:pic>
      <xdr:nvPicPr>
        <xdr:cNvPr id="2" name="image1.jpg" descr="Resultado de imagen para logos de hoteles famoso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1</xdr:row>
      <xdr:rowOff>0</xdr:rowOff>
    </xdr:from>
    <xdr:ext cx="2571750" cy="1400175"/>
    <xdr:pic>
      <xdr:nvPicPr>
        <xdr:cNvPr id="2" name="image1.jpg" descr="Resultado de imagen para logos de hoteles famoso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381000</xdr:colOff>
      <xdr:row>1</xdr:row>
      <xdr:rowOff>180975</xdr:rowOff>
    </xdr:from>
    <xdr:ext cx="2562225" cy="1400175"/>
    <xdr:pic>
      <xdr:nvPicPr>
        <xdr:cNvPr id="2" name="image1.jpg" descr="Resultado de imagen para logos de hoteles famosos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tabSelected="1" workbookViewId="0"/>
  </sheetViews>
  <sheetFormatPr baseColWidth="10" defaultColWidth="12.625" defaultRowHeight="15" customHeight="1" x14ac:dyDescent="0.2"/>
  <cols>
    <col min="1" max="1" width="9.375" customWidth="1"/>
    <col min="2" max="2" width="26.75" customWidth="1"/>
    <col min="3" max="3" width="21.25" customWidth="1"/>
    <col min="4" max="4" width="12.5" customWidth="1"/>
    <col min="5" max="5" width="18" customWidth="1"/>
    <col min="6" max="6" width="18.125" customWidth="1"/>
    <col min="7" max="7" width="39.125" customWidth="1"/>
    <col min="8" max="8" width="21" customWidth="1"/>
    <col min="9" max="9" width="14" customWidth="1"/>
    <col min="10" max="10" width="20" customWidth="1"/>
    <col min="11" max="11" width="12.375" customWidth="1"/>
    <col min="12" max="26" width="9.375" customWidth="1"/>
  </cols>
  <sheetData>
    <row r="2" spans="2:11" ht="14.25" x14ac:dyDescent="0.2">
      <c r="B2" s="100" t="s">
        <v>0</v>
      </c>
      <c r="C2" s="101"/>
    </row>
    <row r="3" spans="2:11" ht="14.25" x14ac:dyDescent="0.2">
      <c r="B3" s="102"/>
      <c r="C3" s="103"/>
    </row>
    <row r="4" spans="2:11" ht="14.25" x14ac:dyDescent="0.2">
      <c r="B4" s="102"/>
      <c r="C4" s="103"/>
    </row>
    <row r="5" spans="2:11" x14ac:dyDescent="0.25">
      <c r="B5" s="102"/>
      <c r="C5" s="103"/>
      <c r="D5" s="106" t="s">
        <v>1</v>
      </c>
      <c r="E5" s="107"/>
      <c r="F5" s="107"/>
      <c r="G5" s="107"/>
      <c r="H5" s="107"/>
      <c r="I5" s="107"/>
      <c r="J5" s="108"/>
    </row>
    <row r="6" spans="2:11" ht="14.25" x14ac:dyDescent="0.2">
      <c r="B6" s="102"/>
      <c r="C6" s="103"/>
    </row>
    <row r="7" spans="2:11" ht="15.75" x14ac:dyDescent="0.25">
      <c r="B7" s="102"/>
      <c r="C7" s="103"/>
      <c r="D7" s="109" t="s">
        <v>2</v>
      </c>
      <c r="E7" s="107"/>
      <c r="F7" s="107"/>
      <c r="G7" s="107"/>
      <c r="H7" s="107"/>
      <c r="I7" s="107"/>
      <c r="J7" s="108"/>
    </row>
    <row r="8" spans="2:11" x14ac:dyDescent="0.25">
      <c r="B8" s="104"/>
      <c r="C8" s="105"/>
      <c r="G8" s="1" t="s">
        <v>3</v>
      </c>
    </row>
    <row r="11" spans="2:11" ht="15.75" x14ac:dyDescent="0.25">
      <c r="B11" s="110" t="s">
        <v>4</v>
      </c>
      <c r="C11" s="108"/>
      <c r="G11" s="111" t="s">
        <v>5</v>
      </c>
      <c r="H11" s="108"/>
      <c r="I11" s="2"/>
    </row>
    <row r="12" spans="2:11" x14ac:dyDescent="0.25">
      <c r="G12" s="2"/>
      <c r="H12" s="2"/>
      <c r="I12" s="2"/>
    </row>
    <row r="13" spans="2:11" ht="26.25" x14ac:dyDescent="0.4">
      <c r="B13" s="3" t="s">
        <v>6</v>
      </c>
      <c r="E13" s="4" t="s">
        <v>7</v>
      </c>
      <c r="F13" s="5" t="s">
        <v>8</v>
      </c>
      <c r="G13" s="6" t="s">
        <v>9</v>
      </c>
      <c r="H13" s="2"/>
      <c r="I13" s="2"/>
      <c r="J13" s="7" t="s">
        <v>7</v>
      </c>
      <c r="K13" s="5" t="s">
        <v>8</v>
      </c>
    </row>
    <row r="14" spans="2:11" x14ac:dyDescent="0.25">
      <c r="G14" s="2"/>
      <c r="H14" s="2"/>
      <c r="I14" s="2"/>
    </row>
    <row r="15" spans="2:11" ht="31.5" x14ac:dyDescent="0.5">
      <c r="B15" s="1" t="s">
        <v>10</v>
      </c>
      <c r="D15" s="8">
        <v>22</v>
      </c>
      <c r="E15" s="9">
        <f>D15/D43</f>
        <v>1.3877674606378683E-2</v>
      </c>
      <c r="F15" s="10">
        <f>D15/D20</f>
        <v>4.6315789473684213E-2</v>
      </c>
      <c r="G15" s="11" t="s">
        <v>11</v>
      </c>
      <c r="H15" s="2"/>
      <c r="I15" s="12">
        <v>67</v>
      </c>
      <c r="J15" s="13">
        <f>I15/I46</f>
        <v>4.2263827210335086E-2</v>
      </c>
      <c r="K15" s="13">
        <f>I15/I30</f>
        <v>0.28118180292093337</v>
      </c>
    </row>
    <row r="16" spans="2:11" ht="31.5" x14ac:dyDescent="0.5">
      <c r="B16" s="1" t="s">
        <v>12</v>
      </c>
      <c r="D16" s="14">
        <v>160</v>
      </c>
      <c r="E16" s="15">
        <f>D16/D43</f>
        <v>0.10092854259184496</v>
      </c>
      <c r="F16" s="13">
        <f>D16/D20</f>
        <v>0.33684210526315789</v>
      </c>
      <c r="G16" s="11" t="s">
        <v>13</v>
      </c>
      <c r="H16" s="2"/>
      <c r="I16" s="16">
        <v>22</v>
      </c>
      <c r="J16" s="17">
        <f>I16/I46</f>
        <v>1.3877674606378685E-2</v>
      </c>
      <c r="K16" s="17">
        <f>I16/I30</f>
        <v>9.232835319791842E-2</v>
      </c>
    </row>
    <row r="17" spans="2:11" ht="26.25" x14ac:dyDescent="0.4">
      <c r="B17" s="1" t="s">
        <v>14</v>
      </c>
      <c r="D17" s="18">
        <v>85</v>
      </c>
      <c r="E17" s="19">
        <f>D17/D43</f>
        <v>5.3618288251917633E-2</v>
      </c>
      <c r="F17" s="13">
        <f>D17/D20</f>
        <v>0.17894736842105263</v>
      </c>
      <c r="G17" s="11" t="s">
        <v>15</v>
      </c>
      <c r="H17" s="2"/>
      <c r="I17" s="16">
        <v>20.7</v>
      </c>
      <c r="J17" s="17">
        <f>I17/I46</f>
        <v>1.3057630197819943E-2</v>
      </c>
      <c r="K17" s="17">
        <f>I17/I30</f>
        <v>8.6872586872586879E-2</v>
      </c>
    </row>
    <row r="18" spans="2:11" ht="28.5" x14ac:dyDescent="0.45">
      <c r="B18" s="20" t="s">
        <v>16</v>
      </c>
      <c r="D18" s="18">
        <v>143</v>
      </c>
      <c r="E18" s="19">
        <f>D18/D43</f>
        <v>9.0204884941461436E-2</v>
      </c>
      <c r="F18" s="17">
        <f>D18/D20</f>
        <v>0.30105263157894735</v>
      </c>
      <c r="G18" s="21" t="s">
        <v>17</v>
      </c>
      <c r="H18" s="2"/>
      <c r="I18" s="16">
        <v>30</v>
      </c>
      <c r="J18" s="17">
        <f>I18/I46</f>
        <v>1.8924101735970932E-2</v>
      </c>
      <c r="K18" s="17">
        <f>I18/I30</f>
        <v>0.12590229981534332</v>
      </c>
    </row>
    <row r="19" spans="2:11" ht="31.5" x14ac:dyDescent="0.5">
      <c r="B19" s="22" t="s">
        <v>18</v>
      </c>
      <c r="D19" s="18">
        <v>65</v>
      </c>
      <c r="E19" s="19">
        <f>D19/D43</f>
        <v>4.1002220427937018E-2</v>
      </c>
      <c r="F19" s="17">
        <f>D19/D20</f>
        <v>0.1368421052631579</v>
      </c>
      <c r="G19" s="23" t="s">
        <v>19</v>
      </c>
      <c r="H19" s="2"/>
      <c r="I19" s="24">
        <v>21.58</v>
      </c>
      <c r="J19" s="17">
        <f>I19/I46</f>
        <v>1.3612737182075089E-2</v>
      </c>
      <c r="K19" s="17">
        <f>I19/I30</f>
        <v>9.0565721000503613E-2</v>
      </c>
    </row>
    <row r="20" spans="2:11" ht="31.5" x14ac:dyDescent="0.5">
      <c r="B20" s="25" t="s">
        <v>20</v>
      </c>
      <c r="C20" s="26"/>
      <c r="D20" s="27">
        <f>SUM(D15:D19)</f>
        <v>475</v>
      </c>
      <c r="E20" s="28">
        <f>D20/D43</f>
        <v>0.29963161081953971</v>
      </c>
      <c r="F20" s="29">
        <f>SUM(F15:F19)</f>
        <v>0.99999999999999989</v>
      </c>
      <c r="G20" s="30" t="s">
        <v>21</v>
      </c>
      <c r="H20" s="2"/>
      <c r="I20" s="31">
        <f>SUM(I15:I19)</f>
        <v>161.27999999999997</v>
      </c>
      <c r="J20" s="17">
        <f>I20/I46</f>
        <v>0.10173597093257972</v>
      </c>
      <c r="K20" s="32">
        <f>I20/I30</f>
        <v>0.67685076380728548</v>
      </c>
    </row>
    <row r="21" spans="2:11" ht="15.75" customHeight="1" x14ac:dyDescent="0.25">
      <c r="G21" s="2"/>
      <c r="H21" s="2"/>
      <c r="I21" s="2"/>
    </row>
    <row r="22" spans="2:11" ht="15.75" customHeight="1" x14ac:dyDescent="0.25">
      <c r="G22" s="2"/>
      <c r="H22" s="2"/>
      <c r="I22" s="2"/>
    </row>
    <row r="23" spans="2:11" ht="15.75" customHeight="1" x14ac:dyDescent="0.25">
      <c r="B23" s="3" t="s">
        <v>22</v>
      </c>
      <c r="G23" s="6" t="s">
        <v>23</v>
      </c>
      <c r="H23" s="2"/>
      <c r="I23" s="2"/>
    </row>
    <row r="24" spans="2:11" ht="15.75" customHeight="1" x14ac:dyDescent="0.35">
      <c r="E24" s="1" t="s">
        <v>24</v>
      </c>
      <c r="F24" s="33" t="s">
        <v>25</v>
      </c>
      <c r="G24" s="2"/>
      <c r="H24" s="2"/>
      <c r="I24" s="2"/>
    </row>
    <row r="25" spans="2:11" ht="15.75" customHeight="1" x14ac:dyDescent="0.35">
      <c r="B25" s="7" t="s">
        <v>26</v>
      </c>
      <c r="C25" s="7"/>
      <c r="D25" s="18">
        <v>430</v>
      </c>
      <c r="E25" s="19">
        <f>D25/D43</f>
        <v>0.27124545821558332</v>
      </c>
      <c r="F25" s="34"/>
      <c r="G25" s="2"/>
      <c r="H25" s="2"/>
      <c r="I25" s="2"/>
    </row>
    <row r="26" spans="2:11" ht="15.75" customHeight="1" x14ac:dyDescent="0.35">
      <c r="B26" s="7" t="s">
        <v>27</v>
      </c>
      <c r="C26" s="7"/>
      <c r="D26" s="18">
        <v>550</v>
      </c>
      <c r="E26" s="19">
        <f>D26/D43</f>
        <v>0.34694186515946707</v>
      </c>
      <c r="F26" s="34"/>
      <c r="G26" s="35" t="s">
        <v>28</v>
      </c>
      <c r="H26" s="2"/>
      <c r="I26" s="16">
        <v>77</v>
      </c>
    </row>
    <row r="27" spans="2:11" ht="15.75" customHeight="1" x14ac:dyDescent="0.35">
      <c r="B27" s="1" t="s">
        <v>29</v>
      </c>
      <c r="D27" s="36">
        <f>+SUM(D25:D26)*(-0.1)</f>
        <v>-98</v>
      </c>
      <c r="E27" s="37">
        <f>D27/D43</f>
        <v>-6.1818732337505039E-2</v>
      </c>
      <c r="F27" s="34"/>
      <c r="G27" s="21" t="s">
        <v>30</v>
      </c>
      <c r="H27" s="2"/>
      <c r="I27" s="31">
        <f>SUM(I26)</f>
        <v>77</v>
      </c>
      <c r="J27" s="17">
        <f>I27/I46</f>
        <v>4.8571861122325394E-2</v>
      </c>
      <c r="K27" s="17">
        <f>I27/I30</f>
        <v>0.32314923619271452</v>
      </c>
    </row>
    <row r="28" spans="2:11" ht="15.75" customHeight="1" x14ac:dyDescent="0.45">
      <c r="B28" s="20" t="s">
        <v>31</v>
      </c>
      <c r="D28" s="36">
        <v>56</v>
      </c>
      <c r="E28" s="17">
        <f>D28/D43</f>
        <v>3.5324989907145735E-2</v>
      </c>
      <c r="F28" s="34"/>
      <c r="G28" s="2"/>
      <c r="H28" s="2"/>
      <c r="I28" s="2"/>
    </row>
    <row r="29" spans="2:11" ht="15.75" customHeight="1" x14ac:dyDescent="0.25">
      <c r="B29" s="1" t="s">
        <v>29</v>
      </c>
      <c r="D29" s="36">
        <f>+D28*(-0.1)</f>
        <v>-5.6000000000000005</v>
      </c>
      <c r="E29" s="37">
        <f>D29/D43</f>
        <v>-3.532498990714574E-3</v>
      </c>
      <c r="F29" s="34"/>
      <c r="G29" s="2"/>
      <c r="H29" s="2"/>
      <c r="I29" s="2"/>
    </row>
    <row r="30" spans="2:11" ht="15.75" customHeight="1" x14ac:dyDescent="0.5">
      <c r="B30" s="1" t="s">
        <v>32</v>
      </c>
      <c r="D30" s="36">
        <v>190</v>
      </c>
      <c r="E30" s="17">
        <f>D30/D43</f>
        <v>0.11985264432781589</v>
      </c>
      <c r="F30" s="34"/>
      <c r="G30" s="38" t="s">
        <v>33</v>
      </c>
      <c r="H30" s="2"/>
      <c r="I30" s="39">
        <f>+I20+I27</f>
        <v>238.27999999999997</v>
      </c>
      <c r="J30" s="19">
        <f>I30/I46</f>
        <v>0.15030783205490511</v>
      </c>
      <c r="K30" s="32">
        <f>SUM(K20:K29)</f>
        <v>1</v>
      </c>
    </row>
    <row r="31" spans="2:11" ht="15.75" customHeight="1" x14ac:dyDescent="0.25">
      <c r="B31" s="1" t="s">
        <v>29</v>
      </c>
      <c r="D31" s="36">
        <f>+D30*(-0.4)</f>
        <v>-76</v>
      </c>
      <c r="E31" s="37">
        <f>D31/D43</f>
        <v>-4.7941057731126356E-2</v>
      </c>
      <c r="F31" s="34"/>
    </row>
    <row r="32" spans="2:11" ht="15.75" customHeight="1" x14ac:dyDescent="0.25">
      <c r="B32" s="1" t="s">
        <v>34</v>
      </c>
      <c r="D32" s="36">
        <v>33.200000000000003</v>
      </c>
      <c r="E32" s="17">
        <f>D32/D43</f>
        <v>2.0942672587807833E-2</v>
      </c>
      <c r="F32" s="34"/>
    </row>
    <row r="33" spans="2:11" ht="15.75" customHeight="1" x14ac:dyDescent="0.25">
      <c r="B33" s="40" t="s">
        <v>29</v>
      </c>
      <c r="D33" s="36">
        <f>+D32*(-0.1)</f>
        <v>-3.3200000000000003</v>
      </c>
      <c r="E33" s="37">
        <f>D33/D43</f>
        <v>-2.0942672587807832E-3</v>
      </c>
      <c r="F33" s="34"/>
    </row>
    <row r="34" spans="2:11" ht="15.75" customHeight="1" x14ac:dyDescent="0.4">
      <c r="B34" s="41" t="s">
        <v>35</v>
      </c>
      <c r="C34" s="42"/>
      <c r="D34" s="43">
        <f>SUM(D25:D33)</f>
        <v>1076.2800000000002</v>
      </c>
      <c r="E34" s="28">
        <f>D34/D43</f>
        <v>0.67892107387969325</v>
      </c>
      <c r="F34" s="34"/>
      <c r="G34" s="112" t="s">
        <v>36</v>
      </c>
      <c r="H34" s="108"/>
      <c r="I34" s="44"/>
    </row>
    <row r="35" spans="2:11" ht="15.75" customHeight="1" x14ac:dyDescent="0.25">
      <c r="B35" s="45"/>
      <c r="C35" s="46"/>
      <c r="D35" s="47"/>
      <c r="F35" s="34"/>
      <c r="G35" s="44"/>
      <c r="H35" s="44"/>
      <c r="I35" s="44"/>
    </row>
    <row r="36" spans="2:11" ht="15.75" customHeight="1" x14ac:dyDescent="0.5">
      <c r="F36" s="34"/>
      <c r="G36" s="48" t="s">
        <v>37</v>
      </c>
      <c r="H36" s="48"/>
      <c r="I36" s="49">
        <v>823</v>
      </c>
      <c r="J36" s="19">
        <f>I36/I46</f>
        <v>0.51915119095680262</v>
      </c>
      <c r="K36" s="9">
        <f>I36/I40</f>
        <v>0.61098737936154413</v>
      </c>
    </row>
    <row r="37" spans="2:11" ht="15.75" customHeight="1" x14ac:dyDescent="0.5">
      <c r="B37" s="22" t="s">
        <v>38</v>
      </c>
      <c r="C37" s="50"/>
      <c r="D37" s="50"/>
      <c r="F37" s="34"/>
      <c r="G37" s="51" t="s">
        <v>39</v>
      </c>
      <c r="H37" s="51"/>
      <c r="I37" s="52">
        <v>112</v>
      </c>
      <c r="J37" s="29">
        <f t="shared" ref="J37:J40" si="0">I37/I$46</f>
        <v>7.0649979814291483E-2</v>
      </c>
      <c r="K37" s="17">
        <f>I37/I43</f>
        <v>8.3147735708982928E-2</v>
      </c>
    </row>
    <row r="38" spans="2:11" ht="15.75" customHeight="1" x14ac:dyDescent="0.5">
      <c r="B38" s="50"/>
      <c r="C38" s="50"/>
      <c r="D38" s="50"/>
      <c r="F38" s="34"/>
      <c r="G38" s="51" t="s">
        <v>40</v>
      </c>
      <c r="H38" s="51"/>
      <c r="I38" s="52">
        <v>252</v>
      </c>
      <c r="J38" s="29">
        <f t="shared" si="0"/>
        <v>0.15896245458215583</v>
      </c>
      <c r="K38" s="17">
        <f>I38/I43</f>
        <v>0.18708240534521159</v>
      </c>
    </row>
    <row r="39" spans="2:11" ht="15.75" customHeight="1" x14ac:dyDescent="0.5">
      <c r="B39" s="50" t="s">
        <v>41</v>
      </c>
      <c r="C39" s="50"/>
      <c r="D39" s="8">
        <v>22</v>
      </c>
      <c r="E39" s="17">
        <f>D39/D43</f>
        <v>1.3877674606378683E-2</v>
      </c>
      <c r="F39" s="34"/>
      <c r="G39" s="53" t="s">
        <v>42</v>
      </c>
      <c r="H39" s="53"/>
      <c r="I39" s="54">
        <v>160</v>
      </c>
      <c r="J39" s="29">
        <f t="shared" si="0"/>
        <v>0.10092854259184497</v>
      </c>
      <c r="K39" s="17">
        <f>I39/I43</f>
        <v>0.11878247958426132</v>
      </c>
    </row>
    <row r="40" spans="2:11" ht="15.75" customHeight="1" x14ac:dyDescent="0.5">
      <c r="B40" s="55" t="s">
        <v>43</v>
      </c>
      <c r="C40" s="50"/>
      <c r="D40" s="8">
        <v>12</v>
      </c>
      <c r="E40" s="17">
        <f>D40/D43</f>
        <v>7.5696406943883722E-3</v>
      </c>
      <c r="F40" s="34"/>
      <c r="G40" s="56" t="s">
        <v>44</v>
      </c>
      <c r="H40" s="57"/>
      <c r="I40" s="58">
        <f>SUM(I36:I39)</f>
        <v>1347</v>
      </c>
      <c r="J40" s="29">
        <f t="shared" si="0"/>
        <v>0.84969216794509483</v>
      </c>
      <c r="K40" s="28">
        <f>SUM(K36:K39)</f>
        <v>1</v>
      </c>
    </row>
    <row r="41" spans="2:11" ht="15.75" customHeight="1" x14ac:dyDescent="0.5">
      <c r="B41" s="25" t="s">
        <v>45</v>
      </c>
      <c r="C41" s="59"/>
      <c r="D41" s="60">
        <f>SUM(D39:D40)</f>
        <v>34</v>
      </c>
      <c r="E41" s="28">
        <f>D41/D43</f>
        <v>2.1447315300767055E-2</v>
      </c>
      <c r="F41" s="34"/>
      <c r="G41" s="44"/>
      <c r="H41" s="44"/>
      <c r="I41" s="44"/>
    </row>
    <row r="42" spans="2:11" ht="15.75" customHeight="1" x14ac:dyDescent="0.25">
      <c r="G42" s="44"/>
      <c r="H42" s="44"/>
      <c r="I42" s="44"/>
    </row>
    <row r="43" spans="2:11" ht="15.75" customHeight="1" x14ac:dyDescent="0.5">
      <c r="B43" s="61" t="s">
        <v>46</v>
      </c>
      <c r="D43" s="62">
        <f>+D20+D34+D41</f>
        <v>1585.2800000000002</v>
      </c>
      <c r="E43" s="28">
        <f>E41+E34+E20</f>
        <v>1</v>
      </c>
      <c r="G43" s="63" t="s">
        <v>47</v>
      </c>
      <c r="H43" s="44"/>
      <c r="I43" s="64">
        <f>+I40</f>
        <v>1347</v>
      </c>
      <c r="J43" s="13">
        <f>I43/I$46</f>
        <v>0.84969216794509483</v>
      </c>
    </row>
    <row r="44" spans="2:11" ht="15.75" customHeight="1" x14ac:dyDescent="0.25">
      <c r="J44" s="36"/>
    </row>
    <row r="45" spans="2:11" ht="15.75" customHeight="1" x14ac:dyDescent="0.25">
      <c r="J45" s="36"/>
    </row>
    <row r="46" spans="2:11" ht="15.75" customHeight="1" x14ac:dyDescent="0.45">
      <c r="B46" s="65" t="s">
        <v>48</v>
      </c>
      <c r="G46" s="61" t="s">
        <v>49</v>
      </c>
      <c r="I46" s="66">
        <f>+I43+I30</f>
        <v>1585.28</v>
      </c>
      <c r="J46" s="28">
        <f>J30+J43</f>
        <v>1</v>
      </c>
    </row>
    <row r="47" spans="2:11" ht="15.75" customHeight="1" x14ac:dyDescent="0.2"/>
    <row r="48" spans="2:11" ht="15.75" customHeight="1" x14ac:dyDescent="0.5">
      <c r="B48" s="67" t="s">
        <v>50</v>
      </c>
    </row>
    <row r="49" spans="8:10" ht="15.75" customHeight="1" x14ac:dyDescent="0.25">
      <c r="H49" s="1" t="s">
        <v>51</v>
      </c>
      <c r="I49" s="68">
        <f>I30/I43</f>
        <v>0.17689680772086117</v>
      </c>
      <c r="J49" s="69" t="s">
        <v>52</v>
      </c>
    </row>
    <row r="50" spans="8:10" ht="15.75" customHeight="1" x14ac:dyDescent="0.25">
      <c r="H50" s="36"/>
    </row>
    <row r="51" spans="8:10" ht="15.75" customHeight="1" x14ac:dyDescent="0.2"/>
    <row r="52" spans="8:10" ht="15.75" customHeight="1" x14ac:dyDescent="0.25">
      <c r="H52" s="1" t="s">
        <v>53</v>
      </c>
      <c r="I52" s="68">
        <f>I43/I30</f>
        <v>5.6530132617089146</v>
      </c>
      <c r="J52" s="69" t="s">
        <v>54</v>
      </c>
    </row>
    <row r="53" spans="8:10" ht="15.75" customHeight="1" x14ac:dyDescent="0.2"/>
    <row r="54" spans="8:10" ht="15.75" customHeight="1" x14ac:dyDescent="0.2"/>
    <row r="55" spans="8:10" ht="15.75" customHeight="1" x14ac:dyDescent="0.2"/>
    <row r="56" spans="8:10" ht="15.75" customHeight="1" x14ac:dyDescent="0.2"/>
    <row r="57" spans="8:10" ht="15.75" customHeight="1" x14ac:dyDescent="0.2"/>
    <row r="58" spans="8:10" ht="15.75" customHeight="1" x14ac:dyDescent="0.2"/>
    <row r="59" spans="8:10" ht="15.75" customHeight="1" x14ac:dyDescent="0.2"/>
    <row r="60" spans="8:10" ht="15.75" customHeight="1" x14ac:dyDescent="0.2"/>
    <row r="61" spans="8:10" ht="15.75" customHeight="1" x14ac:dyDescent="0.2"/>
    <row r="62" spans="8:10" ht="15.75" customHeight="1" x14ac:dyDescent="0.2"/>
    <row r="63" spans="8:10" ht="15.75" customHeight="1" x14ac:dyDescent="0.2"/>
    <row r="64" spans="8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34:H34"/>
    <mergeCell ref="B2:C8"/>
    <mergeCell ref="D5:J5"/>
    <mergeCell ref="D7:J7"/>
    <mergeCell ref="B11:C11"/>
    <mergeCell ref="G11:H1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baseColWidth="10" defaultColWidth="12.625" defaultRowHeight="15" customHeight="1" x14ac:dyDescent="0.2"/>
  <cols>
    <col min="1" max="1" width="9.375" customWidth="1"/>
    <col min="2" max="2" width="24.625" customWidth="1"/>
    <col min="3" max="6" width="9.375" customWidth="1"/>
    <col min="7" max="7" width="35.75" customWidth="1"/>
    <col min="8" max="8" width="16" customWidth="1"/>
    <col min="9" max="26" width="9.375" customWidth="1"/>
  </cols>
  <sheetData>
    <row r="2" spans="2:11" ht="14.25" x14ac:dyDescent="0.2">
      <c r="B2" s="100" t="s">
        <v>0</v>
      </c>
      <c r="C2" s="101"/>
    </row>
    <row r="3" spans="2:11" ht="14.25" x14ac:dyDescent="0.2">
      <c r="B3" s="102"/>
      <c r="C3" s="103"/>
    </row>
    <row r="4" spans="2:11" ht="14.25" x14ac:dyDescent="0.2">
      <c r="B4" s="102"/>
      <c r="C4" s="103"/>
    </row>
    <row r="5" spans="2:11" x14ac:dyDescent="0.25">
      <c r="B5" s="102"/>
      <c r="C5" s="103"/>
      <c r="D5" s="106" t="s">
        <v>1</v>
      </c>
      <c r="E5" s="107"/>
      <c r="F5" s="107"/>
      <c r="G5" s="107"/>
      <c r="H5" s="107"/>
      <c r="I5" s="107"/>
      <c r="J5" s="108"/>
    </row>
    <row r="6" spans="2:11" ht="14.25" x14ac:dyDescent="0.2">
      <c r="B6" s="102"/>
      <c r="C6" s="103"/>
    </row>
    <row r="7" spans="2:11" ht="15.75" x14ac:dyDescent="0.25">
      <c r="B7" s="102"/>
      <c r="C7" s="103"/>
      <c r="D7" s="109" t="s">
        <v>2</v>
      </c>
      <c r="E7" s="107"/>
      <c r="F7" s="107"/>
      <c r="G7" s="107"/>
      <c r="H7" s="107"/>
      <c r="I7" s="107"/>
      <c r="J7" s="108"/>
    </row>
    <row r="8" spans="2:11" ht="14.25" x14ac:dyDescent="0.2">
      <c r="B8" s="104"/>
      <c r="C8" s="105"/>
    </row>
    <row r="11" spans="2:11" ht="15.75" x14ac:dyDescent="0.25">
      <c r="B11" s="110" t="s">
        <v>4</v>
      </c>
      <c r="C11" s="108"/>
      <c r="G11" s="110" t="s">
        <v>5</v>
      </c>
      <c r="H11" s="108"/>
    </row>
    <row r="13" spans="2:11" x14ac:dyDescent="0.25">
      <c r="B13" s="3" t="s">
        <v>6</v>
      </c>
      <c r="E13" s="70" t="s">
        <v>55</v>
      </c>
      <c r="F13" s="70" t="s">
        <v>56</v>
      </c>
      <c r="G13" s="3" t="s">
        <v>9</v>
      </c>
      <c r="J13" s="70" t="s">
        <v>55</v>
      </c>
      <c r="K13" s="70" t="s">
        <v>56</v>
      </c>
    </row>
    <row r="15" spans="2:11" x14ac:dyDescent="0.25">
      <c r="B15" s="1" t="s">
        <v>10</v>
      </c>
      <c r="D15" s="36">
        <v>56</v>
      </c>
      <c r="G15" s="1" t="s">
        <v>11</v>
      </c>
      <c r="I15" s="36">
        <v>115</v>
      </c>
      <c r="K15" s="46"/>
    </row>
    <row r="16" spans="2:11" x14ac:dyDescent="0.25">
      <c r="B16" s="1" t="s">
        <v>12</v>
      </c>
      <c r="D16" s="36">
        <v>122</v>
      </c>
      <c r="G16" s="1" t="s">
        <v>57</v>
      </c>
      <c r="I16" s="36">
        <v>190</v>
      </c>
    </row>
    <row r="17" spans="2:11" x14ac:dyDescent="0.25">
      <c r="B17" s="1" t="s">
        <v>14</v>
      </c>
      <c r="D17" s="36">
        <v>50</v>
      </c>
      <c r="G17" s="1" t="s">
        <v>58</v>
      </c>
      <c r="I17" s="36">
        <v>80</v>
      </c>
    </row>
    <row r="18" spans="2:11" x14ac:dyDescent="0.25">
      <c r="B18" s="1" t="s">
        <v>59</v>
      </c>
      <c r="D18" s="36">
        <v>230</v>
      </c>
      <c r="G18" s="1" t="s">
        <v>60</v>
      </c>
      <c r="I18" s="36">
        <v>90</v>
      </c>
    </row>
    <row r="19" spans="2:11" x14ac:dyDescent="0.25">
      <c r="B19" s="40" t="s">
        <v>18</v>
      </c>
      <c r="D19" s="36">
        <v>180</v>
      </c>
      <c r="G19" s="40" t="s">
        <v>19</v>
      </c>
      <c r="I19" s="36">
        <v>40</v>
      </c>
    </row>
    <row r="20" spans="2:11" x14ac:dyDescent="0.25">
      <c r="B20" s="71" t="s">
        <v>20</v>
      </c>
      <c r="C20" s="26"/>
      <c r="D20" s="72">
        <f>SUM(D15:D19)</f>
        <v>638</v>
      </c>
      <c r="G20" s="71" t="s">
        <v>21</v>
      </c>
      <c r="H20" s="26"/>
      <c r="I20" s="72">
        <f>SUM(I15:I19)</f>
        <v>515</v>
      </c>
      <c r="K20" s="73"/>
    </row>
    <row r="21" spans="2:11" ht="15.75" customHeight="1" x14ac:dyDescent="0.2"/>
    <row r="22" spans="2:11" ht="15.75" customHeight="1" x14ac:dyDescent="0.2"/>
    <row r="23" spans="2:11" ht="15.75" customHeight="1" x14ac:dyDescent="0.25">
      <c r="B23" s="3" t="s">
        <v>22</v>
      </c>
      <c r="G23" s="3" t="s">
        <v>23</v>
      </c>
    </row>
    <row r="24" spans="2:11" ht="15.75" customHeight="1" x14ac:dyDescent="0.2"/>
    <row r="25" spans="2:11" ht="15.75" customHeight="1" x14ac:dyDescent="0.25">
      <c r="B25" s="1" t="s">
        <v>26</v>
      </c>
      <c r="D25" s="36">
        <v>1200</v>
      </c>
    </row>
    <row r="26" spans="2:11" ht="15.75" customHeight="1" x14ac:dyDescent="0.25">
      <c r="B26" s="1" t="s">
        <v>27</v>
      </c>
      <c r="D26" s="36">
        <v>800</v>
      </c>
      <c r="G26" s="40" t="s">
        <v>28</v>
      </c>
      <c r="I26" s="36">
        <v>780</v>
      </c>
    </row>
    <row r="27" spans="2:11" ht="15.75" customHeight="1" x14ac:dyDescent="0.25">
      <c r="B27" s="1" t="s">
        <v>29</v>
      </c>
      <c r="D27" s="36">
        <v>-80</v>
      </c>
      <c r="G27" s="71" t="s">
        <v>21</v>
      </c>
      <c r="H27" s="26"/>
      <c r="I27" s="72">
        <f>SUM(I26)</f>
        <v>780</v>
      </c>
    </row>
    <row r="28" spans="2:11" ht="15.75" customHeight="1" x14ac:dyDescent="0.25">
      <c r="B28" s="1" t="s">
        <v>31</v>
      </c>
      <c r="D28" s="36">
        <v>400</v>
      </c>
    </row>
    <row r="29" spans="2:11" ht="15.75" customHeight="1" x14ac:dyDescent="0.25">
      <c r="B29" s="1" t="s">
        <v>29</v>
      </c>
      <c r="D29" s="36">
        <v>-40</v>
      </c>
    </row>
    <row r="30" spans="2:11" ht="15.75" customHeight="1" x14ac:dyDescent="0.25">
      <c r="B30" s="1" t="s">
        <v>32</v>
      </c>
      <c r="D30" s="36">
        <v>180</v>
      </c>
      <c r="G30" s="61" t="s">
        <v>61</v>
      </c>
      <c r="I30" s="74">
        <f>+I20+I27</f>
        <v>1295</v>
      </c>
    </row>
    <row r="31" spans="2:11" ht="15.75" customHeight="1" x14ac:dyDescent="0.25">
      <c r="B31" s="1" t="s">
        <v>29</v>
      </c>
      <c r="D31" s="36">
        <v>-36</v>
      </c>
    </row>
    <row r="32" spans="2:11" ht="15.75" customHeight="1" x14ac:dyDescent="0.25">
      <c r="B32" s="1" t="s">
        <v>34</v>
      </c>
      <c r="D32" s="36">
        <v>80</v>
      </c>
    </row>
    <row r="33" spans="2:10" ht="15.75" customHeight="1" x14ac:dyDescent="0.25">
      <c r="B33" s="40" t="s">
        <v>29</v>
      </c>
      <c r="D33" s="36">
        <v>-16</v>
      </c>
    </row>
    <row r="34" spans="2:10" ht="15.75" customHeight="1" x14ac:dyDescent="0.25">
      <c r="B34" s="71" t="s">
        <v>35</v>
      </c>
      <c r="C34" s="26"/>
      <c r="D34" s="72">
        <f>SUM(D25:D33)</f>
        <v>2488</v>
      </c>
      <c r="G34" s="110" t="s">
        <v>36</v>
      </c>
      <c r="H34" s="108"/>
    </row>
    <row r="35" spans="2:10" ht="15.75" customHeight="1" x14ac:dyDescent="0.25">
      <c r="B35" s="45"/>
      <c r="C35" s="46"/>
      <c r="D35" s="47"/>
    </row>
    <row r="36" spans="2:10" ht="15.75" customHeight="1" x14ac:dyDescent="0.25">
      <c r="G36" s="1" t="s">
        <v>37</v>
      </c>
      <c r="I36" s="36">
        <v>1500</v>
      </c>
    </row>
    <row r="37" spans="2:10" ht="15.75" customHeight="1" x14ac:dyDescent="0.25">
      <c r="B37" s="3" t="s">
        <v>38</v>
      </c>
      <c r="G37" s="1" t="s">
        <v>39</v>
      </c>
      <c r="I37" s="36">
        <v>245</v>
      </c>
    </row>
    <row r="38" spans="2:10" ht="15.75" customHeight="1" x14ac:dyDescent="0.25">
      <c r="G38" s="1" t="s">
        <v>40</v>
      </c>
      <c r="I38" s="36">
        <v>100</v>
      </c>
    </row>
    <row r="39" spans="2:10" ht="15.75" customHeight="1" x14ac:dyDescent="0.25">
      <c r="B39" s="1" t="s">
        <v>41</v>
      </c>
      <c r="D39" s="36">
        <v>20</v>
      </c>
      <c r="G39" s="1" t="s">
        <v>42</v>
      </c>
      <c r="I39" s="36">
        <v>60</v>
      </c>
    </row>
    <row r="40" spans="2:10" ht="15.75" customHeight="1" x14ac:dyDescent="0.25">
      <c r="B40" s="40" t="s">
        <v>43</v>
      </c>
      <c r="D40" s="36">
        <v>54</v>
      </c>
      <c r="G40" s="71" t="s">
        <v>44</v>
      </c>
      <c r="H40" s="26"/>
      <c r="I40" s="72">
        <f>SUM(I36:I39)</f>
        <v>1905</v>
      </c>
    </row>
    <row r="41" spans="2:10" ht="15.75" customHeight="1" x14ac:dyDescent="0.25">
      <c r="B41" s="71" t="s">
        <v>45</v>
      </c>
      <c r="C41" s="26"/>
      <c r="D41" s="72">
        <f>SUM(D39:D40)</f>
        <v>74</v>
      </c>
    </row>
    <row r="42" spans="2:10" ht="15.75" customHeight="1" x14ac:dyDescent="0.2"/>
    <row r="43" spans="2:10" ht="15.75" customHeight="1" x14ac:dyDescent="0.25">
      <c r="B43" s="61" t="s">
        <v>46</v>
      </c>
      <c r="D43" s="74">
        <f>+D20+D34+D41</f>
        <v>3200</v>
      </c>
      <c r="G43" s="61" t="s">
        <v>47</v>
      </c>
      <c r="I43" s="74">
        <f>+I40</f>
        <v>1905</v>
      </c>
    </row>
    <row r="44" spans="2:10" ht="15.75" customHeight="1" x14ac:dyDescent="0.25">
      <c r="J44" s="36"/>
    </row>
    <row r="45" spans="2:10" ht="15.75" customHeight="1" x14ac:dyDescent="0.25">
      <c r="J45" s="36"/>
    </row>
    <row r="46" spans="2:10" ht="15.75" customHeight="1" x14ac:dyDescent="0.25">
      <c r="G46" s="61" t="s">
        <v>49</v>
      </c>
      <c r="I46" s="74">
        <f>+I43+I30</f>
        <v>3200</v>
      </c>
    </row>
    <row r="47" spans="2:10" ht="15.75" customHeight="1" x14ac:dyDescent="0.2"/>
    <row r="48" spans="2:10" ht="15.75" customHeight="1" x14ac:dyDescent="0.2"/>
    <row r="49" spans="2:8" ht="15.75" customHeight="1" x14ac:dyDescent="0.2"/>
    <row r="50" spans="2:8" ht="15.75" customHeight="1" x14ac:dyDescent="0.25">
      <c r="B50" s="75" t="s">
        <v>62</v>
      </c>
      <c r="C50" s="75" t="s">
        <v>63</v>
      </c>
      <c r="D50" s="75"/>
      <c r="E50" s="75"/>
      <c r="F50" s="75"/>
      <c r="G50" s="75"/>
      <c r="H50" s="36"/>
    </row>
    <row r="51" spans="2:8" ht="15.75" customHeight="1" x14ac:dyDescent="0.25">
      <c r="B51" s="75"/>
      <c r="C51" s="75" t="s">
        <v>64</v>
      </c>
      <c r="D51" s="75"/>
      <c r="E51" s="75"/>
      <c r="F51" s="75"/>
      <c r="G51" s="75"/>
    </row>
    <row r="52" spans="2:8" ht="15.75" customHeight="1" x14ac:dyDescent="0.25">
      <c r="B52" s="75"/>
      <c r="C52" s="75" t="s">
        <v>65</v>
      </c>
      <c r="D52" s="75"/>
      <c r="E52" s="75"/>
      <c r="F52" s="75"/>
      <c r="G52" s="75"/>
    </row>
    <row r="53" spans="2:8" ht="15.75" customHeight="1" x14ac:dyDescent="0.25">
      <c r="B53" s="75"/>
      <c r="C53" s="75"/>
      <c r="D53" s="75"/>
      <c r="E53" s="75"/>
      <c r="F53" s="75"/>
      <c r="G53" s="75"/>
    </row>
    <row r="54" spans="2:8" ht="15.75" customHeight="1" x14ac:dyDescent="0.25">
      <c r="B54" s="75"/>
      <c r="C54" s="75" t="s">
        <v>66</v>
      </c>
      <c r="D54" s="75"/>
      <c r="E54" s="75"/>
      <c r="F54" s="75"/>
      <c r="G54" s="75"/>
    </row>
    <row r="55" spans="2:8" ht="15.75" customHeight="1" x14ac:dyDescent="0.25">
      <c r="B55" s="75"/>
      <c r="C55" s="75"/>
      <c r="D55" s="75"/>
      <c r="E55" s="75"/>
      <c r="F55" s="75"/>
      <c r="G55" s="75"/>
    </row>
    <row r="56" spans="2:8" ht="15.75" customHeight="1" x14ac:dyDescent="0.25">
      <c r="B56" s="75"/>
      <c r="C56" s="75" t="s">
        <v>67</v>
      </c>
      <c r="D56" s="75"/>
      <c r="E56" s="75"/>
      <c r="F56" s="75"/>
      <c r="G56" s="75"/>
    </row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34:H34"/>
    <mergeCell ref="B2:C8"/>
    <mergeCell ref="D5:J5"/>
    <mergeCell ref="D7:J7"/>
    <mergeCell ref="B11:C11"/>
    <mergeCell ref="G11:H1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000"/>
  <sheetViews>
    <sheetView workbookViewId="0"/>
  </sheetViews>
  <sheetFormatPr baseColWidth="10" defaultColWidth="12.625" defaultRowHeight="15" customHeight="1" x14ac:dyDescent="0.2"/>
  <cols>
    <col min="1" max="3" width="9.375" customWidth="1"/>
    <col min="4" max="4" width="20.25" customWidth="1"/>
    <col min="5" max="6" width="9.375" customWidth="1"/>
    <col min="7" max="8" width="14" customWidth="1"/>
    <col min="9" max="9" width="16" customWidth="1"/>
    <col min="10" max="10" width="22.125" customWidth="1"/>
    <col min="11" max="11" width="14" customWidth="1"/>
    <col min="12" max="12" width="9.375" customWidth="1"/>
    <col min="13" max="13" width="21.75" customWidth="1"/>
    <col min="14" max="26" width="9.375" customWidth="1"/>
  </cols>
  <sheetData>
    <row r="4" spans="3:16" x14ac:dyDescent="0.25">
      <c r="F4" s="106" t="s">
        <v>1</v>
      </c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6" spans="3:16" ht="15.75" x14ac:dyDescent="0.25">
      <c r="F6" s="109" t="s">
        <v>68</v>
      </c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8" spans="3:16" x14ac:dyDescent="0.25">
      <c r="G8" s="1" t="s">
        <v>69</v>
      </c>
    </row>
    <row r="9" spans="3:16" ht="46.5" x14ac:dyDescent="0.35">
      <c r="I9" s="7" t="s">
        <v>70</v>
      </c>
      <c r="J9" s="7" t="s">
        <v>71</v>
      </c>
      <c r="L9" s="76" t="s">
        <v>70</v>
      </c>
      <c r="M9" s="7" t="s">
        <v>71</v>
      </c>
    </row>
    <row r="10" spans="3:16" ht="78.75" x14ac:dyDescent="0.4">
      <c r="G10" s="5">
        <v>2017</v>
      </c>
      <c r="H10" s="5">
        <v>2018</v>
      </c>
      <c r="I10" s="4" t="s">
        <v>72</v>
      </c>
      <c r="J10" s="4" t="s">
        <v>73</v>
      </c>
      <c r="K10" s="5">
        <v>2019</v>
      </c>
      <c r="L10" s="4" t="s">
        <v>74</v>
      </c>
      <c r="M10" s="4" t="s">
        <v>75</v>
      </c>
    </row>
    <row r="11" spans="3:16" ht="26.25" x14ac:dyDescent="0.4">
      <c r="G11" s="5"/>
      <c r="H11" s="5"/>
      <c r="I11" s="4"/>
      <c r="J11" s="4"/>
      <c r="K11" s="5"/>
      <c r="L11" s="4"/>
      <c r="M11" s="4"/>
    </row>
    <row r="12" spans="3:16" ht="28.5" x14ac:dyDescent="0.45">
      <c r="C12" s="77" t="s">
        <v>76</v>
      </c>
      <c r="D12" s="77"/>
      <c r="E12" s="77"/>
      <c r="F12" s="77"/>
      <c r="G12" s="78">
        <v>4000</v>
      </c>
      <c r="H12" s="78">
        <v>4300</v>
      </c>
      <c r="I12" s="78">
        <f>H12-G12</f>
        <v>300</v>
      </c>
      <c r="J12" s="79">
        <f>I12/G12</f>
        <v>7.4999999999999997E-2</v>
      </c>
      <c r="K12" s="78">
        <v>3900</v>
      </c>
      <c r="L12" s="77"/>
      <c r="M12" s="77"/>
    </row>
    <row r="13" spans="3:16" ht="28.5" x14ac:dyDescent="0.45">
      <c r="C13" s="77"/>
      <c r="D13" s="77"/>
      <c r="E13" s="77"/>
      <c r="F13" s="77"/>
      <c r="G13" s="78"/>
      <c r="H13" s="78"/>
      <c r="I13" s="78"/>
      <c r="J13" s="78"/>
      <c r="K13" s="78"/>
      <c r="L13" s="77"/>
      <c r="M13" s="77"/>
    </row>
    <row r="14" spans="3:16" ht="28.5" x14ac:dyDescent="0.45">
      <c r="C14" s="77" t="s">
        <v>77</v>
      </c>
      <c r="D14" s="77"/>
      <c r="E14" s="77"/>
      <c r="F14" s="77"/>
      <c r="G14" s="78">
        <v>-1200</v>
      </c>
      <c r="H14" s="78">
        <v>-1300</v>
      </c>
      <c r="I14" s="78">
        <f>H14-G14</f>
        <v>-100</v>
      </c>
      <c r="J14" s="79">
        <f>I14/G14</f>
        <v>8.3333333333333329E-2</v>
      </c>
      <c r="K14" s="78">
        <v>-1200</v>
      </c>
      <c r="L14" s="77"/>
      <c r="M14" s="80"/>
    </row>
    <row r="15" spans="3:16" ht="28.5" x14ac:dyDescent="0.45">
      <c r="C15" s="77"/>
      <c r="D15" s="77"/>
      <c r="E15" s="77"/>
      <c r="F15" s="77"/>
      <c r="G15" s="78"/>
      <c r="H15" s="78"/>
      <c r="I15" s="78"/>
      <c r="J15" s="78"/>
      <c r="K15" s="78"/>
      <c r="L15" s="77"/>
      <c r="M15" s="77"/>
    </row>
    <row r="16" spans="3:16" ht="36" x14ac:dyDescent="0.55000000000000004">
      <c r="C16" s="81" t="s">
        <v>78</v>
      </c>
      <c r="D16" s="77"/>
      <c r="E16" s="77"/>
      <c r="F16" s="77"/>
      <c r="G16" s="78">
        <f t="shared" ref="G16:H16" si="0">SUM(G12:G15)</f>
        <v>2800</v>
      </c>
      <c r="H16" s="78">
        <f t="shared" si="0"/>
        <v>3000</v>
      </c>
      <c r="I16" s="78">
        <f>H16-G16</f>
        <v>200</v>
      </c>
      <c r="J16" s="79">
        <f>I16/G16</f>
        <v>7.1428571428571425E-2</v>
      </c>
      <c r="K16" s="78">
        <f>SUM(K12:K15)</f>
        <v>2700</v>
      </c>
      <c r="L16" s="77"/>
      <c r="M16" s="82"/>
    </row>
    <row r="17" spans="3:14" ht="23.25" x14ac:dyDescent="0.35">
      <c r="C17" s="83"/>
      <c r="D17" s="83"/>
      <c r="E17" s="83"/>
      <c r="F17" s="83"/>
      <c r="G17" s="84"/>
      <c r="H17" s="84"/>
      <c r="I17" s="84"/>
      <c r="J17" s="84"/>
      <c r="K17" s="84"/>
      <c r="L17" s="83"/>
      <c r="M17" s="83"/>
    </row>
    <row r="18" spans="3:14" ht="23.25" x14ac:dyDescent="0.35">
      <c r="C18" s="83" t="s">
        <v>79</v>
      </c>
      <c r="D18" s="83"/>
      <c r="E18" s="83"/>
      <c r="F18" s="83"/>
      <c r="G18" s="84"/>
      <c r="H18" s="84"/>
      <c r="I18" s="84"/>
      <c r="J18" s="84"/>
      <c r="K18" s="84"/>
      <c r="L18" s="83"/>
      <c r="M18" s="83"/>
    </row>
    <row r="19" spans="3:14" ht="23.25" x14ac:dyDescent="0.35">
      <c r="C19" s="83"/>
      <c r="D19" s="83"/>
      <c r="E19" s="83"/>
      <c r="F19" s="83"/>
      <c r="G19" s="84"/>
      <c r="H19" s="84"/>
      <c r="I19" s="84"/>
      <c r="J19" s="84"/>
      <c r="K19" s="84"/>
      <c r="L19" s="83"/>
      <c r="M19" s="83"/>
    </row>
    <row r="20" spans="3:14" ht="23.25" x14ac:dyDescent="0.35">
      <c r="C20" s="83"/>
      <c r="D20" s="83" t="s">
        <v>80</v>
      </c>
      <c r="E20" s="83"/>
      <c r="F20" s="83"/>
      <c r="G20" s="84">
        <v>-150</v>
      </c>
      <c r="H20" s="84">
        <v>-180</v>
      </c>
      <c r="I20" s="84"/>
      <c r="J20" s="84"/>
      <c r="K20" s="84">
        <v>-170</v>
      </c>
      <c r="L20" s="83"/>
      <c r="M20" s="83"/>
    </row>
    <row r="21" spans="3:14" ht="15.75" customHeight="1" x14ac:dyDescent="0.35">
      <c r="C21" s="83"/>
      <c r="D21" s="83" t="s">
        <v>81</v>
      </c>
      <c r="E21" s="83"/>
      <c r="F21" s="83"/>
      <c r="G21" s="84">
        <v>-100</v>
      </c>
      <c r="H21" s="84">
        <v>-120</v>
      </c>
      <c r="I21" s="84"/>
      <c r="J21" s="84"/>
      <c r="K21" s="84">
        <v>-120</v>
      </c>
      <c r="L21" s="83"/>
      <c r="M21" s="83"/>
    </row>
    <row r="22" spans="3:14" ht="15.75" customHeight="1" x14ac:dyDescent="0.35">
      <c r="C22" s="83"/>
      <c r="D22" s="83"/>
      <c r="E22" s="83"/>
      <c r="F22" s="83"/>
      <c r="G22" s="84"/>
      <c r="H22" s="84"/>
      <c r="I22" s="84"/>
      <c r="J22" s="84"/>
      <c r="K22" s="84"/>
      <c r="L22" s="83"/>
      <c r="M22" s="83"/>
    </row>
    <row r="23" spans="3:14" ht="15.75" customHeight="1" x14ac:dyDescent="0.35">
      <c r="C23" s="83"/>
      <c r="D23" s="85" t="s">
        <v>82</v>
      </c>
      <c r="E23" s="83"/>
      <c r="F23" s="83"/>
      <c r="G23" s="84">
        <f t="shared" ref="G23:H23" si="1">SUM(G20:G22)</f>
        <v>-250</v>
      </c>
      <c r="H23" s="84">
        <f t="shared" si="1"/>
        <v>-300</v>
      </c>
      <c r="I23" s="84">
        <f>H23-G23</f>
        <v>-50</v>
      </c>
      <c r="J23" s="86">
        <f>I23/G23</f>
        <v>0.2</v>
      </c>
      <c r="K23" s="84">
        <f>SUM(K20:K22)</f>
        <v>-290</v>
      </c>
      <c r="L23" s="83"/>
      <c r="M23" s="83"/>
    </row>
    <row r="24" spans="3:14" ht="15.75" customHeight="1" x14ac:dyDescent="0.35">
      <c r="C24" s="83"/>
      <c r="D24" s="83"/>
      <c r="E24" s="83"/>
      <c r="F24" s="83"/>
      <c r="G24" s="84"/>
      <c r="H24" s="84"/>
      <c r="I24" s="84"/>
      <c r="J24" s="84"/>
      <c r="K24" s="84"/>
      <c r="L24" s="83"/>
      <c r="M24" s="83"/>
    </row>
    <row r="25" spans="3:14" ht="15.75" customHeight="1" x14ac:dyDescent="0.45">
      <c r="C25" s="83" t="s">
        <v>83</v>
      </c>
      <c r="D25" s="83"/>
      <c r="E25" s="83"/>
      <c r="F25" s="83"/>
      <c r="G25" s="84">
        <f t="shared" ref="G25:H25" si="2">G16+G23</f>
        <v>2550</v>
      </c>
      <c r="H25" s="84">
        <f t="shared" si="2"/>
        <v>2700</v>
      </c>
      <c r="I25" s="84">
        <f>H25-G25</f>
        <v>150</v>
      </c>
      <c r="J25" s="87">
        <f>I25/G25</f>
        <v>5.8823529411764705E-2</v>
      </c>
      <c r="K25" s="84">
        <f>K16+K23</f>
        <v>2410</v>
      </c>
      <c r="L25" s="83"/>
      <c r="M25" s="88"/>
      <c r="N25" s="5"/>
    </row>
    <row r="26" spans="3:14" ht="15.75" customHeight="1" x14ac:dyDescent="0.35">
      <c r="C26" s="21"/>
      <c r="D26" s="21"/>
      <c r="E26" s="21"/>
      <c r="F26" s="21"/>
      <c r="G26" s="89"/>
      <c r="H26" s="89"/>
      <c r="I26" s="89"/>
      <c r="J26" s="89"/>
      <c r="K26" s="89"/>
      <c r="L26" s="21"/>
      <c r="M26" s="21"/>
    </row>
    <row r="27" spans="3:14" ht="15.75" customHeight="1" x14ac:dyDescent="0.35">
      <c r="C27" s="21" t="s">
        <v>84</v>
      </c>
      <c r="D27" s="21"/>
      <c r="E27" s="21"/>
      <c r="F27" s="21"/>
      <c r="G27" s="89"/>
      <c r="H27" s="89"/>
      <c r="I27" s="89"/>
      <c r="J27" s="89"/>
      <c r="K27" s="89"/>
      <c r="L27" s="21"/>
      <c r="M27" s="21"/>
    </row>
    <row r="28" spans="3:14" ht="15.75" customHeight="1" x14ac:dyDescent="0.35">
      <c r="C28" s="21"/>
      <c r="D28" s="21"/>
      <c r="E28" s="21"/>
      <c r="F28" s="21"/>
      <c r="G28" s="89"/>
      <c r="H28" s="89"/>
      <c r="I28" s="89"/>
      <c r="J28" s="89"/>
      <c r="K28" s="89"/>
      <c r="L28" s="21"/>
      <c r="M28" s="21"/>
    </row>
    <row r="29" spans="3:14" ht="15.75" customHeight="1" x14ac:dyDescent="0.35">
      <c r="C29" s="21"/>
      <c r="D29" s="21" t="s">
        <v>85</v>
      </c>
      <c r="E29" s="21"/>
      <c r="F29" s="21"/>
      <c r="G29" s="89">
        <v>-200</v>
      </c>
      <c r="H29" s="89">
        <v>-200</v>
      </c>
      <c r="I29" s="89"/>
      <c r="J29" s="89"/>
      <c r="K29" s="89">
        <v>-300</v>
      </c>
      <c r="L29" s="21"/>
      <c r="M29" s="21"/>
    </row>
    <row r="30" spans="3:14" ht="15.75" customHeight="1" x14ac:dyDescent="0.35">
      <c r="C30" s="21"/>
      <c r="D30" s="21" t="s">
        <v>86</v>
      </c>
      <c r="E30" s="21"/>
      <c r="F30" s="21"/>
      <c r="G30" s="89">
        <v>-50</v>
      </c>
      <c r="H30" s="89">
        <v>-50</v>
      </c>
      <c r="I30" s="89"/>
      <c r="J30" s="89"/>
      <c r="K30" s="89">
        <v>-80</v>
      </c>
      <c r="L30" s="21"/>
      <c r="M30" s="21"/>
    </row>
    <row r="31" spans="3:14" ht="15.75" customHeight="1" x14ac:dyDescent="0.35">
      <c r="C31" s="21" t="s">
        <v>87</v>
      </c>
      <c r="D31" s="21"/>
      <c r="E31" s="21"/>
      <c r="F31" s="21"/>
      <c r="G31" s="89">
        <f t="shared" ref="G31:H31" si="3">SUM(G29:G30)</f>
        <v>-250</v>
      </c>
      <c r="H31" s="89">
        <f t="shared" si="3"/>
        <v>-250</v>
      </c>
      <c r="I31" s="89">
        <f>H31-G31</f>
        <v>0</v>
      </c>
      <c r="J31" s="90">
        <f>I31/G31</f>
        <v>0</v>
      </c>
      <c r="K31" s="89">
        <f>SUM(K29:K30)</f>
        <v>-380</v>
      </c>
      <c r="L31" s="21"/>
      <c r="M31" s="21"/>
    </row>
    <row r="32" spans="3:14" ht="15.75" customHeight="1" x14ac:dyDescent="0.35">
      <c r="C32" s="21"/>
      <c r="D32" s="21"/>
      <c r="E32" s="21"/>
      <c r="F32" s="21"/>
      <c r="G32" s="89"/>
      <c r="H32" s="89"/>
      <c r="I32" s="89"/>
      <c r="J32" s="89"/>
      <c r="K32" s="89"/>
      <c r="L32" s="21"/>
      <c r="M32" s="21"/>
    </row>
    <row r="33" spans="3:14" ht="15.75" customHeight="1" x14ac:dyDescent="0.45">
      <c r="C33" s="21" t="s">
        <v>88</v>
      </c>
      <c r="D33" s="21"/>
      <c r="E33" s="21"/>
      <c r="F33" s="21"/>
      <c r="G33" s="89">
        <f t="shared" ref="G33:H33" si="4">G25+G31</f>
        <v>2300</v>
      </c>
      <c r="H33" s="89">
        <f t="shared" si="4"/>
        <v>2450</v>
      </c>
      <c r="I33" s="89">
        <f>H33-G33</f>
        <v>150</v>
      </c>
      <c r="J33" s="91">
        <f>I33/G33</f>
        <v>6.5217391304347824E-2</v>
      </c>
      <c r="K33" s="89">
        <f>K25+K31</f>
        <v>2030</v>
      </c>
      <c r="L33" s="21"/>
      <c r="M33" s="92"/>
      <c r="N33" s="20"/>
    </row>
    <row r="34" spans="3:14" ht="15.75" customHeight="1" x14ac:dyDescent="0.45">
      <c r="C34" s="93"/>
      <c r="D34" s="93"/>
      <c r="E34" s="93"/>
      <c r="F34" s="93"/>
      <c r="G34" s="94"/>
      <c r="H34" s="94"/>
      <c r="I34" s="94"/>
      <c r="J34" s="94"/>
      <c r="K34" s="94"/>
      <c r="L34" s="93"/>
      <c r="M34" s="93"/>
    </row>
    <row r="35" spans="3:14" ht="15.75" customHeight="1" x14ac:dyDescent="0.45">
      <c r="C35" s="93" t="s">
        <v>89</v>
      </c>
      <c r="D35" s="93"/>
      <c r="E35" s="93"/>
      <c r="F35" s="93"/>
      <c r="G35" s="94">
        <v>-400</v>
      </c>
      <c r="H35" s="94">
        <v>-430</v>
      </c>
      <c r="I35" s="94">
        <f>H35-G35</f>
        <v>-30</v>
      </c>
      <c r="J35" s="95">
        <f>I35/G35</f>
        <v>7.4999999999999997E-2</v>
      </c>
      <c r="K35" s="94">
        <v>-390</v>
      </c>
      <c r="L35" s="93"/>
      <c r="M35" s="93"/>
    </row>
    <row r="36" spans="3:14" ht="15.75" customHeight="1" x14ac:dyDescent="0.45">
      <c r="C36" s="93"/>
      <c r="D36" s="93"/>
      <c r="E36" s="93"/>
      <c r="F36" s="93"/>
      <c r="G36" s="94"/>
      <c r="H36" s="94"/>
      <c r="I36" s="94"/>
      <c r="J36" s="94"/>
      <c r="K36" s="94"/>
      <c r="L36" s="93"/>
      <c r="M36" s="93"/>
    </row>
    <row r="37" spans="3:14" ht="15.75" customHeight="1" x14ac:dyDescent="0.45">
      <c r="C37" s="96" t="s">
        <v>90</v>
      </c>
      <c r="D37" s="96"/>
      <c r="E37" s="96"/>
      <c r="F37" s="96"/>
      <c r="G37" s="97">
        <f t="shared" ref="G37:H37" si="5">G33+G35</f>
        <v>1900</v>
      </c>
      <c r="H37" s="97">
        <f t="shared" si="5"/>
        <v>2020</v>
      </c>
      <c r="I37" s="97">
        <f>H37-G37</f>
        <v>120</v>
      </c>
      <c r="J37" s="98">
        <f>I37/G37</f>
        <v>6.3157894736842107E-2</v>
      </c>
      <c r="K37" s="97">
        <f>K33+K35</f>
        <v>1640</v>
      </c>
      <c r="L37" s="96"/>
      <c r="M37" s="99"/>
      <c r="N37" s="20"/>
    </row>
    <row r="38" spans="3:14" ht="15.75" customHeight="1" x14ac:dyDescent="0.2"/>
    <row r="39" spans="3:14" ht="15.75" customHeight="1" x14ac:dyDescent="0.2"/>
    <row r="40" spans="3:14" ht="15.75" customHeight="1" x14ac:dyDescent="0.2"/>
    <row r="41" spans="3:14" ht="15.75" customHeight="1" x14ac:dyDescent="0.2"/>
    <row r="42" spans="3:14" ht="15.75" customHeight="1" x14ac:dyDescent="0.2"/>
    <row r="43" spans="3:14" ht="15.75" customHeight="1" x14ac:dyDescent="0.2"/>
    <row r="44" spans="3:14" ht="15.75" customHeight="1" x14ac:dyDescent="0.2"/>
    <row r="45" spans="3:14" ht="15.75" customHeight="1" x14ac:dyDescent="0.2"/>
    <row r="46" spans="3:14" ht="15.75" customHeight="1" x14ac:dyDescent="0.2"/>
    <row r="47" spans="3:14" ht="15.75" customHeight="1" x14ac:dyDescent="0.2"/>
    <row r="48" spans="3:1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F4:P4"/>
    <mergeCell ref="F6:P6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 General  Ejemplo</vt:lpstr>
      <vt:lpstr>Balance General  Plantilla</vt:lpstr>
      <vt:lpstr>Estado de Resultado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2021-03-04T17:22:13Z</dcterms:modified>
</cp:coreProperties>
</file>