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8_{4CA24294-B565-4D44-9781-E7FA21F9DD38}" xr6:coauthVersionLast="47" xr6:coauthVersionMax="47" xr10:uidLastSave="{00000000-0000-0000-0000-000000000000}"/>
  <bookViews>
    <workbookView xWindow="-120" yWindow="-120" windowWidth="21840" windowHeight="13140" activeTab="1" xr2:uid="{B657E4F9-3588-4A7E-A9FA-75F194987DE5}"/>
  </bookViews>
  <sheets>
    <sheet name="Apresentação" sheetId="1" r:id="rId1"/>
    <sheet name="Análise 1_Texto" sheetId="2" r:id="rId2"/>
    <sheet name="ANÁLISE 2_TECNOLOGIA_TEXTO"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5" i="2" l="1"/>
  <c r="H44" i="2"/>
  <c r="H43" i="2"/>
  <c r="H42" i="2"/>
  <c r="H41" i="2"/>
  <c r="H40" i="2"/>
  <c r="H39" i="2"/>
  <c r="H38" i="2"/>
  <c r="H37" i="2"/>
  <c r="H36" i="2"/>
  <c r="H35" i="2"/>
  <c r="H34" i="2"/>
  <c r="H33" i="2"/>
  <c r="H32" i="2"/>
  <c r="H31" i="2"/>
  <c r="H30" i="2"/>
  <c r="H29" i="2"/>
  <c r="H28" i="2"/>
  <c r="H27" i="2"/>
  <c r="H26" i="2"/>
  <c r="H25" i="2"/>
  <c r="H24" i="2"/>
  <c r="H23" i="2"/>
  <c r="H22" i="2"/>
  <c r="H21" i="2"/>
  <c r="H20" i="2"/>
  <c r="H19" i="2"/>
  <c r="I17" i="4"/>
  <c r="I18" i="4"/>
  <c r="I19" i="4"/>
  <c r="I20" i="4"/>
  <c r="I21" i="4"/>
  <c r="I22" i="4"/>
  <c r="I23" i="4"/>
  <c r="I24" i="4"/>
  <c r="I25" i="4"/>
  <c r="I26" i="4"/>
  <c r="I27" i="4"/>
  <c r="I28" i="4"/>
  <c r="I29" i="4"/>
  <c r="I30" i="4"/>
  <c r="I31" i="4"/>
  <c r="I32" i="4"/>
  <c r="I33" i="4"/>
  <c r="I34" i="4"/>
  <c r="I35" i="4"/>
  <c r="I36" i="4"/>
  <c r="I37" i="4"/>
  <c r="I38" i="4"/>
  <c r="I39" i="4"/>
  <c r="I40" i="4"/>
  <c r="I41" i="4"/>
  <c r="F64" i="4"/>
  <c r="E73" i="2"/>
  <c r="H48" i="2" l="1"/>
  <c r="G48" i="2" l="1"/>
  <c r="F48" i="2"/>
  <c r="E48" i="2"/>
  <c r="D48" i="2"/>
  <c r="C48" i="2"/>
  <c r="G47" i="2"/>
  <c r="F47" i="2"/>
  <c r="E47" i="2"/>
  <c r="D47" i="2"/>
  <c r="C47" i="2"/>
</calcChain>
</file>

<file path=xl/sharedStrings.xml><?xml version="1.0" encoding="utf-8"?>
<sst xmlns="http://schemas.openxmlformats.org/spreadsheetml/2006/main" count="74" uniqueCount="37">
  <si>
    <t>Semanas</t>
  </si>
  <si>
    <t>Horas de sobreaviso (extras)</t>
  </si>
  <si>
    <t>Atividades presenciais</t>
  </si>
  <si>
    <t>Atividades de monitoramento (sistemas)</t>
  </si>
  <si>
    <t xml:space="preserve"> Atividades de treinamento</t>
  </si>
  <si>
    <t>Total de horas na plataforma</t>
  </si>
  <si>
    <t>Total</t>
  </si>
  <si>
    <t>Média</t>
  </si>
  <si>
    <t>Horas Totais de sobreaviso (extras)</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</si>
  <si>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</si>
  <si>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</si>
  <si>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</si>
  <si>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</si>
  <si>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</si>
  <si>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</si>
  <si>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</si>
  <si>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</si>
  <si>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</si>
  <si>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</si>
  <si>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</si>
  <si>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</si>
  <si>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</si>
  <si>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</si>
  <si>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</si>
  <si>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</si>
  <si>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</si>
  <si>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</si>
  <si>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</si>
  <si>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</si>
  <si>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</si>
  <si>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</si>
  <si>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X Variable 1</t>
  </si>
  <si>
    <t>X Variable 2</t>
  </si>
  <si>
    <t>X Variable 3</t>
  </si>
  <si>
    <t>X Variable 4</t>
  </si>
  <si>
    <t>Horas extras em função das outras variáveis independentes</t>
  </si>
  <si>
    <t>Erro padrão / horas extras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</si>
</sst>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name val="Calibri"/>
      <family val="2"/>
      <scheme val="minor"/>
    </font>
    <font>
      <b/>
      <sz val="12"/>
      <color theme="1"/>
      <name val="Calibri"/>
      <family val="2"/>
      <scheme val="minor"/>
    </font>
    <font>
      <i/>
      <sz val="11"/>
      <color theme="1"/>
      <name val="Calibri"/>
      <family val="2"/>
      <scheme val="minor"/>
    </font>
    <font>
      <sz val="11"/>
      <name val="Calibri"/>
      <family val="2"/>
      <scheme val="minor"/>
    </font>
    <font>
      <b/>
      <sz val="14"/>
      <color theme="1"/>
      <name val="Calibri"/>
      <family val="2"/>
      <scheme val="minor"/>
    </font>
    <font>
      <b/>
      <u/>
      <sz val="16"/>
      <color theme="1"/>
      <name val="Calibri"/>
      <family val="2"/>
      <scheme val="minor"/>
    </font>
    <font>
      <b/>
      <u/>
      <sz val="14"/>
      <color theme="1"/>
      <name val="Calibri"/>
      <family val="2"/>
      <scheme val="minor"/>
    </font>
  </fonts>
  <fills count="8">
    <fill>
      <patternFill patternType="none"/>
    </fill>
    <fill>
      <patternFill patternType="gray125"/>
    </fill>
    <fill>
      <patternFill patternType="solid">
        <fgColor theme="7" tint="0.59999389629810485"/>
        <bgColor theme="7" tint="0.59999389629810485"/>
      </patternFill>
    </fill>
    <fill>
      <patternFill patternType="solid">
        <fgColor theme="7" tint="0.79998168889431442"/>
        <bgColor theme="7" tint="0.79998168889431442"/>
      </patternFill>
    </fill>
    <fill>
      <patternFill patternType="solid">
        <fgColor theme="7"/>
        <bgColor theme="7"/>
      </patternFill>
    </fill>
    <fill>
      <patternFill patternType="solid">
        <fgColor rgb="FFFF0000"/>
        <bgColor indexed="64"/>
      </patternFill>
    </fill>
    <fill>
      <patternFill patternType="solid">
        <fgColor theme="9" tint="0.79998168889431442"/>
        <bgColor indexed="64"/>
      </patternFill>
    </fill>
    <fill>
      <patternFill patternType="solid">
        <fgColor theme="2" tint="-0.249977111117893"/>
        <bgColor indexed="64"/>
      </patternFill>
    </fill>
  </fills>
  <borders count="11">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top style="thin">
        <color theme="7" tint="0.39997558519241921"/>
      </top>
      <bottom style="thin">
        <color theme="7"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7">
    <xf numFmtId="0" fontId="0" fillId="0" borderId="0" xfId="0"/>
    <xf numFmtId="0" fontId="0" fillId="0" borderId="0" xfId="0" applyAlignment="1">
      <alignment horizontal="center"/>
    </xf>
    <xf numFmtId="0" fontId="2" fillId="0" borderId="0" xfId="0" applyFont="1" applyAlignment="1">
      <alignment horizontal="center"/>
    </xf>
    <xf numFmtId="0" fontId="1" fillId="2" borderId="2" xfId="0" applyFont="1" applyFill="1" applyBorder="1" applyAlignment="1">
      <alignment horizontal="center"/>
    </xf>
    <xf numFmtId="0" fontId="1" fillId="3" borderId="2" xfId="0" applyFont="1" applyFill="1" applyBorder="1" applyAlignment="1">
      <alignment horizontal="center"/>
    </xf>
    <xf numFmtId="0" fontId="1" fillId="2" borderId="1" xfId="0" applyFont="1" applyFill="1" applyBorder="1" applyAlignment="1">
      <alignment horizontal="center"/>
    </xf>
    <xf numFmtId="0" fontId="1" fillId="2" borderId="3" xfId="0" applyFont="1" applyFill="1" applyBorder="1" applyAlignment="1">
      <alignment horizontal="center"/>
    </xf>
    <xf numFmtId="0" fontId="1" fillId="3" borderId="1" xfId="0" applyFont="1" applyFill="1" applyBorder="1" applyAlignment="1">
      <alignment horizontal="center"/>
    </xf>
    <xf numFmtId="2" fontId="1" fillId="3" borderId="2" xfId="0" applyNumberFormat="1" applyFont="1" applyFill="1" applyBorder="1" applyAlignment="1">
      <alignment horizontal="center"/>
    </xf>
    <xf numFmtId="2" fontId="1" fillId="3" borderId="3" xfId="0" applyNumberFormat="1" applyFont="1" applyFill="1" applyBorder="1" applyAlignment="1">
      <alignment horizontal="center"/>
    </xf>
    <xf numFmtId="0" fontId="3" fillId="0" borderId="0" xfId="0" applyFont="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2" fillId="4" borderId="7" xfId="0" applyFont="1" applyFill="1" applyBorder="1" applyAlignment="1">
      <alignment horizontal="center"/>
    </xf>
    <xf numFmtId="0" fontId="1" fillId="3" borderId="3" xfId="0" applyFont="1" applyFill="1" applyBorder="1" applyAlignment="1">
      <alignment horizontal="center"/>
    </xf>
    <xf numFmtId="0" fontId="1" fillId="3" borderId="0" xfId="0" applyFont="1" applyFill="1" applyAlignment="1">
      <alignment horizontal="center"/>
    </xf>
    <xf numFmtId="0" fontId="1" fillId="2" borderId="0" xfId="0" applyFont="1" applyFill="1" applyAlignment="1">
      <alignment horizontal="center"/>
    </xf>
    <xf numFmtId="2" fontId="1" fillId="3" borderId="0" xfId="0" applyNumberFormat="1" applyFont="1" applyFill="1" applyAlignment="1">
      <alignment horizontal="center"/>
    </xf>
    <xf numFmtId="0" fontId="2" fillId="4" borderId="0" xfId="0" applyFont="1" applyFill="1" applyAlignment="1">
      <alignment horizontal="center"/>
    </xf>
    <xf numFmtId="0" fontId="3" fillId="3" borderId="2" xfId="0" applyFont="1" applyFill="1" applyBorder="1" applyAlignment="1">
      <alignment horizontal="center"/>
    </xf>
    <xf numFmtId="0" fontId="3" fillId="2" borderId="2" xfId="0" applyFont="1" applyFill="1" applyBorder="1" applyAlignment="1">
      <alignment horizontal="center"/>
    </xf>
    <xf numFmtId="0" fontId="3" fillId="3" borderId="4" xfId="0" applyFont="1" applyFill="1" applyBorder="1" applyAlignment="1">
      <alignment horizontal="center"/>
    </xf>
    <xf numFmtId="0" fontId="3" fillId="3" borderId="8" xfId="0" applyFont="1" applyFill="1" applyBorder="1" applyAlignment="1">
      <alignment horizontal="center"/>
    </xf>
    <xf numFmtId="0" fontId="3" fillId="0" borderId="8" xfId="0" applyFont="1" applyBorder="1" applyAlignment="1">
      <alignment horizontal="center"/>
    </xf>
    <xf numFmtId="0" fontId="0" fillId="0" borderId="9" xfId="0" applyBorder="1"/>
    <xf numFmtId="0" fontId="4" fillId="0" borderId="10" xfId="0" applyFont="1" applyBorder="1" applyAlignment="1">
      <alignment horizontal="center"/>
    </xf>
    <xf numFmtId="0" fontId="4" fillId="0" borderId="10" xfId="0" applyFont="1" applyBorder="1" applyAlignment="1">
      <alignment horizontal="centerContinuous"/>
    </xf>
    <xf numFmtId="0" fontId="3" fillId="0" borderId="0" xfId="0" applyFont="1"/>
    <xf numFmtId="0" fontId="0" fillId="5" borderId="0" xfId="0" applyFill="1"/>
    <xf numFmtId="0" fontId="6" fillId="0" borderId="0" xfId="0" applyFont="1"/>
    <xf numFmtId="0" fontId="0" fillId="6" borderId="0" xfId="0" applyFill="1"/>
    <xf numFmtId="0" fontId="0" fillId="6" borderId="9" xfId="0" applyFill="1" applyBorder="1"/>
    <xf numFmtId="0" fontId="5" fillId="7" borderId="0" xfId="0" applyFont="1" applyFill="1"/>
    <xf numFmtId="0" fontId="0" fillId="7" borderId="0" xfId="0" applyFill="1"/>
    <xf numFmtId="0" fontId="7" fillId="0" borderId="0" xfId="0" applyFont="1"/>
    <xf numFmtId="0" fontId="8" fillId="0" borderId="0" xfId="0" applyFont="1"/>
    <xf numFmtId="0" fontId="0" fillId="5" borderId="9" xfId="0" applyFill="1" applyBorder="1"/>
  </cellXfs>
  <cellStyles count="1">
    <cellStyle name="Normal" xfId="0" builtinId="0"/>
  </cellStyles>
  <dxfs count="8">
    <dxf>
      <numFmt numFmtId="0" formatCode="General"/>
      <alignment horizontal="center" vertical="bottom" textRotation="0" wrapText="0" indent="0" justifyLastLine="0" shrinkToFit="0" readingOrder="0"/>
    </dxf>
    <dxf>
      <font>
        <b/>
        <strike val="0"/>
        <outline val="0"/>
        <shadow val="0"/>
        <u val="none"/>
        <vertAlign val="baseline"/>
        <sz val="12"/>
        <color theme="1"/>
        <name val="Calibri"/>
        <family val="2"/>
        <scheme val="minor"/>
      </font>
      <alignment horizontal="center" vertical="bottom" textRotation="0" wrapText="0" indent="0" justifyLastLine="0" shrinkToFit="0" readingOrder="0"/>
    </dxf>
    <dxf>
      <font>
        <b/>
        <strike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theme="7" tint="0.79998168889431442"/>
          <bgColor theme="7" tint="0.79998168889431442"/>
        </patternFill>
      </fill>
      <alignment horizontal="center" vertical="bottom" textRotation="0" wrapText="0" indent="0" justifyLastLine="0" shrinkToFit="0" readingOrder="0"/>
      <border diagonalUp="0" diagonalDown="0" outline="0">
        <left/>
        <right/>
        <top style="thin">
          <color theme="0"/>
        </top>
        <bottom style="thin">
          <color theme="0"/>
        </bottom>
      </border>
    </dxf>
    <dxf>
      <font>
        <b/>
        <strike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theme="7" tint="0.79998168889431442"/>
          <bgColor theme="7" tint="0.79998168889431442"/>
        </patternFill>
      </fill>
      <alignment horizontal="center" vertical="bottom" textRotation="0" wrapText="0" indent="0" justifyLastLine="0" shrinkToFit="0" readingOrder="0"/>
      <border diagonalUp="0" diagonalDown="0">
        <left/>
        <right/>
        <top style="thin">
          <color theme="7" tint="0.39997558519241921"/>
        </top>
        <bottom style="thin">
          <color theme="7" tint="0.39997558519241921"/>
        </bottom>
        <vertical/>
        <horizontal/>
      </border>
    </dxf>
    <dxf>
      <font>
        <b/>
        <strike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Plotagem de probabilidade normal</a:t>
            </a:r>
          </a:p>
        </c:rich>
      </c:tx>
      <c:overlay val="0"/>
    </c:title>
    <c:autoTitleDeleted val="0"/>
    <c:plotArea>
      <c:layout/>
      <c:scatterChart>
        <c:scatterStyle val="lineMarker"/>
        <c:varyColors val="0"/>
        <c:ser>
          <c:idx val="0"/>
          <c:order val="0"/>
          <c:spPr>
            <a:ln w="19050">
              <a:noFill/>
            </a:ln>
          </c:spPr>
          <c:xVal>
            <c:strRef>
              <c:f>'Análise 1_Texto'!#REF!</c:f>
              <c:strCache>
                <c:ptCount val="1"/>
                <c:pt idx="0">
                  <c:v>#REF!</c:v>
                </c:pt>
              </c:strCache>
            </c:strRef>
          </c:xVal>
          <c:yVal>
            <c:numRef>
              <c:f>'Análise 1_Texto'!#REF!</c:f>
              <c:numCache>
                <c:formatCode>General</c:formatCode>
                <c:ptCount val="1"/>
                <c:pt idx="0">
                  <c:v>1</c:v>
                </c:pt>
              </c:numCache>
            </c:numRef>
          </c:yVal>
          <c:smooth val="0"/>
          <c:extLst>
            <c:ext xmlns:c16="http://schemas.microsoft.com/office/drawing/2014/chart" uri="{C3380CC4-5D6E-409C-BE32-E72D297353CC}">
              <c16:uniqueId val="{00000001-F8C9-4980-9430-595A6D8E85CE}"/>
            </c:ext>
          </c:extLst>
        </c:ser>
        <c:dLbls>
          <c:showLegendKey val="0"/>
          <c:showVal val="0"/>
          <c:showCatName val="0"/>
          <c:showSerName val="0"/>
          <c:showPercent val="0"/>
          <c:showBubbleSize val="0"/>
        </c:dLbls>
        <c:axId val="541905880"/>
        <c:axId val="541902272"/>
      </c:scatterChart>
      <c:valAx>
        <c:axId val="541905880"/>
        <c:scaling>
          <c:orientation val="minMax"/>
        </c:scaling>
        <c:delete val="0"/>
        <c:axPos val="b"/>
        <c:title>
          <c:tx>
            <c:rich>
              <a:bodyPr/>
              <a:lstStyle/>
              <a:p>
                <a:pPr>
                  <a:defRPr/>
                </a:pPr>
                <a:r>
                  <a:rPr lang="pt-BR"/>
                  <a:t>Percentil da amostra</a:t>
                </a:r>
              </a:p>
            </c:rich>
          </c:tx>
          <c:overlay val="0"/>
        </c:title>
        <c:numFmt formatCode="General" sourceLinked="1"/>
        <c:majorTickMark val="out"/>
        <c:minorTickMark val="none"/>
        <c:tickLblPos val="nextTo"/>
        <c:crossAx val="541902272"/>
        <c:crosses val="autoZero"/>
        <c:crossBetween val="midCat"/>
      </c:valAx>
      <c:valAx>
        <c:axId val="541902272"/>
        <c:scaling>
          <c:orientation val="minMax"/>
        </c:scaling>
        <c:delete val="0"/>
        <c:axPos val="l"/>
        <c:title>
          <c:tx>
            <c:rich>
              <a:bodyPr/>
              <a:lstStyle/>
              <a:p>
                <a:pPr>
                  <a:defRPr/>
                </a:pPr>
                <a:r>
                  <a:rPr lang="pt-BR"/>
                  <a:t>Y</a:t>
                </a:r>
              </a:p>
            </c:rich>
          </c:tx>
          <c:overlay val="0"/>
        </c:title>
        <c:numFmt formatCode="General" sourceLinked="1"/>
        <c:majorTickMark val="out"/>
        <c:minorTickMark val="none"/>
        <c:tickLblPos val="nextTo"/>
        <c:crossAx val="5419058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Plotagem de probabilidade normal</a:t>
            </a:r>
          </a:p>
        </c:rich>
      </c:tx>
      <c:overlay val="0"/>
    </c:title>
    <c:autoTitleDeleted val="0"/>
    <c:plotArea>
      <c:layout/>
      <c:scatterChart>
        <c:scatterStyle val="lineMarker"/>
        <c:varyColors val="0"/>
        <c:ser>
          <c:idx val="0"/>
          <c:order val="0"/>
          <c:spPr>
            <a:ln w="19050">
              <a:noFill/>
            </a:ln>
          </c:spPr>
          <c:xVal>
            <c:strRef>
              <c:f>'ANÁLISE 2_TECNOLOGIA_TEXTO'!#REF!</c:f>
              <c:strCache>
                <c:ptCount val="1"/>
                <c:pt idx="0">
                  <c:v>#REF!</c:v>
                </c:pt>
              </c:strCache>
            </c:strRef>
          </c:xVal>
          <c:yVal>
            <c:numRef>
              <c:f>'ANÁLISE 2_TECNOLOGIA_TEXTO'!#REF!</c:f>
              <c:numCache>
                <c:formatCode>General</c:formatCode>
                <c:ptCount val="1"/>
                <c:pt idx="0">
                  <c:v>1</c:v>
                </c:pt>
              </c:numCache>
            </c:numRef>
          </c:yVal>
          <c:smooth val="0"/>
          <c:extLst>
            <c:ext xmlns:c16="http://schemas.microsoft.com/office/drawing/2014/chart" uri="{C3380CC4-5D6E-409C-BE32-E72D297353CC}">
              <c16:uniqueId val="{00000001-729C-44CA-85B8-1BD0D83F2B6E}"/>
            </c:ext>
          </c:extLst>
        </c:ser>
        <c:dLbls>
          <c:showLegendKey val="0"/>
          <c:showVal val="0"/>
          <c:showCatName val="0"/>
          <c:showSerName val="0"/>
          <c:showPercent val="0"/>
          <c:showBubbleSize val="0"/>
        </c:dLbls>
        <c:axId val="673216200"/>
        <c:axId val="673219808"/>
      </c:scatterChart>
      <c:valAx>
        <c:axId val="673216200"/>
        <c:scaling>
          <c:orientation val="minMax"/>
        </c:scaling>
        <c:delete val="0"/>
        <c:axPos val="b"/>
        <c:title>
          <c:tx>
            <c:rich>
              <a:bodyPr/>
              <a:lstStyle/>
              <a:p>
                <a:pPr>
                  <a:defRPr/>
                </a:pPr>
                <a:r>
                  <a:rPr lang="pt-BR"/>
                  <a:t>Percentil da amostra</a:t>
                </a:r>
              </a:p>
            </c:rich>
          </c:tx>
          <c:overlay val="0"/>
        </c:title>
        <c:numFmt formatCode="General" sourceLinked="1"/>
        <c:majorTickMark val="out"/>
        <c:minorTickMark val="none"/>
        <c:tickLblPos val="nextTo"/>
        <c:crossAx val="673219808"/>
        <c:crosses val="autoZero"/>
        <c:crossBetween val="midCat"/>
      </c:valAx>
      <c:valAx>
        <c:axId val="673219808"/>
        <c:scaling>
          <c:orientation val="minMax"/>
        </c:scaling>
        <c:delete val="0"/>
        <c:axPos val="l"/>
        <c:title>
          <c:tx>
            <c:rich>
              <a:bodyPr/>
              <a:lstStyle/>
              <a:p>
                <a:pPr>
                  <a:defRPr/>
                </a:pPr>
                <a:r>
                  <a:rPr lang="pt-BR"/>
                  <a:t>Y</a:t>
                </a:r>
              </a:p>
            </c:rich>
          </c:tx>
          <c:overlay val="0"/>
        </c:title>
        <c:numFmt formatCode="General" sourceLinked="1"/>
        <c:majorTickMark val="out"/>
        <c:minorTickMark val="none"/>
        <c:tickLblPos val="nextTo"/>
        <c:crossAx val="6732162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4</xdr:col>
      <xdr:colOff>180975</xdr:colOff>
      <xdr:row>11</xdr:row>
      <xdr:rowOff>133350</xdr:rowOff>
    </xdr:from>
    <xdr:ext cx="184731" cy="264560"/>
    <xdr:sp macro="" textlink="">
      <xdr:nvSpPr>
        <xdr:cNvPr id="2" name="CaixaDeTexto 1">
          <a:extLst>
            <a:ext uri="{FF2B5EF4-FFF2-40B4-BE49-F238E27FC236}">
              <a16:creationId xmlns:a16="http://schemas.microsoft.com/office/drawing/2014/main" id="{FF82D1AA-5070-48B0-9F35-DEB69EF8E709}"/>
            </a:ext>
          </a:extLst>
        </xdr:cNvPr>
        <xdr:cNvSpPr txBox="1"/>
      </xdr:nvSpPr>
      <xdr:spPr>
        <a:xfrm>
          <a:off x="2619375" y="1847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BR" sz="1100"/>
        </a:p>
      </xdr:txBody>
    </xdr:sp>
    <xdr:clientData/>
  </xdr:oneCellAnchor>
  <xdr:twoCellAnchor editAs="oneCell">
    <xdr:from>
      <xdr:col>4</xdr:col>
      <xdr:colOff>38100</xdr:colOff>
      <xdr:row>19</xdr:row>
      <xdr:rowOff>53975</xdr:rowOff>
    </xdr:from>
    <xdr:to>
      <xdr:col>24</xdr:col>
      <xdr:colOff>76200</xdr:colOff>
      <xdr:row>47</xdr:row>
      <xdr:rowOff>101600</xdr:rowOff>
    </xdr:to>
    <xdr:pic>
      <xdr:nvPicPr>
        <xdr:cNvPr id="3" name="Imagem 2">
          <a:extLst>
            <a:ext uri="{FF2B5EF4-FFF2-40B4-BE49-F238E27FC236}">
              <a16:creationId xmlns:a16="http://schemas.microsoft.com/office/drawing/2014/main" id="{485B235F-B951-4293-A99B-E0F241AF58AD}"/>
            </a:ext>
          </a:extLst>
        </xdr:cNvPr>
        <xdr:cNvPicPr>
          <a:picLocks noChangeAspect="1"/>
        </xdr:cNvPicPr>
      </xdr:nvPicPr>
      <xdr:blipFill>
        <a:blip xmlns:r="http://schemas.openxmlformats.org/officeDocument/2006/relationships" r:embed="rId1"/>
        <a:stretch>
          <a:fillRect/>
        </a:stretch>
      </xdr:blipFill>
      <xdr:spPr>
        <a:xfrm>
          <a:off x="2451100" y="3673475"/>
          <a:ext cx="12103100" cy="5381625"/>
        </a:xfrm>
        <a:prstGeom prst="rect">
          <a:avLst/>
        </a:prstGeom>
      </xdr:spPr>
    </xdr:pic>
    <xdr:clientData/>
  </xdr:twoCellAnchor>
  <xdr:oneCellAnchor>
    <xdr:from>
      <xdr:col>3</xdr:col>
      <xdr:colOff>441325</xdr:colOff>
      <xdr:row>1</xdr:row>
      <xdr:rowOff>76199</xdr:rowOff>
    </xdr:from>
    <xdr:ext cx="12172949" cy="3638551"/>
    <xdr:sp macro="" textlink="">
      <xdr:nvSpPr>
        <xdr:cNvPr id="4" name="CaixaDeTexto 3">
          <a:extLst>
            <a:ext uri="{FF2B5EF4-FFF2-40B4-BE49-F238E27FC236}">
              <a16:creationId xmlns:a16="http://schemas.microsoft.com/office/drawing/2014/main" id="{08FD3598-9EDF-4AB9-A409-75198DE9F39D}"/>
            </a:ext>
          </a:extLst>
        </xdr:cNvPr>
        <xdr:cNvSpPr txBox="1"/>
      </xdr:nvSpPr>
      <xdr:spPr>
        <a:xfrm>
          <a:off x="2251075" y="266699"/>
          <a:ext cx="12172949" cy="3638551"/>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pt-BR" sz="2000"/>
            <a:t>Caso Petrobrás em duas fases:</a:t>
          </a:r>
        </a:p>
        <a:p>
          <a:endParaRPr lang="pt-BR" sz="2000"/>
        </a:p>
        <a:p>
          <a:r>
            <a:rPr lang="pt-BR" sz="2000"/>
            <a:t>O caso apresentado discute a avaliação de horas extras nas</a:t>
          </a:r>
          <a:r>
            <a:rPr lang="pt-BR" sz="2000" baseline="0"/>
            <a:t> plataformas  de exploração da Petrobrás. Esse modelo é fundamental para garantir a eficiência de alocação de pessoas nas variáveis relacionadas à qualidade, segurança e eficiência. Os processos de pesquisa, exploração logística de entrega, refino e distribuição são complexos e demandam integração de sistemas.</a:t>
          </a:r>
        </a:p>
        <a:p>
          <a:r>
            <a:rPr lang="pt-BR" sz="2000" baseline="0"/>
            <a:t>Nos slides a seguir temos a sequência de atividades.</a:t>
          </a:r>
        </a:p>
        <a:p>
          <a:r>
            <a:rPr lang="pt-BR" sz="2000" baseline="0"/>
            <a:t>O caso explora o dimensionamento de horas extras (horas de sobreaviso) dentro das plataformas, levando em conta a escala de equipes. Logo, maximizar esse valor contribuirá para maximizar o desempenho dos equipamentos.</a:t>
          </a:r>
          <a:endParaRPr lang="pt-BR" sz="2000"/>
        </a:p>
      </xdr:txBody>
    </xdr:sp>
    <xdr:clientData/>
  </xdr:oneCellAnchor>
  <xdr:oneCellAnchor>
    <xdr:from>
      <xdr:col>4</xdr:col>
      <xdr:colOff>295275</xdr:colOff>
      <xdr:row>43</xdr:row>
      <xdr:rowOff>161925</xdr:rowOff>
    </xdr:from>
    <xdr:ext cx="184731" cy="264560"/>
    <xdr:sp macro="" textlink="">
      <xdr:nvSpPr>
        <xdr:cNvPr id="5" name="CaixaDeTexto 4">
          <a:extLst>
            <a:ext uri="{FF2B5EF4-FFF2-40B4-BE49-F238E27FC236}">
              <a16:creationId xmlns:a16="http://schemas.microsoft.com/office/drawing/2014/main" id="{A25A9613-6D63-47E2-8052-26170D21B6A7}"/>
            </a:ext>
          </a:extLst>
        </xdr:cNvPr>
        <xdr:cNvSpPr txBox="1"/>
      </xdr:nvSpPr>
      <xdr:spPr>
        <a:xfrm>
          <a:off x="2733675" y="8162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BR" sz="1100"/>
        </a:p>
      </xdr:txBody>
    </xdr:sp>
    <xdr:clientData/>
  </xdr:oneCellAnchor>
  <xdr:twoCellAnchor editAs="oneCell">
    <xdr:from>
      <xdr:col>4</xdr:col>
      <xdr:colOff>311150</xdr:colOff>
      <xdr:row>47</xdr:row>
      <xdr:rowOff>114300</xdr:rowOff>
    </xdr:from>
    <xdr:to>
      <xdr:col>23</xdr:col>
      <xdr:colOff>501650</xdr:colOff>
      <xdr:row>73</xdr:row>
      <xdr:rowOff>180975</xdr:rowOff>
    </xdr:to>
    <xdr:pic>
      <xdr:nvPicPr>
        <xdr:cNvPr id="6" name="Imagem 5">
          <a:extLst>
            <a:ext uri="{FF2B5EF4-FFF2-40B4-BE49-F238E27FC236}">
              <a16:creationId xmlns:a16="http://schemas.microsoft.com/office/drawing/2014/main" id="{C892B039-9B44-4BA9-9155-2C878EE36493}"/>
            </a:ext>
          </a:extLst>
        </xdr:cNvPr>
        <xdr:cNvPicPr>
          <a:picLocks noChangeAspect="1"/>
        </xdr:cNvPicPr>
      </xdr:nvPicPr>
      <xdr:blipFill>
        <a:blip xmlns:r="http://schemas.openxmlformats.org/officeDocument/2006/relationships" r:embed="rId2"/>
        <a:stretch>
          <a:fillRect/>
        </a:stretch>
      </xdr:blipFill>
      <xdr:spPr>
        <a:xfrm>
          <a:off x="2724150" y="9067800"/>
          <a:ext cx="11652250" cy="5019675"/>
        </a:xfrm>
        <a:prstGeom prst="rect">
          <a:avLst/>
        </a:prstGeom>
      </xdr:spPr>
    </xdr:pic>
    <xdr:clientData/>
  </xdr:twoCellAnchor>
  <xdr:oneCellAnchor>
    <xdr:from>
      <xdr:col>4</xdr:col>
      <xdr:colOff>295275</xdr:colOff>
      <xdr:row>73</xdr:row>
      <xdr:rowOff>142875</xdr:rowOff>
    </xdr:from>
    <xdr:ext cx="184731" cy="264560"/>
    <xdr:sp macro="" textlink="">
      <xdr:nvSpPr>
        <xdr:cNvPr id="7" name="CaixaDeTexto 6">
          <a:extLst>
            <a:ext uri="{FF2B5EF4-FFF2-40B4-BE49-F238E27FC236}">
              <a16:creationId xmlns:a16="http://schemas.microsoft.com/office/drawing/2014/main" id="{ACA629D6-FABE-493A-80A1-82818CCBA88F}"/>
            </a:ext>
          </a:extLst>
        </xdr:cNvPr>
        <xdr:cNvSpPr txBox="1"/>
      </xdr:nvSpPr>
      <xdr:spPr>
        <a:xfrm>
          <a:off x="2733675" y="13858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BR" sz="1100"/>
        </a:p>
      </xdr:txBody>
    </xdr:sp>
    <xdr:clientData/>
  </xdr:oneCellAnchor>
  <xdr:twoCellAnchor editAs="oneCell">
    <xdr:from>
      <xdr:col>4</xdr:col>
      <xdr:colOff>295275</xdr:colOff>
      <xdr:row>73</xdr:row>
      <xdr:rowOff>142875</xdr:rowOff>
    </xdr:from>
    <xdr:to>
      <xdr:col>23</xdr:col>
      <xdr:colOff>314325</xdr:colOff>
      <xdr:row>107</xdr:row>
      <xdr:rowOff>104775</xdr:rowOff>
    </xdr:to>
    <xdr:pic>
      <xdr:nvPicPr>
        <xdr:cNvPr id="8" name="Imagem 7">
          <a:extLst>
            <a:ext uri="{FF2B5EF4-FFF2-40B4-BE49-F238E27FC236}">
              <a16:creationId xmlns:a16="http://schemas.microsoft.com/office/drawing/2014/main" id="{97899A72-FE12-4AB0-9EBE-052EA4B95F1C}"/>
            </a:ext>
          </a:extLst>
        </xdr:cNvPr>
        <xdr:cNvPicPr>
          <a:picLocks noChangeAspect="1"/>
        </xdr:cNvPicPr>
      </xdr:nvPicPr>
      <xdr:blipFill>
        <a:blip xmlns:r="http://schemas.openxmlformats.org/officeDocument/2006/relationships" r:embed="rId3"/>
        <a:stretch>
          <a:fillRect/>
        </a:stretch>
      </xdr:blipFill>
      <xdr:spPr>
        <a:xfrm>
          <a:off x="2733675" y="13858875"/>
          <a:ext cx="11601450" cy="6438900"/>
        </a:xfrm>
        <a:prstGeom prst="rect">
          <a:avLst/>
        </a:prstGeom>
      </xdr:spPr>
    </xdr:pic>
    <xdr:clientData/>
  </xdr:twoCellAnchor>
  <xdr:oneCellAnchor>
    <xdr:from>
      <xdr:col>4</xdr:col>
      <xdr:colOff>476250</xdr:colOff>
      <xdr:row>110</xdr:row>
      <xdr:rowOff>152400</xdr:rowOff>
    </xdr:from>
    <xdr:ext cx="184731" cy="264560"/>
    <xdr:sp macro="" textlink="">
      <xdr:nvSpPr>
        <xdr:cNvPr id="9" name="CaixaDeTexto 8">
          <a:extLst>
            <a:ext uri="{FF2B5EF4-FFF2-40B4-BE49-F238E27FC236}">
              <a16:creationId xmlns:a16="http://schemas.microsoft.com/office/drawing/2014/main" id="{BED1CEDB-1A32-4ACE-BE17-DC2944980650}"/>
            </a:ext>
          </a:extLst>
        </xdr:cNvPr>
        <xdr:cNvSpPr txBox="1"/>
      </xdr:nvSpPr>
      <xdr:spPr>
        <a:xfrm>
          <a:off x="2914650" y="21107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BR" sz="1100"/>
        </a:p>
      </xdr:txBody>
    </xdr:sp>
    <xdr:clientData/>
  </xdr:oneCellAnchor>
  <xdr:twoCellAnchor editAs="oneCell">
    <xdr:from>
      <xdr:col>4</xdr:col>
      <xdr:colOff>85725</xdr:colOff>
      <xdr:row>110</xdr:row>
      <xdr:rowOff>152400</xdr:rowOff>
    </xdr:from>
    <xdr:to>
      <xdr:col>23</xdr:col>
      <xdr:colOff>152400</xdr:colOff>
      <xdr:row>143</xdr:row>
      <xdr:rowOff>161925</xdr:rowOff>
    </xdr:to>
    <xdr:pic>
      <xdr:nvPicPr>
        <xdr:cNvPr id="10" name="Imagem 9">
          <a:extLst>
            <a:ext uri="{FF2B5EF4-FFF2-40B4-BE49-F238E27FC236}">
              <a16:creationId xmlns:a16="http://schemas.microsoft.com/office/drawing/2014/main" id="{3B42010E-F58B-4D11-BDBC-95FD505BCE0A}"/>
            </a:ext>
          </a:extLst>
        </xdr:cNvPr>
        <xdr:cNvPicPr>
          <a:picLocks noChangeAspect="1"/>
        </xdr:cNvPicPr>
      </xdr:nvPicPr>
      <xdr:blipFill>
        <a:blip xmlns:r="http://schemas.openxmlformats.org/officeDocument/2006/relationships" r:embed="rId4"/>
        <a:stretch>
          <a:fillRect/>
        </a:stretch>
      </xdr:blipFill>
      <xdr:spPr>
        <a:xfrm>
          <a:off x="2524125" y="21107400"/>
          <a:ext cx="11649075" cy="6296025"/>
        </a:xfrm>
        <a:prstGeom prst="rect">
          <a:avLst/>
        </a:prstGeom>
      </xdr:spPr>
    </xdr:pic>
    <xdr:clientData/>
  </xdr:twoCellAnchor>
  <xdr:oneCellAnchor>
    <xdr:from>
      <xdr:col>4</xdr:col>
      <xdr:colOff>371475</xdr:colOff>
      <xdr:row>147</xdr:row>
      <xdr:rowOff>47625</xdr:rowOff>
    </xdr:from>
    <xdr:ext cx="184731" cy="264560"/>
    <xdr:sp macro="" textlink="">
      <xdr:nvSpPr>
        <xdr:cNvPr id="16" name="CaixaDeTexto 15">
          <a:extLst>
            <a:ext uri="{FF2B5EF4-FFF2-40B4-BE49-F238E27FC236}">
              <a16:creationId xmlns:a16="http://schemas.microsoft.com/office/drawing/2014/main" id="{F8CCCD67-B5FF-4125-A672-8CE9D70A9016}"/>
            </a:ext>
          </a:extLst>
        </xdr:cNvPr>
        <xdr:cNvSpPr txBox="1"/>
      </xdr:nvSpPr>
      <xdr:spPr>
        <a:xfrm>
          <a:off x="2809875" y="28051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BR" sz="1100"/>
        </a:p>
      </xdr:txBody>
    </xdr:sp>
    <xdr:clientData/>
  </xdr:oneCellAnchor>
  <xdr:twoCellAnchor editAs="oneCell">
    <xdr:from>
      <xdr:col>25</xdr:col>
      <xdr:colOff>0</xdr:colOff>
      <xdr:row>8</xdr:row>
      <xdr:rowOff>0</xdr:rowOff>
    </xdr:from>
    <xdr:to>
      <xdr:col>35</xdr:col>
      <xdr:colOff>333375</xdr:colOff>
      <xdr:row>30</xdr:row>
      <xdr:rowOff>161925</xdr:rowOff>
    </xdr:to>
    <xdr:pic>
      <xdr:nvPicPr>
        <xdr:cNvPr id="17" name="Imagem 16">
          <a:extLst>
            <a:ext uri="{FF2B5EF4-FFF2-40B4-BE49-F238E27FC236}">
              <a16:creationId xmlns:a16="http://schemas.microsoft.com/office/drawing/2014/main" id="{64095341-544F-43D3-B581-67407D741B2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240000" y="1524000"/>
          <a:ext cx="6429375" cy="435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79375</xdr:colOff>
      <xdr:row>15</xdr:row>
      <xdr:rowOff>47625</xdr:rowOff>
    </xdr:from>
    <xdr:to>
      <xdr:col>35</xdr:col>
      <xdr:colOff>412750</xdr:colOff>
      <xdr:row>38</xdr:row>
      <xdr:rowOff>19050</xdr:rowOff>
    </xdr:to>
    <xdr:pic>
      <xdr:nvPicPr>
        <xdr:cNvPr id="19" name="Imagem 18" descr="How Industry 4.0 Is Transforming the Oil &amp;amp; Gas Supply Chain">
          <a:extLst>
            <a:ext uri="{FF2B5EF4-FFF2-40B4-BE49-F238E27FC236}">
              <a16:creationId xmlns:a16="http://schemas.microsoft.com/office/drawing/2014/main" id="{4605F63F-480E-4D6D-BEB4-45265771F1B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160625" y="2905125"/>
          <a:ext cx="6365875" cy="4352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38100</xdr:colOff>
      <xdr:row>148</xdr:row>
      <xdr:rowOff>0</xdr:rowOff>
    </xdr:from>
    <xdr:to>
      <xdr:col>22</xdr:col>
      <xdr:colOff>561975</xdr:colOff>
      <xdr:row>178</xdr:row>
      <xdr:rowOff>85725</xdr:rowOff>
    </xdr:to>
    <xdr:pic>
      <xdr:nvPicPr>
        <xdr:cNvPr id="21" name="Imagem 20" descr="How Industry 4.0 Is Transforming the Oil &amp;amp; Gas Supply Chain">
          <a:extLst>
            <a:ext uri="{FF2B5EF4-FFF2-40B4-BE49-F238E27FC236}">
              <a16:creationId xmlns:a16="http://schemas.microsoft.com/office/drawing/2014/main" id="{546C6A77-7E77-45B5-A8B3-63E4FBE6775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476500" y="28194000"/>
          <a:ext cx="11496675" cy="5800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0</xdr:colOff>
      <xdr:row>19</xdr:row>
      <xdr:rowOff>161925</xdr:rowOff>
    </xdr:from>
    <xdr:ext cx="184731" cy="264560"/>
    <xdr:sp macro="" textlink="">
      <xdr:nvSpPr>
        <xdr:cNvPr id="3" name="CaixaDeTexto 2">
          <a:extLst>
            <a:ext uri="{FF2B5EF4-FFF2-40B4-BE49-F238E27FC236}">
              <a16:creationId xmlns:a16="http://schemas.microsoft.com/office/drawing/2014/main" id="{48A944EB-CF6C-4194-8E7A-EAE850A50C7A}"/>
            </a:ext>
          </a:extLst>
        </xdr:cNvPr>
        <xdr:cNvSpPr txBox="1"/>
      </xdr:nvSpPr>
      <xdr:spPr>
        <a:xfrm>
          <a:off x="13411200" y="3590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BR" sz="1100"/>
        </a:p>
      </xdr:txBody>
    </xdr:sp>
    <xdr:clientData/>
  </xdr:oneCellAnchor>
  <xdr:oneCellAnchor>
    <xdr:from>
      <xdr:col>1</xdr:col>
      <xdr:colOff>200025</xdr:colOff>
      <xdr:row>0</xdr:row>
      <xdr:rowOff>179716</xdr:rowOff>
    </xdr:from>
    <xdr:ext cx="12209432" cy="2659812"/>
    <xdr:sp macro="" textlink="">
      <xdr:nvSpPr>
        <xdr:cNvPr id="5" name="CaixaDeTexto 4">
          <a:extLst>
            <a:ext uri="{FF2B5EF4-FFF2-40B4-BE49-F238E27FC236}">
              <a16:creationId xmlns:a16="http://schemas.microsoft.com/office/drawing/2014/main" id="{A9C57247-4922-4435-940C-981ADCE0A417}"/>
            </a:ext>
          </a:extLst>
        </xdr:cNvPr>
        <xdr:cNvSpPr txBox="1"/>
      </xdr:nvSpPr>
      <xdr:spPr>
        <a:xfrm>
          <a:off x="811063" y="179716"/>
          <a:ext cx="12209432" cy="2659812"/>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pt-BR" sz="1600" b="1"/>
            <a:t>Petrobrás fase 1: diagnóstico</a:t>
          </a:r>
        </a:p>
        <a:p>
          <a:endParaRPr lang="pt-BR" sz="1600" b="1"/>
        </a:p>
        <a:p>
          <a:r>
            <a:rPr lang="pt-BR" sz="1600" b="1"/>
            <a:t>A operação de plataformas se revela muito complexo e monitorada por sistemas de informação. Um dos</a:t>
          </a:r>
          <a:r>
            <a:rPr lang="pt-BR" sz="1600" b="1" baseline="0"/>
            <a:t> problemas mais complexos se refere à gestão das horas extras (variável dependente). A </a:t>
          </a:r>
          <a:r>
            <a:rPr lang="pt-BR" sz="1600" b="1"/>
            <a:t>tabela a seguir apresenta a situação</a:t>
          </a:r>
          <a:r>
            <a:rPr lang="pt-BR" sz="1600" b="1" baseline="0"/>
            <a:t> atual nas plataformas e apresenta as variáveis que influenciam as horas extras e aos principais processos que demandam atividades da mâo de obra.</a:t>
          </a:r>
        </a:p>
        <a:p>
          <a:endParaRPr lang="pt-BR" sz="1600" b="1" baseline="0"/>
        </a:p>
        <a:p>
          <a:r>
            <a:rPr lang="pt-BR" sz="1600" b="1" baseline="0"/>
            <a:t>Como avalia as atividades presenciais e de monitoramento?</a:t>
          </a:r>
        </a:p>
        <a:p>
          <a:endParaRPr lang="pt-BR" sz="1600" b="1" baseline="0"/>
        </a:p>
        <a:p>
          <a:r>
            <a:rPr lang="pt-BR" sz="1600" b="1" baseline="0"/>
            <a:t>Podemos dizer que os sinais  das equações estão estatísticamente corretos?</a:t>
          </a:r>
        </a:p>
        <a:p>
          <a:r>
            <a:rPr lang="pt-BR" sz="1600" baseline="0"/>
            <a:t> </a:t>
          </a:r>
        </a:p>
        <a:p>
          <a:r>
            <a:rPr lang="pt-BR" sz="1600" b="1" baseline="0"/>
            <a:t>Quais as implicações para a produtividade da operação?</a:t>
          </a:r>
          <a:endParaRPr lang="pt-BR" sz="1600" b="1"/>
        </a:p>
      </xdr:txBody>
    </xdr:sp>
    <xdr:clientData/>
  </xdr:oneCellAnchor>
  <xdr:twoCellAnchor>
    <xdr:from>
      <xdr:col>8</xdr:col>
      <xdr:colOff>0</xdr:colOff>
      <xdr:row>3</xdr:row>
      <xdr:rowOff>57150</xdr:rowOff>
    </xdr:from>
    <xdr:to>
      <xdr:col>8</xdr:col>
      <xdr:colOff>0</xdr:colOff>
      <xdr:row>17</xdr:row>
      <xdr:rowOff>85725</xdr:rowOff>
    </xdr:to>
    <xdr:graphicFrame macro="">
      <xdr:nvGraphicFramePr>
        <xdr:cNvPr id="9" name="Gráfico 8">
          <a:extLst>
            <a:ext uri="{FF2B5EF4-FFF2-40B4-BE49-F238E27FC236}">
              <a16:creationId xmlns:a16="http://schemas.microsoft.com/office/drawing/2014/main" id="{ABEE6681-D705-4A5A-AFD1-B436FF991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53</xdr:row>
      <xdr:rowOff>0</xdr:rowOff>
    </xdr:from>
    <xdr:ext cx="8671345" cy="45719"/>
    <xdr:sp macro="" textlink="">
      <xdr:nvSpPr>
        <xdr:cNvPr id="11" name="CaixaDeTexto 10">
          <a:extLst>
            <a:ext uri="{FF2B5EF4-FFF2-40B4-BE49-F238E27FC236}">
              <a16:creationId xmlns:a16="http://schemas.microsoft.com/office/drawing/2014/main" id="{41B5D890-83B5-4D52-AF94-124F4754DC38}"/>
            </a:ext>
          </a:extLst>
        </xdr:cNvPr>
        <xdr:cNvSpPr txBox="1"/>
      </xdr:nvSpPr>
      <xdr:spPr>
        <a:xfrm>
          <a:off x="0" y="15967063"/>
          <a:ext cx="8671345"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pt-BR" sz="1600"/>
        </a:p>
      </xdr:txBody>
    </xdr:sp>
    <xdr:clientData/>
  </xdr:oneCellAnchor>
  <xdr:oneCellAnchor>
    <xdr:from>
      <xdr:col>2</xdr:col>
      <xdr:colOff>1159174</xdr:colOff>
      <xdr:row>53</xdr:row>
      <xdr:rowOff>0</xdr:rowOff>
    </xdr:from>
    <xdr:ext cx="184731" cy="264560"/>
    <xdr:sp macro="" textlink="">
      <xdr:nvSpPr>
        <xdr:cNvPr id="12" name="CaixaDeTexto 11">
          <a:extLst>
            <a:ext uri="{FF2B5EF4-FFF2-40B4-BE49-F238E27FC236}">
              <a16:creationId xmlns:a16="http://schemas.microsoft.com/office/drawing/2014/main" id="{79FC058C-6103-4C11-B4A0-3267D1B4BA39}"/>
            </a:ext>
          </a:extLst>
        </xdr:cNvPr>
        <xdr:cNvSpPr txBox="1"/>
      </xdr:nvSpPr>
      <xdr:spPr>
        <a:xfrm>
          <a:off x="2722712" y="22860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BR" sz="1100"/>
        </a:p>
      </xdr:txBody>
    </xdr:sp>
    <xdr:clientData/>
  </xdr:oneCellAnchor>
  <xdr:twoCellAnchor>
    <xdr:from>
      <xdr:col>1</xdr:col>
      <xdr:colOff>238126</xdr:colOff>
      <xdr:row>84</xdr:row>
      <xdr:rowOff>62935</xdr:rowOff>
    </xdr:from>
    <xdr:to>
      <xdr:col>4</xdr:col>
      <xdr:colOff>2508251</xdr:colOff>
      <xdr:row>94</xdr:row>
      <xdr:rowOff>83345</xdr:rowOff>
    </xdr:to>
    <xdr:sp macro="" textlink="">
      <xdr:nvSpPr>
        <xdr:cNvPr id="2" name="TextBox 1">
          <a:extLst>
            <a:ext uri="{FF2B5EF4-FFF2-40B4-BE49-F238E27FC236}">
              <a16:creationId xmlns:a16="http://schemas.microsoft.com/office/drawing/2014/main" id="{3EA14740-9A9B-4356-84A1-8A1C3182FE1E}"/>
            </a:ext>
          </a:extLst>
        </xdr:cNvPr>
        <xdr:cNvSpPr txBox="1"/>
      </xdr:nvSpPr>
      <xdr:spPr>
        <a:xfrm>
          <a:off x="841376" y="16350685"/>
          <a:ext cx="8032750" cy="19889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pt-BR" sz="1400" b="1" baseline="0">
              <a:solidFill>
                <a:schemeClr val="dk1"/>
              </a:solidFill>
              <a:effectLst/>
              <a:latin typeface="+mn-lt"/>
              <a:ea typeface="+mn-ea"/>
              <a:cs typeface="+mn-cs"/>
            </a:rPr>
            <a:t>Como avalia as atividades presenciais e de monitoramento?</a:t>
          </a:r>
          <a:endParaRPr lang="en-US" sz="1400" b="1">
            <a:effectLst/>
          </a:endParaRPr>
        </a:p>
        <a:p>
          <a:r>
            <a:rPr lang="en-US" sz="1400"/>
            <a:t>A partir da análise</a:t>
          </a:r>
          <a:r>
            <a:rPr lang="en-US" sz="1400" baseline="0"/>
            <a:t> das tabelas é possível perceber que há algum resíduo na gestão de horas na plataforma, que pode estar sendo ocasionado por uma falha na distribuição das tarefas, por algum problema na tecnologia das atividades ou também por uma análise incorreta do geólogo sobre os melhores pontos para extração de petróleo. Estas falhas  ocasionam num alto número de horas de atividades presenciais e de monitoramento, que poderia ser dimininuido com uma melhoria  nessas áreas que estão apresentando resíduos.</a:t>
          </a:r>
          <a:endParaRPr lang="en-US" sz="1400"/>
        </a:p>
      </xdr:txBody>
    </xdr:sp>
    <xdr:clientData/>
  </xdr:twoCellAnchor>
  <xdr:twoCellAnchor>
    <xdr:from>
      <xdr:col>1</xdr:col>
      <xdr:colOff>258536</xdr:colOff>
      <xdr:row>73</xdr:row>
      <xdr:rowOff>81643</xdr:rowOff>
    </xdr:from>
    <xdr:to>
      <xdr:col>4</xdr:col>
      <xdr:colOff>2354036</xdr:colOff>
      <xdr:row>83</xdr:row>
      <xdr:rowOff>13607</xdr:rowOff>
    </xdr:to>
    <xdr:sp macro="" textlink="">
      <xdr:nvSpPr>
        <xdr:cNvPr id="4" name="TextBox 3">
          <a:extLst>
            <a:ext uri="{FF2B5EF4-FFF2-40B4-BE49-F238E27FC236}">
              <a16:creationId xmlns:a16="http://schemas.microsoft.com/office/drawing/2014/main" id="{FA197788-01CE-4725-8717-6D76932D58FA}"/>
            </a:ext>
          </a:extLst>
        </xdr:cNvPr>
        <xdr:cNvSpPr txBox="1"/>
      </xdr:nvSpPr>
      <xdr:spPr>
        <a:xfrm>
          <a:off x="861786" y="14258018"/>
          <a:ext cx="7858125" cy="18528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Análise das variáveis</a:t>
          </a:r>
        </a:p>
        <a:p>
          <a:r>
            <a:rPr lang="en-US" sz="1400" b="0"/>
            <a:t>Analisando a</a:t>
          </a:r>
          <a:r>
            <a:rPr lang="en-US" sz="1400" b="0" baseline="0"/>
            <a:t> regressão pode-se perceber um baixo R² ajustado e uma alta taxa de erro padrão, o que significa  alguma falha nos processos. O F de significação e o P-value estão ambos abaixo de 0.05, o que significa que a regressão pode ser feita e mostra que há interligação entre as variáveis analisadas. Além disso, o Stat t não entra na hipótese zero.</a:t>
          </a:r>
        </a:p>
        <a:p>
          <a:endParaRPr lang="en-US" sz="1400" b="0" baseline="0"/>
        </a:p>
        <a:p>
          <a:r>
            <a:rPr lang="en-US" sz="1400" b="0" baseline="0"/>
            <a:t>Visto isso, pode-se dizer que os indicadores estão cumprindo seu papel,  porém possuem resultados  finais limitados.</a:t>
          </a:r>
          <a:endParaRPr lang="en-US" sz="1400" b="0"/>
        </a:p>
      </xdr:txBody>
    </xdr:sp>
    <xdr:clientData/>
  </xdr:twoCellAnchor>
  <xdr:twoCellAnchor>
    <xdr:from>
      <xdr:col>1</xdr:col>
      <xdr:colOff>214312</xdr:colOff>
      <xdr:row>95</xdr:row>
      <xdr:rowOff>166687</xdr:rowOff>
    </xdr:from>
    <xdr:to>
      <xdr:col>4</xdr:col>
      <xdr:colOff>2190750</xdr:colOff>
      <xdr:row>106</xdr:row>
      <xdr:rowOff>154781</xdr:rowOff>
    </xdr:to>
    <xdr:sp macro="" textlink="">
      <xdr:nvSpPr>
        <xdr:cNvPr id="6" name="TextBox 5">
          <a:extLst>
            <a:ext uri="{FF2B5EF4-FFF2-40B4-BE49-F238E27FC236}">
              <a16:creationId xmlns:a16="http://schemas.microsoft.com/office/drawing/2014/main" id="{9DE0309A-043F-4860-A963-DA5BDA1F20DA}"/>
            </a:ext>
          </a:extLst>
        </xdr:cNvPr>
        <xdr:cNvSpPr txBox="1"/>
      </xdr:nvSpPr>
      <xdr:spPr>
        <a:xfrm>
          <a:off x="817562" y="18613437"/>
          <a:ext cx="7739063" cy="2099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pt-BR" sz="1400" b="1" baseline="0">
              <a:solidFill>
                <a:schemeClr val="dk1"/>
              </a:solidFill>
              <a:effectLst/>
              <a:latin typeface="+mn-lt"/>
              <a:ea typeface="+mn-ea"/>
              <a:cs typeface="+mn-cs"/>
            </a:rPr>
            <a:t>Podemos dizer que os sinais  das equações estão estatísticamente corretos?</a:t>
          </a:r>
          <a:endParaRPr lang="en-US" sz="1800">
            <a:effectLst/>
          </a:endParaRPr>
        </a:p>
        <a:p>
          <a:r>
            <a:rPr lang="en-US" sz="1400" b="0"/>
            <a:t>Sim,</a:t>
          </a:r>
          <a:r>
            <a:rPr lang="en-US" sz="1400" b="0" baseline="0"/>
            <a:t> os sinais da equação estão estatisticamente corretos, já que não ocorre uma troca de sinal , ou seja, quando a variável t stat possui um valor  positivo, as variáveis lower 95 e upper 95, também possuem valor  positivo, e quando a variável stat t possui valor negativo, as outras também possuem valor  negativo.</a:t>
          </a:r>
          <a:endParaRPr lang="en-US" sz="1400" b="0"/>
        </a:p>
      </xdr:txBody>
    </xdr:sp>
    <xdr:clientData/>
  </xdr:twoCellAnchor>
  <xdr:twoCellAnchor>
    <xdr:from>
      <xdr:col>1</xdr:col>
      <xdr:colOff>250032</xdr:colOff>
      <xdr:row>108</xdr:row>
      <xdr:rowOff>87313</xdr:rowOff>
    </xdr:from>
    <xdr:to>
      <xdr:col>4</xdr:col>
      <xdr:colOff>2282032</xdr:colOff>
      <xdr:row>114</xdr:row>
      <xdr:rowOff>35719</xdr:rowOff>
    </xdr:to>
    <xdr:sp macro="" textlink="">
      <xdr:nvSpPr>
        <xdr:cNvPr id="7" name="TextBox 6">
          <a:extLst>
            <a:ext uri="{FF2B5EF4-FFF2-40B4-BE49-F238E27FC236}">
              <a16:creationId xmlns:a16="http://schemas.microsoft.com/office/drawing/2014/main" id="{9E797369-EA66-472D-964F-0FDF9DA6AF65}"/>
            </a:ext>
          </a:extLst>
        </xdr:cNvPr>
        <xdr:cNvSpPr txBox="1"/>
      </xdr:nvSpPr>
      <xdr:spPr>
        <a:xfrm>
          <a:off x="857251" y="20958969"/>
          <a:ext cx="7794625" cy="10914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pt-BR" sz="1400" b="1" baseline="0">
              <a:solidFill>
                <a:schemeClr val="dk1"/>
              </a:solidFill>
              <a:effectLst/>
              <a:latin typeface="+mn-lt"/>
              <a:ea typeface="+mn-ea"/>
              <a:cs typeface="+mn-cs"/>
            </a:rPr>
            <a:t>Quais as implicações para a produtividade da operação?</a:t>
          </a:r>
        </a:p>
        <a:p>
          <a:pPr marL="0" marR="0" lvl="0" indent="0" defTabSz="914400" eaLnBrk="1" fontAlgn="auto" latinLnBrk="0" hangingPunct="1">
            <a:lnSpc>
              <a:spcPct val="100000"/>
            </a:lnSpc>
            <a:spcBef>
              <a:spcPts val="0"/>
            </a:spcBef>
            <a:spcAft>
              <a:spcPts val="0"/>
            </a:spcAft>
            <a:buClrTx/>
            <a:buSzTx/>
            <a:buFontTx/>
            <a:buNone/>
            <a:tabLst/>
            <a:defRPr/>
          </a:pPr>
          <a:r>
            <a:rPr lang="pt-BR" sz="1400" b="0" baseline="0">
              <a:solidFill>
                <a:schemeClr val="dk1"/>
              </a:solidFill>
              <a:effectLst/>
              <a:latin typeface="+mn-lt"/>
              <a:ea typeface="+mn-ea"/>
              <a:cs typeface="+mn-cs"/>
            </a:rPr>
            <a:t>Os resíduos na gestão de horas gastas nas atividades operacionais ocasionado pelos problemas citados anteriormente implicam numa baixa produtividade.</a:t>
          </a:r>
          <a:endParaRPr lang="en-US" sz="1400" b="0">
            <a:effectLst/>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xdr:col>
      <xdr:colOff>552450</xdr:colOff>
      <xdr:row>0</xdr:row>
      <xdr:rowOff>104774</xdr:rowOff>
    </xdr:from>
    <xdr:ext cx="15687675" cy="2428875"/>
    <xdr:sp macro="" textlink="">
      <xdr:nvSpPr>
        <xdr:cNvPr id="17" name="CaixaDeTexto 16">
          <a:extLst>
            <a:ext uri="{FF2B5EF4-FFF2-40B4-BE49-F238E27FC236}">
              <a16:creationId xmlns:a16="http://schemas.microsoft.com/office/drawing/2014/main" id="{3429AB82-4CF8-48B9-B2E7-005DFF08D2D1}"/>
            </a:ext>
          </a:extLst>
        </xdr:cNvPr>
        <xdr:cNvSpPr txBox="1"/>
      </xdr:nvSpPr>
      <xdr:spPr>
        <a:xfrm>
          <a:off x="1162050" y="104774"/>
          <a:ext cx="15687675" cy="2428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pt-BR" sz="1800" b="1"/>
            <a:t>Petrobrás</a:t>
          </a:r>
          <a:r>
            <a:rPr lang="pt-BR" sz="1800" b="1" baseline="0"/>
            <a:t> fase 2: emprego de equipamentos de automação</a:t>
          </a:r>
          <a:endParaRPr lang="pt-BR" sz="1800" b="1"/>
        </a:p>
        <a:p>
          <a:endParaRPr lang="pt-BR" sz="1400"/>
        </a:p>
        <a:p>
          <a:endParaRPr lang="pt-BR" sz="1400"/>
        </a:p>
        <a:p>
          <a:r>
            <a:rPr lang="pt-BR" sz="1400" b="1"/>
            <a:t>Para atender às demandas de aumento de produtividade e redução de custos, a empresa investiu em uma primeira etapa na atualização  do</a:t>
          </a:r>
          <a:r>
            <a:rPr lang="pt-BR" sz="1400" b="1" baseline="0"/>
            <a:t> software e da automação de equipamentos. Houve forte redução do</a:t>
          </a:r>
        </a:p>
        <a:p>
          <a:r>
            <a:rPr lang="pt-BR" sz="1400" b="1" baseline="0"/>
            <a:t> número de horas de sobreaviso, mas a principal preocupação da empresa se referia a resolver os riscos de segurança e qualidade na extração e exploração de combustíveis descritos. A redução de </a:t>
          </a:r>
        </a:p>
        <a:p>
          <a:r>
            <a:rPr lang="pt-BR" sz="1400" b="1" baseline="0"/>
            <a:t>horas não poderia comprometer e gerar acidentes. A automação precisava ser relacionada com a segurança de pessoal.</a:t>
          </a:r>
        </a:p>
        <a:p>
          <a:endParaRPr lang="pt-BR" sz="1400" b="1" baseline="0"/>
        </a:p>
        <a:p>
          <a:r>
            <a:rPr lang="pt-BR" sz="1400" b="1" baseline="0"/>
            <a:t>A partir da tabela abaixo, analise se o projeto cumpriu os seus objetivos em relação às propriedades das variáveis, sinais e os demais indicadores  de erro (valor p, sinais dos 95% superiores e inferiores).</a:t>
          </a:r>
          <a:endParaRPr lang="pt-BR" sz="1400" b="1"/>
        </a:p>
      </xdr:txBody>
    </xdr:sp>
    <xdr:clientData/>
  </xdr:oneCellAnchor>
  <xdr:twoCellAnchor>
    <xdr:from>
      <xdr:col>10</xdr:col>
      <xdr:colOff>0</xdr:colOff>
      <xdr:row>7</xdr:row>
      <xdr:rowOff>0</xdr:rowOff>
    </xdr:from>
    <xdr:to>
      <xdr:col>10</xdr:col>
      <xdr:colOff>0</xdr:colOff>
      <xdr:row>23</xdr:row>
      <xdr:rowOff>28575</xdr:rowOff>
    </xdr:to>
    <xdr:graphicFrame macro="">
      <xdr:nvGraphicFramePr>
        <xdr:cNvPr id="6" name="Gráfico 5">
          <a:extLst>
            <a:ext uri="{FF2B5EF4-FFF2-40B4-BE49-F238E27FC236}">
              <a16:creationId xmlns:a16="http://schemas.microsoft.com/office/drawing/2014/main" id="{D242BFF8-6257-4D13-B68E-D00198B53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10</xdr:col>
      <xdr:colOff>0</xdr:colOff>
      <xdr:row>33</xdr:row>
      <xdr:rowOff>161925</xdr:rowOff>
    </xdr:from>
    <xdr:ext cx="184731" cy="264560"/>
    <xdr:sp macro="" textlink="">
      <xdr:nvSpPr>
        <xdr:cNvPr id="8" name="CaixaDeTexto 7">
          <a:extLst>
            <a:ext uri="{FF2B5EF4-FFF2-40B4-BE49-F238E27FC236}">
              <a16:creationId xmlns:a16="http://schemas.microsoft.com/office/drawing/2014/main" id="{67DF89FC-3218-4CE0-9278-CE804EA3C93F}"/>
            </a:ext>
          </a:extLst>
        </xdr:cNvPr>
        <xdr:cNvSpPr txBox="1"/>
      </xdr:nvSpPr>
      <xdr:spPr>
        <a:xfrm>
          <a:off x="20859750" y="5305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BR" sz="1100"/>
        </a:p>
      </xdr:txBody>
    </xdr:sp>
    <xdr:clientData/>
  </xdr:oneCellAnchor>
  <xdr:oneCellAnchor>
    <xdr:from>
      <xdr:col>10</xdr:col>
      <xdr:colOff>0</xdr:colOff>
      <xdr:row>43</xdr:row>
      <xdr:rowOff>0</xdr:rowOff>
    </xdr:from>
    <xdr:ext cx="184731" cy="264560"/>
    <xdr:sp macro="" textlink="">
      <xdr:nvSpPr>
        <xdr:cNvPr id="9" name="CaixaDeTexto 8">
          <a:extLst>
            <a:ext uri="{FF2B5EF4-FFF2-40B4-BE49-F238E27FC236}">
              <a16:creationId xmlns:a16="http://schemas.microsoft.com/office/drawing/2014/main" id="{C312D1D1-3658-49E4-A163-35BD0C6C9ABD}"/>
            </a:ext>
          </a:extLst>
        </xdr:cNvPr>
        <xdr:cNvSpPr txBox="1"/>
      </xdr:nvSpPr>
      <xdr:spPr>
        <a:xfrm>
          <a:off x="20764500" y="741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BR" sz="1100"/>
        </a:p>
      </xdr:txBody>
    </xdr:sp>
    <xdr:clientData/>
  </xdr:oneCellAnchor>
  <xdr:oneCellAnchor>
    <xdr:from>
      <xdr:col>10</xdr:col>
      <xdr:colOff>0</xdr:colOff>
      <xdr:row>43</xdr:row>
      <xdr:rowOff>0</xdr:rowOff>
    </xdr:from>
    <xdr:ext cx="184731" cy="264560"/>
    <xdr:sp macro="" textlink="">
      <xdr:nvSpPr>
        <xdr:cNvPr id="11" name="CaixaDeTexto 10">
          <a:extLst>
            <a:ext uri="{FF2B5EF4-FFF2-40B4-BE49-F238E27FC236}">
              <a16:creationId xmlns:a16="http://schemas.microsoft.com/office/drawing/2014/main" id="{6879A884-B0BA-4850-A917-69B640266C5E}"/>
            </a:ext>
          </a:extLst>
        </xdr:cNvPr>
        <xdr:cNvSpPr txBox="1"/>
      </xdr:nvSpPr>
      <xdr:spPr>
        <a:xfrm>
          <a:off x="20821650" y="9839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BR" sz="1100"/>
        </a:p>
      </xdr:txBody>
    </xdr:sp>
    <xdr:clientData/>
  </xdr:oneCellAnchor>
  <xdr:oneCellAnchor>
    <xdr:from>
      <xdr:col>10</xdr:col>
      <xdr:colOff>0</xdr:colOff>
      <xdr:row>43</xdr:row>
      <xdr:rowOff>0</xdr:rowOff>
    </xdr:from>
    <xdr:ext cx="184731" cy="264560"/>
    <xdr:sp macro="" textlink="">
      <xdr:nvSpPr>
        <xdr:cNvPr id="13" name="CaixaDeTexto 12">
          <a:extLst>
            <a:ext uri="{FF2B5EF4-FFF2-40B4-BE49-F238E27FC236}">
              <a16:creationId xmlns:a16="http://schemas.microsoft.com/office/drawing/2014/main" id="{648F106E-2DA4-4DF9-9220-CB519A14DFF4}"/>
            </a:ext>
          </a:extLst>
        </xdr:cNvPr>
        <xdr:cNvSpPr txBox="1"/>
      </xdr:nvSpPr>
      <xdr:spPr>
        <a:xfrm>
          <a:off x="20916900" y="12268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BR" sz="1100"/>
        </a:p>
      </xdr:txBody>
    </xdr:sp>
    <xdr:clientData/>
  </xdr:oneCellAnchor>
  <xdr:twoCellAnchor>
    <xdr:from>
      <xdr:col>3</xdr:col>
      <xdr:colOff>0</xdr:colOff>
      <xdr:row>67</xdr:row>
      <xdr:rowOff>0</xdr:rowOff>
    </xdr:from>
    <xdr:to>
      <xdr:col>5</xdr:col>
      <xdr:colOff>3095625</xdr:colOff>
      <xdr:row>77</xdr:row>
      <xdr:rowOff>178594</xdr:rowOff>
    </xdr:to>
    <xdr:sp macro="" textlink="">
      <xdr:nvSpPr>
        <xdr:cNvPr id="10" name="TextBox 9">
          <a:extLst>
            <a:ext uri="{FF2B5EF4-FFF2-40B4-BE49-F238E27FC236}">
              <a16:creationId xmlns:a16="http://schemas.microsoft.com/office/drawing/2014/main" id="{831B6438-EBC5-4307-BC28-FA11CC95AA19}"/>
            </a:ext>
          </a:extLst>
        </xdr:cNvPr>
        <xdr:cNvSpPr txBox="1"/>
      </xdr:nvSpPr>
      <xdr:spPr>
        <a:xfrm>
          <a:off x="1940719" y="13192125"/>
          <a:ext cx="7858125" cy="20835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Análise das variáveis</a:t>
          </a:r>
        </a:p>
        <a:p>
          <a:r>
            <a:rPr lang="en-US" sz="1400" b="0"/>
            <a:t>Analisando a</a:t>
          </a:r>
          <a:r>
            <a:rPr lang="en-US" sz="1400" b="0" baseline="0"/>
            <a:t> regressão pode-se perceber um alto R² ajustado e uma baixa taxade erro padrão, o que significa  uma boa comunicação entre as variáveis e uma boa produtividade. O F de significação está abaixo de 0,05, porém o P-value de todas as variáveis estão acima de 0.05, o que mostra que a melhoria no software e a automação dos processos proporcionou riscos para a segurança e diminuiu a qualidade da produção. Além disso, o Stat t entra na hipótese zero, portanto a regressão não pode ser feita.</a:t>
          </a:r>
        </a:p>
        <a:p>
          <a:endParaRPr lang="en-US" sz="1400" b="0" baseline="0"/>
        </a:p>
        <a:p>
          <a:r>
            <a:rPr lang="en-US" sz="1400" b="0" baseline="0"/>
            <a:t>Visto isso, pode-se dizer que o projeto não cumpriu seu papel, já que os indicadores  indicam falhas no papel de garantir a segurança pessoal.</a:t>
          </a:r>
          <a:endParaRPr lang="en-US" sz="1400" b="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C6C3FC2-F073-4548-B3AA-4F2823A7C492}" name="Tabela46789" displayName="Tabela46789" ref="C16:I41" totalsRowShown="0" headerRowDxfId="7">
  <autoFilter ref="C16:I41" xr:uid="{25F7F7B4-345D-4049-B4D3-DBAF34EE4A90}"/>
  <tableColumns count="7">
    <tableColumn id="1" xr3:uid="{9B2CA616-F546-4B48-BD4A-43AB09C7F1D7}" name="Semanas" dataDxfId="6"/>
    <tableColumn id="2" xr3:uid="{33D08585-36BB-4D00-B043-539FECB54AA0}" name="Horas Totais de sobreaviso (extras)" dataDxfId="5"/>
    <tableColumn id="3" xr3:uid="{DD455888-B02E-48E0-BAFF-0259B2976010}" name="Atividades presenciais" dataDxfId="4"/>
    <tableColumn id="4" xr3:uid="{78925751-693C-4FBD-86E7-763062585EC8}" name="Atividades de monitoramento (sistemas)" dataDxfId="3"/>
    <tableColumn id="5" xr3:uid="{BD3A2100-34CB-4895-A61D-CADD7AC3B20D}" name=" Atividades de treinamento" dataDxfId="2"/>
    <tableColumn id="7" xr3:uid="{02262F58-D4B4-42B6-AD4C-C04D859C2211}" name="Total de horas na plataforma" dataDxfId="1"/>
    <tableColumn id="6" xr3:uid="{B2ACAEDA-BD26-4BC4-9D6E-2C6EB6296078}" name="Erro padrão / horas extras" dataDxfId="0">
      <calculatedColumnFormula>($D$49/Tabela46789[[#This Row],[Horas Totais de sobreaviso (extras)]]) * 100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E71FE-10F1-48E5-B722-D932E8A7154F}">
  <dimension ref="A1"/>
  <sheetViews>
    <sheetView zoomScale="60" zoomScaleNormal="60" workbookViewId="0">
      <selection activeCell="AB4" sqref="AB4"/>
    </sheetView>
  </sheetViews>
  <sheetFormatPr defaultRowHeight="15" x14ac:dyDescent="0.25"/>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EB64B-AFDD-4CCF-8C2B-AC266F6FAF71}">
  <dimension ref="B17:N98"/>
  <sheetViews>
    <sheetView tabSelected="1" topLeftCell="B50" zoomScale="60" zoomScaleNormal="60" workbookViewId="0">
      <selection activeCell="E87" sqref="E81:G87"/>
    </sheetView>
  </sheetViews>
  <sheetFormatPr defaultRowHeight="15" x14ac:dyDescent="0.25"/>
  <cols>
    <col min="2" max="2" width="17.85546875" customWidth="1"/>
    <col min="3" max="3" width="38.42578125" bestFit="1" customWidth="1"/>
    <col min="4" max="4" width="30.140625" bestFit="1" customWidth="1"/>
    <col min="5" max="5" width="53.28515625" bestFit="1" customWidth="1"/>
    <col min="6" max="6" width="35.42578125" bestFit="1" customWidth="1"/>
    <col min="7" max="7" width="38.28515625" bestFit="1" customWidth="1"/>
    <col min="8" max="8" width="37.28515625" bestFit="1" customWidth="1"/>
    <col min="9" max="9" width="24.7109375" customWidth="1"/>
    <col min="10" max="10" width="24.5703125" customWidth="1"/>
  </cols>
  <sheetData>
    <row r="17" spans="2:8" ht="15.75" x14ac:dyDescent="0.25">
      <c r="C17" s="10"/>
      <c r="D17" s="10"/>
      <c r="E17" s="10"/>
      <c r="F17" s="10"/>
      <c r="G17" s="10"/>
      <c r="H17" s="10"/>
    </row>
    <row r="18" spans="2:8" ht="15.75" thickBot="1" x14ac:dyDescent="0.3">
      <c r="B18" s="11" t="s">
        <v>0</v>
      </c>
      <c r="C18" s="12" t="s">
        <v>1</v>
      </c>
      <c r="D18" s="12" t="s">
        <v>2</v>
      </c>
      <c r="E18" s="12" t="s">
        <v>3</v>
      </c>
      <c r="F18" s="12" t="s">
        <v>4</v>
      </c>
      <c r="G18" s="13" t="s">
        <v>5</v>
      </c>
      <c r="H18" s="18" t="s">
        <v>36</v>
      </c>
    </row>
    <row r="19" spans="2:8" ht="15.75" thickTop="1" x14ac:dyDescent="0.25">
      <c r="B19" s="5">
        <v>1</v>
      </c>
      <c r="C19" s="3">
        <v>245</v>
      </c>
      <c r="D19" s="3">
        <v>338</v>
      </c>
      <c r="E19" s="3">
        <v>414</v>
      </c>
      <c r="F19" s="3">
        <v>323</v>
      </c>
      <c r="G19" s="6">
        <v>2001</v>
      </c>
      <c r="H19" s="16">
        <f>($C$58/C19) * 100</f>
        <v>12.726396891797039</v>
      </c>
    </row>
    <row r="20" spans="2:8" x14ac:dyDescent="0.25">
      <c r="B20" s="7">
        <v>2</v>
      </c>
      <c r="C20" s="4">
        <v>177</v>
      </c>
      <c r="D20" s="4">
        <v>333</v>
      </c>
      <c r="E20" s="4">
        <v>598</v>
      </c>
      <c r="F20" s="4">
        <v>340</v>
      </c>
      <c r="G20" s="14">
        <v>2030</v>
      </c>
      <c r="H20" s="16">
        <f t="shared" ref="H20:H45" si="0">($C$58/C20) * 100</f>
        <v>17.615634115764266</v>
      </c>
    </row>
    <row r="21" spans="2:8" x14ac:dyDescent="0.25">
      <c r="B21" s="5">
        <v>3</v>
      </c>
      <c r="C21" s="3">
        <v>271</v>
      </c>
      <c r="D21" s="3">
        <v>358</v>
      </c>
      <c r="E21" s="3">
        <v>656</v>
      </c>
      <c r="F21" s="3">
        <v>340</v>
      </c>
      <c r="G21" s="6">
        <v>2226</v>
      </c>
      <c r="H21" s="16">
        <f t="shared" si="0"/>
        <v>11.505414164170755</v>
      </c>
    </row>
    <row r="22" spans="2:8" x14ac:dyDescent="0.25">
      <c r="B22" s="7">
        <v>4</v>
      </c>
      <c r="C22" s="4">
        <v>211</v>
      </c>
      <c r="D22" s="4">
        <v>372</v>
      </c>
      <c r="E22" s="4">
        <v>631</v>
      </c>
      <c r="F22" s="4">
        <v>352</v>
      </c>
      <c r="G22" s="14">
        <v>2154</v>
      </c>
      <c r="H22" s="16">
        <f t="shared" si="0"/>
        <v>14.77709591701552</v>
      </c>
    </row>
    <row r="23" spans="2:8" x14ac:dyDescent="0.25">
      <c r="B23" s="5">
        <v>5</v>
      </c>
      <c r="C23" s="3">
        <v>196</v>
      </c>
      <c r="D23" s="3">
        <v>339</v>
      </c>
      <c r="E23" s="3">
        <v>528</v>
      </c>
      <c r="F23" s="3">
        <v>380</v>
      </c>
      <c r="G23" s="6">
        <v>2078</v>
      </c>
      <c r="H23" s="16">
        <f t="shared" si="0"/>
        <v>15.9079961147463</v>
      </c>
    </row>
    <row r="24" spans="2:8" x14ac:dyDescent="0.25">
      <c r="B24" s="7">
        <v>6</v>
      </c>
      <c r="C24" s="4">
        <v>135</v>
      </c>
      <c r="D24" s="4">
        <v>289</v>
      </c>
      <c r="E24" s="4">
        <v>409</v>
      </c>
      <c r="F24" s="4">
        <v>339</v>
      </c>
      <c r="G24" s="14">
        <v>2080</v>
      </c>
      <c r="H24" s="16">
        <f t="shared" si="0"/>
        <v>23.096053618446479</v>
      </c>
    </row>
    <row r="25" spans="2:8" x14ac:dyDescent="0.25">
      <c r="B25" s="5">
        <v>7</v>
      </c>
      <c r="C25" s="3">
        <v>195</v>
      </c>
      <c r="D25" s="3">
        <v>334</v>
      </c>
      <c r="E25" s="3">
        <v>382</v>
      </c>
      <c r="F25" s="3">
        <v>331</v>
      </c>
      <c r="G25" s="6">
        <v>2073</v>
      </c>
      <c r="H25" s="16">
        <f t="shared" si="0"/>
        <v>15.989575582001409</v>
      </c>
    </row>
    <row r="26" spans="2:8" x14ac:dyDescent="0.25">
      <c r="B26" s="7">
        <v>8</v>
      </c>
      <c r="C26" s="4">
        <v>118</v>
      </c>
      <c r="D26" s="4">
        <v>293</v>
      </c>
      <c r="E26" s="4">
        <v>399</v>
      </c>
      <c r="F26" s="4">
        <v>311</v>
      </c>
      <c r="G26" s="14">
        <v>1758</v>
      </c>
      <c r="H26" s="16">
        <f t="shared" si="0"/>
        <v>26.423451173646395</v>
      </c>
    </row>
    <row r="27" spans="2:8" x14ac:dyDescent="0.25">
      <c r="B27" s="5">
        <v>9</v>
      </c>
      <c r="C27" s="3">
        <v>116</v>
      </c>
      <c r="D27" s="3">
        <v>325</v>
      </c>
      <c r="E27" s="3">
        <v>343</v>
      </c>
      <c r="F27" s="3">
        <v>328</v>
      </c>
      <c r="G27" s="6">
        <v>1624</v>
      </c>
      <c r="H27" s="16">
        <f t="shared" si="0"/>
        <v>26.879027918019609</v>
      </c>
    </row>
    <row r="28" spans="2:8" x14ac:dyDescent="0.25">
      <c r="B28" s="7">
        <v>10</v>
      </c>
      <c r="C28" s="4">
        <v>147</v>
      </c>
      <c r="D28" s="4">
        <v>311</v>
      </c>
      <c r="E28" s="4">
        <v>338</v>
      </c>
      <c r="F28" s="4">
        <v>353</v>
      </c>
      <c r="G28" s="14">
        <v>1889</v>
      </c>
      <c r="H28" s="16">
        <f t="shared" si="0"/>
        <v>21.210661486328402</v>
      </c>
    </row>
    <row r="29" spans="2:8" x14ac:dyDescent="0.25">
      <c r="B29" s="5">
        <v>11</v>
      </c>
      <c r="C29" s="3">
        <v>154</v>
      </c>
      <c r="D29" s="3">
        <v>304</v>
      </c>
      <c r="E29" s="3">
        <v>353</v>
      </c>
      <c r="F29" s="3">
        <v>518</v>
      </c>
      <c r="G29" s="6">
        <v>1988</v>
      </c>
      <c r="H29" s="16">
        <f t="shared" si="0"/>
        <v>20.246540509677107</v>
      </c>
    </row>
    <row r="30" spans="2:8" x14ac:dyDescent="0.25">
      <c r="B30" s="7">
        <v>12</v>
      </c>
      <c r="C30" s="4">
        <v>146</v>
      </c>
      <c r="D30" s="4">
        <v>312</v>
      </c>
      <c r="E30" s="4">
        <v>289</v>
      </c>
      <c r="F30" s="4">
        <v>440</v>
      </c>
      <c r="G30" s="14">
        <v>2049</v>
      </c>
      <c r="H30" s="16">
        <f t="shared" si="0"/>
        <v>21.355939989659419</v>
      </c>
    </row>
    <row r="31" spans="2:8" x14ac:dyDescent="0.25">
      <c r="B31" s="5">
        <v>13</v>
      </c>
      <c r="C31" s="3">
        <v>115</v>
      </c>
      <c r="D31" s="3">
        <v>283</v>
      </c>
      <c r="E31" s="3">
        <v>388</v>
      </c>
      <c r="F31" s="3">
        <v>276</v>
      </c>
      <c r="G31" s="6">
        <v>1796</v>
      </c>
      <c r="H31" s="16">
        <f t="shared" si="0"/>
        <v>27.112758595567605</v>
      </c>
    </row>
    <row r="32" spans="2:8" x14ac:dyDescent="0.25">
      <c r="B32" s="7">
        <v>14</v>
      </c>
      <c r="C32" s="4">
        <v>161</v>
      </c>
      <c r="D32" s="4">
        <v>307</v>
      </c>
      <c r="E32" s="4">
        <v>402</v>
      </c>
      <c r="F32" s="4">
        <v>207</v>
      </c>
      <c r="G32" s="14">
        <v>1720</v>
      </c>
      <c r="H32" s="16">
        <f t="shared" si="0"/>
        <v>19.366256139691149</v>
      </c>
    </row>
    <row r="33" spans="2:8" x14ac:dyDescent="0.25">
      <c r="B33" s="5">
        <v>15</v>
      </c>
      <c r="C33" s="3">
        <v>274</v>
      </c>
      <c r="D33" s="3">
        <v>322</v>
      </c>
      <c r="E33" s="3">
        <v>151</v>
      </c>
      <c r="F33" s="3">
        <v>287</v>
      </c>
      <c r="G33" s="6">
        <v>2056</v>
      </c>
      <c r="H33" s="16">
        <f t="shared" si="0"/>
        <v>11.379442476241879</v>
      </c>
    </row>
    <row r="34" spans="2:8" x14ac:dyDescent="0.25">
      <c r="B34" s="7">
        <v>16</v>
      </c>
      <c r="C34" s="4">
        <v>245</v>
      </c>
      <c r="D34" s="4">
        <v>335</v>
      </c>
      <c r="E34" s="4">
        <v>228</v>
      </c>
      <c r="F34" s="4">
        <v>290</v>
      </c>
      <c r="G34" s="14">
        <v>1890</v>
      </c>
      <c r="H34" s="16">
        <f t="shared" si="0"/>
        <v>12.726396891797039</v>
      </c>
    </row>
    <row r="35" spans="2:8" x14ac:dyDescent="0.25">
      <c r="B35" s="5">
        <v>17</v>
      </c>
      <c r="C35" s="3">
        <v>201</v>
      </c>
      <c r="D35" s="3">
        <v>350</v>
      </c>
      <c r="E35" s="3">
        <v>271</v>
      </c>
      <c r="F35" s="3">
        <v>355</v>
      </c>
      <c r="G35" s="6">
        <v>2187</v>
      </c>
      <c r="H35" s="16">
        <f t="shared" si="0"/>
        <v>15.512274818359575</v>
      </c>
    </row>
    <row r="36" spans="2:8" x14ac:dyDescent="0.25">
      <c r="B36" s="7">
        <v>18</v>
      </c>
      <c r="C36" s="4">
        <v>183</v>
      </c>
      <c r="D36" s="4">
        <v>339</v>
      </c>
      <c r="E36" s="4">
        <v>440</v>
      </c>
      <c r="F36" s="4">
        <v>300</v>
      </c>
      <c r="G36" s="14">
        <v>2032</v>
      </c>
      <c r="H36" s="16">
        <f t="shared" si="0"/>
        <v>17.038072341476912</v>
      </c>
    </row>
    <row r="37" spans="2:8" x14ac:dyDescent="0.25">
      <c r="B37" s="5">
        <v>19</v>
      </c>
      <c r="C37" s="3">
        <v>237</v>
      </c>
      <c r="D37" s="3">
        <v>327</v>
      </c>
      <c r="E37" s="3">
        <v>475</v>
      </c>
      <c r="F37" s="3">
        <v>284</v>
      </c>
      <c r="G37" s="6">
        <v>1856</v>
      </c>
      <c r="H37" s="16">
        <f t="shared" si="0"/>
        <v>13.155979909241665</v>
      </c>
    </row>
    <row r="38" spans="2:8" x14ac:dyDescent="0.25">
      <c r="B38" s="7">
        <v>20</v>
      </c>
      <c r="C38" s="4">
        <v>175</v>
      </c>
      <c r="D38" s="4">
        <v>328</v>
      </c>
      <c r="E38" s="4">
        <v>347</v>
      </c>
      <c r="F38" s="4">
        <v>337</v>
      </c>
      <c r="G38" s="14">
        <v>2068</v>
      </c>
      <c r="H38" s="16">
        <f t="shared" si="0"/>
        <v>17.816955648515854</v>
      </c>
    </row>
    <row r="39" spans="2:8" x14ac:dyDescent="0.25">
      <c r="B39" s="5">
        <v>21</v>
      </c>
      <c r="C39" s="3">
        <v>152</v>
      </c>
      <c r="D39" s="3">
        <v>319</v>
      </c>
      <c r="E39" s="3">
        <v>449</v>
      </c>
      <c r="F39" s="3">
        <v>279</v>
      </c>
      <c r="G39" s="6">
        <v>1813</v>
      </c>
      <c r="H39" s="16">
        <f t="shared" si="0"/>
        <v>20.512942358488651</v>
      </c>
    </row>
    <row r="40" spans="2:8" x14ac:dyDescent="0.25">
      <c r="B40" s="7">
        <v>22</v>
      </c>
      <c r="C40" s="4">
        <v>188</v>
      </c>
      <c r="D40" s="4">
        <v>325</v>
      </c>
      <c r="E40" s="4">
        <v>336</v>
      </c>
      <c r="F40" s="4">
        <v>244</v>
      </c>
      <c r="G40" s="14">
        <v>1808</v>
      </c>
      <c r="H40" s="16">
        <f t="shared" si="0"/>
        <v>16.584932119629119</v>
      </c>
    </row>
    <row r="41" spans="2:8" x14ac:dyDescent="0.25">
      <c r="B41" s="5">
        <v>23</v>
      </c>
      <c r="C41" s="3">
        <v>188</v>
      </c>
      <c r="D41" s="3">
        <v>322</v>
      </c>
      <c r="E41" s="3">
        <v>267</v>
      </c>
      <c r="F41" s="3">
        <v>253</v>
      </c>
      <c r="G41" s="6">
        <v>1834</v>
      </c>
      <c r="H41" s="16">
        <f t="shared" si="0"/>
        <v>16.584932119629119</v>
      </c>
    </row>
    <row r="42" spans="2:8" x14ac:dyDescent="0.25">
      <c r="B42" s="7">
        <v>24</v>
      </c>
      <c r="C42" s="4">
        <v>197</v>
      </c>
      <c r="D42" s="4">
        <v>317</v>
      </c>
      <c r="E42" s="4">
        <v>235</v>
      </c>
      <c r="F42" s="4">
        <v>272</v>
      </c>
      <c r="G42" s="14">
        <v>1973</v>
      </c>
      <c r="H42" s="16">
        <f t="shared" si="0"/>
        <v>15.827244865432865</v>
      </c>
    </row>
    <row r="43" spans="2:8" x14ac:dyDescent="0.25">
      <c r="B43" s="5">
        <v>25</v>
      </c>
      <c r="C43" s="3">
        <v>261</v>
      </c>
      <c r="D43" s="3">
        <v>315</v>
      </c>
      <c r="E43" s="3">
        <v>164</v>
      </c>
      <c r="F43" s="3">
        <v>223</v>
      </c>
      <c r="G43" s="6">
        <v>1839</v>
      </c>
      <c r="H43" s="16">
        <f t="shared" si="0"/>
        <v>11.946234630230938</v>
      </c>
    </row>
    <row r="44" spans="2:8" x14ac:dyDescent="0.25">
      <c r="B44" s="7">
        <v>26</v>
      </c>
      <c r="C44" s="4">
        <v>232</v>
      </c>
      <c r="D44" s="4">
        <v>331</v>
      </c>
      <c r="E44" s="4">
        <v>270</v>
      </c>
      <c r="F44" s="4">
        <v>272</v>
      </c>
      <c r="G44" s="14">
        <v>1935</v>
      </c>
      <c r="H44" s="16">
        <f t="shared" si="0"/>
        <v>13.439513959009805</v>
      </c>
    </row>
    <row r="45" spans="2:8" x14ac:dyDescent="0.25">
      <c r="B45" s="5">
        <v>27</v>
      </c>
      <c r="C45" s="3">
        <v>232</v>
      </c>
      <c r="D45" s="3">
        <v>331</v>
      </c>
      <c r="E45" s="3">
        <v>270</v>
      </c>
      <c r="F45" s="3">
        <v>272</v>
      </c>
      <c r="G45" s="6">
        <v>1935</v>
      </c>
      <c r="H45" s="16">
        <f t="shared" si="0"/>
        <v>13.439513959009805</v>
      </c>
    </row>
    <row r="46" spans="2:8" x14ac:dyDescent="0.25">
      <c r="B46" s="7"/>
      <c r="C46" s="4"/>
      <c r="D46" s="4"/>
      <c r="E46" s="4"/>
      <c r="F46" s="4"/>
      <c r="G46" s="14"/>
      <c r="H46" s="15"/>
    </row>
    <row r="47" spans="2:8" x14ac:dyDescent="0.25">
      <c r="B47" s="5" t="s">
        <v>6</v>
      </c>
      <c r="C47" s="3">
        <f>SUM(C19:C45)</f>
        <v>5152</v>
      </c>
      <c r="D47" s="3">
        <f t="shared" ref="D47:G47" si="1">SUM(D19:D45)</f>
        <v>8759</v>
      </c>
      <c r="E47" s="3">
        <f t="shared" si="1"/>
        <v>10033</v>
      </c>
      <c r="F47" s="3">
        <f t="shared" si="1"/>
        <v>8506</v>
      </c>
      <c r="G47" s="6">
        <f t="shared" si="1"/>
        <v>52692</v>
      </c>
      <c r="H47" s="16"/>
    </row>
    <row r="48" spans="2:8" x14ac:dyDescent="0.25">
      <c r="B48" s="7" t="s">
        <v>7</v>
      </c>
      <c r="C48" s="8">
        <f>AVERAGE(C19:C45)</f>
        <v>190.81481481481481</v>
      </c>
      <c r="D48" s="8">
        <f t="shared" ref="D48:G48" si="2">AVERAGE(D19:D45)</f>
        <v>324.40740740740739</v>
      </c>
      <c r="E48" s="8">
        <f t="shared" si="2"/>
        <v>371.59259259259261</v>
      </c>
      <c r="F48" s="8">
        <f t="shared" si="2"/>
        <v>315.03703703703701</v>
      </c>
      <c r="G48" s="9">
        <f t="shared" si="2"/>
        <v>1951.5555555555557</v>
      </c>
      <c r="H48" s="17">
        <f>SUM(H19:H45)/27</f>
        <v>17.413971789392395</v>
      </c>
    </row>
    <row r="52" spans="2:7" ht="21" x14ac:dyDescent="0.35">
      <c r="B52" s="34" t="s">
        <v>35</v>
      </c>
    </row>
    <row r="53" spans="2:7" ht="15.75" thickBot="1" x14ac:dyDescent="0.3"/>
    <row r="54" spans="2:7" x14ac:dyDescent="0.25">
      <c r="B54" s="26" t="s">
        <v>9</v>
      </c>
      <c r="C54" s="26"/>
    </row>
    <row r="55" spans="2:7" x14ac:dyDescent="0.25">
      <c r="B55" t="s">
        <v>10</v>
      </c>
      <c r="C55">
        <v>0.79540988017837022</v>
      </c>
    </row>
    <row r="56" spans="2:7" x14ac:dyDescent="0.25">
      <c r="B56" t="s">
        <v>11</v>
      </c>
      <c r="C56">
        <v>0.63267687748536927</v>
      </c>
    </row>
    <row r="57" spans="2:7" x14ac:dyDescent="0.25">
      <c r="B57" t="s">
        <v>12</v>
      </c>
      <c r="C57" s="33">
        <v>0.56589085520998195</v>
      </c>
    </row>
    <row r="58" spans="2:7" x14ac:dyDescent="0.25">
      <c r="B58" t="s">
        <v>13</v>
      </c>
      <c r="C58" s="32">
        <v>31.179672384902748</v>
      </c>
    </row>
    <row r="59" spans="2:7" ht="15.75" thickBot="1" x14ac:dyDescent="0.3">
      <c r="B59" s="24" t="s">
        <v>14</v>
      </c>
      <c r="C59" s="24">
        <v>27</v>
      </c>
    </row>
    <row r="61" spans="2:7" ht="15.75" thickBot="1" x14ac:dyDescent="0.3">
      <c r="B61" t="s">
        <v>15</v>
      </c>
    </row>
    <row r="62" spans="2:7" x14ac:dyDescent="0.25">
      <c r="B62" s="25"/>
      <c r="C62" s="25" t="s">
        <v>19</v>
      </c>
      <c r="D62" s="25" t="s">
        <v>20</v>
      </c>
      <c r="E62" s="25" t="s">
        <v>21</v>
      </c>
      <c r="F62" s="25" t="s">
        <v>22</v>
      </c>
      <c r="G62" s="25" t="s">
        <v>23</v>
      </c>
    </row>
    <row r="63" spans="2:7" x14ac:dyDescent="0.25">
      <c r="B63" t="s">
        <v>16</v>
      </c>
      <c r="C63">
        <v>4</v>
      </c>
      <c r="D63">
        <v>36838.290733416987</v>
      </c>
      <c r="E63">
        <v>9209.5726833542467</v>
      </c>
      <c r="F63">
        <v>9.4731929815578919</v>
      </c>
      <c r="G63" s="30">
        <v>1.3074159050958955E-4</v>
      </c>
    </row>
    <row r="64" spans="2:7" x14ac:dyDescent="0.25">
      <c r="B64" t="s">
        <v>17</v>
      </c>
      <c r="C64">
        <v>22</v>
      </c>
      <c r="D64">
        <v>21387.783340657075</v>
      </c>
      <c r="E64">
        <v>972.17197002986711</v>
      </c>
    </row>
    <row r="65" spans="2:10" ht="15.75" thickBot="1" x14ac:dyDescent="0.3">
      <c r="B65" s="24" t="s">
        <v>6</v>
      </c>
      <c r="C65" s="24">
        <v>26</v>
      </c>
      <c r="D65" s="24">
        <v>58226.074074074058</v>
      </c>
      <c r="E65" s="24"/>
      <c r="F65" s="24"/>
      <c r="G65" s="24"/>
    </row>
    <row r="66" spans="2:10" ht="15.75" thickBot="1" x14ac:dyDescent="0.3"/>
    <row r="67" spans="2:10" x14ac:dyDescent="0.25">
      <c r="B67" s="25"/>
      <c r="C67" s="25" t="s">
        <v>24</v>
      </c>
      <c r="D67" s="25" t="s">
        <v>13</v>
      </c>
      <c r="E67" s="25" t="s">
        <v>25</v>
      </c>
      <c r="F67" s="25" t="s">
        <v>26</v>
      </c>
      <c r="G67" s="25" t="s">
        <v>27</v>
      </c>
      <c r="H67" s="25" t="s">
        <v>28</v>
      </c>
      <c r="I67" s="25" t="s">
        <v>29</v>
      </c>
      <c r="J67" s="25" t="s">
        <v>30</v>
      </c>
    </row>
    <row r="68" spans="2:10" x14ac:dyDescent="0.25">
      <c r="B68" t="s">
        <v>18</v>
      </c>
      <c r="C68">
        <v>-333.11007342556201</v>
      </c>
      <c r="D68">
        <v>108.391002583465</v>
      </c>
      <c r="E68">
        <v>-3.073226240979321</v>
      </c>
      <c r="F68">
        <v>5.5622174795637294E-3</v>
      </c>
      <c r="G68">
        <v>-557.89925448652571</v>
      </c>
      <c r="H68">
        <v>-108.32089236459828</v>
      </c>
      <c r="I68">
        <v>-557.89925448652571</v>
      </c>
      <c r="J68">
        <v>-108.32089236459828</v>
      </c>
    </row>
    <row r="69" spans="2:10" x14ac:dyDescent="0.25">
      <c r="B69" t="s">
        <v>31</v>
      </c>
      <c r="C69">
        <v>1.2598551748319216</v>
      </c>
      <c r="D69">
        <v>0.40124830105833137</v>
      </c>
      <c r="E69" s="30">
        <v>3.1398392753537676</v>
      </c>
      <c r="F69" s="30">
        <v>4.7597468796372975E-3</v>
      </c>
      <c r="G69">
        <v>0.42771712972480169</v>
      </c>
      <c r="H69">
        <v>2.0919932199390416</v>
      </c>
      <c r="I69">
        <v>0.42771712972480169</v>
      </c>
      <c r="J69">
        <v>2.0919932199390416</v>
      </c>
    </row>
    <row r="70" spans="2:10" x14ac:dyDescent="0.25">
      <c r="B70" t="s">
        <v>32</v>
      </c>
      <c r="C70">
        <v>-0.12134845454333255</v>
      </c>
      <c r="D70">
        <v>5.2453303354797184E-2</v>
      </c>
      <c r="E70" s="30">
        <v>-2.3134568612871638</v>
      </c>
      <c r="F70" s="30">
        <v>3.0429436204238575E-2</v>
      </c>
      <c r="G70">
        <v>-0.2301299476934463</v>
      </c>
      <c r="H70">
        <v>-1.2566961393218792E-2</v>
      </c>
      <c r="I70">
        <v>-0.2301299476934463</v>
      </c>
      <c r="J70">
        <v>-1.2566961393218792E-2</v>
      </c>
    </row>
    <row r="71" spans="2:10" x14ac:dyDescent="0.25">
      <c r="B71" t="s">
        <v>33</v>
      </c>
      <c r="C71">
        <v>-0.30018385454305441</v>
      </c>
      <c r="D71">
        <v>0.11511135936439724</v>
      </c>
      <c r="E71" s="30">
        <v>-2.6077691741332885</v>
      </c>
      <c r="F71" s="30">
        <v>1.6066498891570507E-2</v>
      </c>
      <c r="G71">
        <v>-0.5389102025386997</v>
      </c>
      <c r="H71">
        <v>-6.1457506547409085E-2</v>
      </c>
      <c r="I71">
        <v>-0.5389102025386997</v>
      </c>
      <c r="J71">
        <v>-6.1457506547409085E-2</v>
      </c>
    </row>
    <row r="72" spans="2:10" ht="15.75" thickBot="1" x14ac:dyDescent="0.3">
      <c r="B72" s="24" t="s">
        <v>34</v>
      </c>
      <c r="C72" s="24">
        <v>0.13060338224614457</v>
      </c>
      <c r="D72" s="24">
        <v>5.8101383893441008E-2</v>
      </c>
      <c r="E72" s="31">
        <v>2.2478532092397927</v>
      </c>
      <c r="F72" s="31">
        <v>3.4940169800296232E-2</v>
      </c>
      <c r="G72" s="24">
        <v>1.0108486981584508E-2</v>
      </c>
      <c r="H72" s="24">
        <v>0.25109827751070463</v>
      </c>
      <c r="I72" s="24">
        <v>1.0108486981584508E-2</v>
      </c>
      <c r="J72" s="24">
        <v>0.25109827751070463</v>
      </c>
    </row>
    <row r="73" spans="2:10" ht="18.75" x14ac:dyDescent="0.3">
      <c r="E73" s="29">
        <f>(C69  - G69) / D69</f>
        <v>2.0738730679040258</v>
      </c>
    </row>
    <row r="76" spans="2:10" x14ac:dyDescent="0.25">
      <c r="G76" s="1"/>
      <c r="H76" s="1"/>
      <c r="I76" s="1"/>
    </row>
    <row r="77" spans="2:10" x14ac:dyDescent="0.25">
      <c r="G77" s="1"/>
      <c r="H77" s="1"/>
      <c r="I77" s="1"/>
    </row>
    <row r="79" spans="2:10" ht="15.75" thickBot="1" x14ac:dyDescent="0.3"/>
    <row r="80" spans="2:10" x14ac:dyDescent="0.25">
      <c r="F80" s="26"/>
      <c r="G80" s="26"/>
    </row>
    <row r="85" spans="6:14" ht="15.75" thickBot="1" x14ac:dyDescent="0.3">
      <c r="F85" s="24"/>
      <c r="G85" s="24"/>
    </row>
    <row r="87" spans="6:14" ht="15.75" thickBot="1" x14ac:dyDescent="0.3"/>
    <row r="88" spans="6:14" x14ac:dyDescent="0.25">
      <c r="F88" s="25"/>
      <c r="G88" s="25"/>
      <c r="H88" s="25"/>
      <c r="I88" s="25"/>
      <c r="J88" s="25"/>
      <c r="K88" s="25"/>
    </row>
    <row r="91" spans="6:14" ht="15.75" thickBot="1" x14ac:dyDescent="0.3">
      <c r="F91" s="24"/>
      <c r="G91" s="24"/>
      <c r="H91" s="24"/>
      <c r="I91" s="24"/>
      <c r="J91" s="24"/>
      <c r="K91" s="24"/>
    </row>
    <row r="92" spans="6:14" ht="15.75" thickBot="1" x14ac:dyDescent="0.3"/>
    <row r="93" spans="6:14" x14ac:dyDescent="0.25">
      <c r="F93" s="25"/>
      <c r="G93" s="25"/>
      <c r="H93" s="25"/>
      <c r="I93" s="25"/>
      <c r="J93" s="25"/>
      <c r="K93" s="25"/>
      <c r="L93" s="25"/>
      <c r="M93" s="25"/>
      <c r="N93" s="25"/>
    </row>
    <row r="98" spans="6:14" ht="15.75" thickBot="1" x14ac:dyDescent="0.3">
      <c r="F98" s="24"/>
      <c r="G98" s="24"/>
      <c r="H98" s="24"/>
      <c r="I98" s="24"/>
      <c r="J98" s="24"/>
      <c r="K98" s="24"/>
      <c r="L98" s="24"/>
      <c r="M98" s="24"/>
      <c r="N98" s="24"/>
    </row>
  </sheetData>
  <pageMargins left="0.511811024" right="0.511811024" top="0.78740157499999996" bottom="0.78740157499999996" header="0.31496062000000002" footer="0.31496062000000002"/>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65E6D-E5D9-4B70-B4BA-73A70ADD6C47}">
  <dimension ref="C16:K64"/>
  <sheetViews>
    <sheetView zoomScale="80" zoomScaleNormal="80" workbookViewId="0">
      <selection activeCell="G72" sqref="G72"/>
    </sheetView>
  </sheetViews>
  <sheetFormatPr defaultRowHeight="15" x14ac:dyDescent="0.25"/>
  <cols>
    <col min="3" max="3" width="10.85546875" customWidth="1"/>
    <col min="4" max="4" width="40.42578125" customWidth="1"/>
    <col min="5" max="5" width="31.140625" customWidth="1"/>
    <col min="6" max="6" width="47" customWidth="1"/>
    <col min="7" max="7" width="42.28515625" customWidth="1"/>
    <col min="8" max="8" width="42" customWidth="1"/>
    <col min="9" max="9" width="35.7109375" customWidth="1"/>
  </cols>
  <sheetData>
    <row r="16" spans="3:9" x14ac:dyDescent="0.25">
      <c r="C16" s="2" t="s">
        <v>0</v>
      </c>
      <c r="D16" s="2" t="s">
        <v>8</v>
      </c>
      <c r="E16" s="2" t="s">
        <v>2</v>
      </c>
      <c r="F16" s="2" t="s">
        <v>3</v>
      </c>
      <c r="G16" s="2" t="s">
        <v>4</v>
      </c>
      <c r="H16" s="2" t="s">
        <v>5</v>
      </c>
      <c r="I16" s="2" t="s">
        <v>36</v>
      </c>
    </row>
    <row r="17" spans="3:9" ht="15.75" x14ac:dyDescent="0.25">
      <c r="C17" s="10">
        <v>1</v>
      </c>
      <c r="D17" s="22">
        <v>309</v>
      </c>
      <c r="E17" s="10">
        <v>303</v>
      </c>
      <c r="F17" s="19">
        <v>307</v>
      </c>
      <c r="G17" s="10">
        <v>283</v>
      </c>
      <c r="H17" s="10">
        <v>1685</v>
      </c>
      <c r="I17" s="1">
        <f>($D$49/Tabela46789[[#This Row],[Horas Totais de sobreaviso (extras)]]) * 100</f>
        <v>1.5216719078149417</v>
      </c>
    </row>
    <row r="18" spans="3:9" ht="15.75" x14ac:dyDescent="0.25">
      <c r="C18" s="10">
        <v>2</v>
      </c>
      <c r="D18" s="23">
        <v>289</v>
      </c>
      <c r="E18" s="10">
        <v>289</v>
      </c>
      <c r="F18" s="20">
        <v>330</v>
      </c>
      <c r="G18" s="10">
        <v>283</v>
      </c>
      <c r="H18" s="10">
        <v>1847</v>
      </c>
      <c r="I18" s="1">
        <f>($D$49/Tabela46789[[#This Row],[Horas Totais de sobreaviso (extras)]]) * 100</f>
        <v>1.6269779221965985</v>
      </c>
    </row>
    <row r="19" spans="3:9" ht="15.75" x14ac:dyDescent="0.25">
      <c r="C19" s="10">
        <v>3</v>
      </c>
      <c r="D19" s="22">
        <v>329</v>
      </c>
      <c r="E19" s="10">
        <v>324</v>
      </c>
      <c r="F19" s="19">
        <v>343</v>
      </c>
      <c r="G19" s="10">
        <v>293</v>
      </c>
      <c r="H19" s="10">
        <v>1787</v>
      </c>
      <c r="I19" s="1">
        <f>($D$49/Tabela46789[[#This Row],[Horas Totais de sobreaviso (extras)]]) * 100</f>
        <v>1.4291690562760395</v>
      </c>
    </row>
    <row r="20" spans="3:9" ht="15.75" x14ac:dyDescent="0.25">
      <c r="C20" s="10">
        <v>4</v>
      </c>
      <c r="D20" s="23">
        <v>331</v>
      </c>
      <c r="E20" s="10">
        <v>334</v>
      </c>
      <c r="F20" s="20">
        <v>313</v>
      </c>
      <c r="G20" s="10">
        <v>316</v>
      </c>
      <c r="H20" s="10">
        <v>1724</v>
      </c>
      <c r="I20" s="1">
        <f>($D$49/Tabela46789[[#This Row],[Horas Totais de sobreaviso (extras)]]) * 100</f>
        <v>1.4205335937003536</v>
      </c>
    </row>
    <row r="21" spans="3:9" ht="15.75" x14ac:dyDescent="0.25">
      <c r="C21" s="10">
        <v>5</v>
      </c>
      <c r="D21" s="22">
        <v>269</v>
      </c>
      <c r="E21" s="10">
        <v>258</v>
      </c>
      <c r="F21" s="19">
        <v>267</v>
      </c>
      <c r="G21" s="10">
        <v>282</v>
      </c>
      <c r="H21" s="10">
        <v>1726</v>
      </c>
      <c r="I21" s="1">
        <f>($D$49/Tabela46789[[#This Row],[Horas Totais de sobreaviso (extras)]]) * 100</f>
        <v>1.7479428234751564</v>
      </c>
    </row>
    <row r="22" spans="3:9" ht="15.75" x14ac:dyDescent="0.25">
      <c r="C22" s="10">
        <v>6</v>
      </c>
      <c r="D22" s="23">
        <v>299</v>
      </c>
      <c r="E22" s="10">
        <v>301</v>
      </c>
      <c r="F22" s="20">
        <v>246</v>
      </c>
      <c r="G22" s="10">
        <v>275</v>
      </c>
      <c r="H22" s="10">
        <v>1720</v>
      </c>
      <c r="I22" s="1">
        <f>($D$49/Tabela46789[[#This Row],[Horas Totais de sobreaviso (extras)]]) * 100</f>
        <v>1.5725639448656088</v>
      </c>
    </row>
    <row r="23" spans="3:9" ht="15.75" x14ac:dyDescent="0.25">
      <c r="C23" s="10">
        <v>7</v>
      </c>
      <c r="D23" s="22">
        <v>276</v>
      </c>
      <c r="E23" s="10">
        <v>264</v>
      </c>
      <c r="F23" s="19">
        <v>227</v>
      </c>
      <c r="G23" s="10">
        <v>258</v>
      </c>
      <c r="H23" s="10">
        <v>1459</v>
      </c>
      <c r="I23" s="1">
        <f>($D$49/Tabela46789[[#This Row],[Horas Totais de sobreaviso (extras)]]) * 100</f>
        <v>1.7036109402710762</v>
      </c>
    </row>
    <row r="24" spans="3:9" ht="15.75" x14ac:dyDescent="0.25">
      <c r="C24" s="10">
        <v>8</v>
      </c>
      <c r="D24" s="23">
        <v>269</v>
      </c>
      <c r="E24" s="10">
        <v>263</v>
      </c>
      <c r="F24" s="20">
        <v>300</v>
      </c>
      <c r="G24" s="10">
        <v>273</v>
      </c>
      <c r="H24" s="10">
        <v>1348</v>
      </c>
      <c r="I24" s="1">
        <f>($D$49/Tabela46789[[#This Row],[Horas Totais de sobreaviso (extras)]]) * 100</f>
        <v>1.7479428234751564</v>
      </c>
    </row>
    <row r="25" spans="3:9" ht="15.75" x14ac:dyDescent="0.25">
      <c r="C25" s="10">
        <v>9</v>
      </c>
      <c r="D25" s="22">
        <v>295</v>
      </c>
      <c r="E25" s="10">
        <v>293</v>
      </c>
      <c r="F25" s="19">
        <v>287</v>
      </c>
      <c r="G25" s="10">
        <v>293</v>
      </c>
      <c r="H25" s="10">
        <v>1577</v>
      </c>
      <c r="I25" s="1">
        <f>($D$49/Tabela46789[[#This Row],[Horas Totais de sobreaviso (extras)]]) * 100</f>
        <v>1.5938868458129392</v>
      </c>
    </row>
    <row r="26" spans="3:9" ht="15.75" x14ac:dyDescent="0.25">
      <c r="C26" s="10">
        <v>10</v>
      </c>
      <c r="D26" s="23">
        <v>269</v>
      </c>
      <c r="E26" s="10">
        <v>279</v>
      </c>
      <c r="F26" s="20">
        <v>282</v>
      </c>
      <c r="G26" s="10">
        <v>431</v>
      </c>
      <c r="H26" s="10">
        <v>1650</v>
      </c>
      <c r="I26" s="1">
        <f>($D$49/Tabela46789[[#This Row],[Horas Totais de sobreaviso (extras)]]) * 100</f>
        <v>1.7479428234751564</v>
      </c>
    </row>
    <row r="27" spans="3:9" ht="15.75" x14ac:dyDescent="0.25">
      <c r="C27" s="10">
        <v>11</v>
      </c>
      <c r="D27" s="22">
        <v>273</v>
      </c>
      <c r="E27" s="10">
        <v>273</v>
      </c>
      <c r="F27" s="19">
        <v>288</v>
      </c>
      <c r="G27" s="10">
        <v>366</v>
      </c>
      <c r="H27" s="10">
        <v>1701</v>
      </c>
      <c r="I27" s="1">
        <f>($D$49/Tabela46789[[#This Row],[Horas Totais de sobreaviso (extras)]]) * 100</f>
        <v>1.7223319396147143</v>
      </c>
    </row>
    <row r="28" spans="3:9" ht="15.75" x14ac:dyDescent="0.25">
      <c r="C28" s="10">
        <v>12</v>
      </c>
      <c r="D28" s="23">
        <v>280</v>
      </c>
      <c r="E28" s="10">
        <v>281</v>
      </c>
      <c r="F28" s="20">
        <v>261</v>
      </c>
      <c r="G28" s="10">
        <v>229</v>
      </c>
      <c r="H28" s="10">
        <v>1491</v>
      </c>
      <c r="I28" s="1">
        <f>($D$49/Tabela46789[[#This Row],[Horas Totais de sobreaviso (extras)]]) * 100</f>
        <v>1.6792736411243465</v>
      </c>
    </row>
    <row r="29" spans="3:9" ht="15.75" x14ac:dyDescent="0.25">
      <c r="C29" s="10">
        <v>13</v>
      </c>
      <c r="D29" s="22">
        <v>254</v>
      </c>
      <c r="E29" s="10">
        <v>254</v>
      </c>
      <c r="F29" s="19">
        <v>283</v>
      </c>
      <c r="G29" s="10">
        <v>172</v>
      </c>
      <c r="H29" s="10">
        <v>1427</v>
      </c>
      <c r="I29" s="1">
        <f>($D$49/Tabela46789[[#This Row],[Horas Totais de sobreaviso (extras)]]) * 100</f>
        <v>1.8511677933654214</v>
      </c>
    </row>
    <row r="30" spans="3:9" ht="15.75" x14ac:dyDescent="0.25">
      <c r="C30" s="10">
        <v>14</v>
      </c>
      <c r="D30" s="23">
        <v>279</v>
      </c>
      <c r="E30" s="10">
        <v>276</v>
      </c>
      <c r="F30" s="20">
        <v>297</v>
      </c>
      <c r="G30" s="10">
        <v>238</v>
      </c>
      <c r="H30" s="10">
        <v>1706</v>
      </c>
      <c r="I30" s="1">
        <f>($D$49/Tabela46789[[#This Row],[Horas Totais de sobreaviso (extras)]]) * 100</f>
        <v>1.6852925430638603</v>
      </c>
    </row>
    <row r="31" spans="3:9" ht="15.75" x14ac:dyDescent="0.25">
      <c r="C31" s="10">
        <v>15</v>
      </c>
      <c r="D31" s="22">
        <v>290</v>
      </c>
      <c r="E31" s="10">
        <v>290</v>
      </c>
      <c r="F31" s="19">
        <v>309</v>
      </c>
      <c r="G31" s="10">
        <v>241</v>
      </c>
      <c r="H31" s="10">
        <v>1569</v>
      </c>
      <c r="I31" s="1">
        <f>($D$49/Tabela46789[[#This Row],[Horas Totais de sobreaviso (extras)]]) * 100</f>
        <v>1.6213676534993691</v>
      </c>
    </row>
    <row r="32" spans="3:9" ht="15.75" x14ac:dyDescent="0.25">
      <c r="C32" s="10">
        <v>16</v>
      </c>
      <c r="D32" s="23">
        <v>305</v>
      </c>
      <c r="E32" s="10">
        <v>301</v>
      </c>
      <c r="F32" s="20">
        <v>323</v>
      </c>
      <c r="G32" s="10">
        <v>295</v>
      </c>
      <c r="H32" s="10">
        <v>1815</v>
      </c>
      <c r="I32" s="1">
        <f>($D$49/Tabela46789[[#This Row],[Horas Totais de sobreaviso (extras)]]) * 100</f>
        <v>1.5416282607043181</v>
      </c>
    </row>
    <row r="33" spans="3:9" ht="15.75" x14ac:dyDescent="0.25">
      <c r="C33" s="10">
        <v>17</v>
      </c>
      <c r="D33" s="22">
        <v>312</v>
      </c>
      <c r="E33" s="10">
        <v>314</v>
      </c>
      <c r="F33" s="19">
        <v>313</v>
      </c>
      <c r="G33" s="10">
        <v>249</v>
      </c>
      <c r="H33" s="10">
        <v>1686</v>
      </c>
      <c r="I33" s="1">
        <f>($D$49/Tabela46789[[#This Row],[Horas Totais de sobreaviso (extras)]]) * 100</f>
        <v>1.5070404471628751</v>
      </c>
    </row>
    <row r="34" spans="3:9" ht="15.75" x14ac:dyDescent="0.25">
      <c r="C34" s="10">
        <v>18</v>
      </c>
      <c r="D34" s="23">
        <v>301</v>
      </c>
      <c r="E34" s="10">
        <v>305</v>
      </c>
      <c r="F34" s="20">
        <v>302</v>
      </c>
      <c r="G34" s="10">
        <v>236</v>
      </c>
      <c r="H34" s="10">
        <v>1540</v>
      </c>
      <c r="I34" s="1">
        <f>($D$49/Tabela46789[[#This Row],[Horas Totais de sobreaviso (extras)]]) * 100</f>
        <v>1.5621150149993921</v>
      </c>
    </row>
    <row r="35" spans="3:9" ht="15.75" x14ac:dyDescent="0.25">
      <c r="C35" s="10">
        <v>19</v>
      </c>
      <c r="D35" s="22">
        <v>291</v>
      </c>
      <c r="E35" s="10">
        <v>295</v>
      </c>
      <c r="F35" s="19">
        <v>303</v>
      </c>
      <c r="G35" s="10">
        <v>280</v>
      </c>
      <c r="H35" s="10">
        <v>1716</v>
      </c>
      <c r="I35" s="1">
        <f>($D$49/Tabela46789[[#This Row],[Horas Totais de sobreaviso (extras)]]) * 100</f>
        <v>1.6157959433498865</v>
      </c>
    </row>
    <row r="36" spans="3:9" ht="15.75" x14ac:dyDescent="0.25">
      <c r="C36" s="10">
        <v>20</v>
      </c>
      <c r="D36" s="23">
        <v>289</v>
      </c>
      <c r="E36" s="10">
        <v>287</v>
      </c>
      <c r="F36" s="20">
        <v>294</v>
      </c>
      <c r="G36" s="10">
        <v>232</v>
      </c>
      <c r="H36" s="10">
        <v>1505</v>
      </c>
      <c r="I36" s="1">
        <f>($D$49/Tabela46789[[#This Row],[Horas Totais de sobreaviso (extras)]]) * 100</f>
        <v>1.6269779221965985</v>
      </c>
    </row>
    <row r="37" spans="3:9" ht="15.75" x14ac:dyDescent="0.25">
      <c r="C37" s="10">
        <v>21</v>
      </c>
      <c r="D37" s="22">
        <v>294</v>
      </c>
      <c r="E37" s="10">
        <v>288</v>
      </c>
      <c r="F37" s="19">
        <v>300</v>
      </c>
      <c r="G37" s="10">
        <v>203</v>
      </c>
      <c r="H37" s="10">
        <v>1501</v>
      </c>
      <c r="I37" s="1">
        <f>($D$49/Tabela46789[[#This Row],[Horas Totais de sobreaviso (extras)]]) * 100</f>
        <v>1.5993082296422347</v>
      </c>
    </row>
    <row r="38" spans="3:9" ht="15.75" x14ac:dyDescent="0.25">
      <c r="C38" s="10">
        <v>22</v>
      </c>
      <c r="D38" s="23">
        <v>295</v>
      </c>
      <c r="E38" s="10">
        <v>292</v>
      </c>
      <c r="F38" s="20">
        <v>277</v>
      </c>
      <c r="G38" s="10">
        <v>210</v>
      </c>
      <c r="H38" s="10">
        <v>1522</v>
      </c>
      <c r="I38" s="1">
        <f>($D$49/Tabela46789[[#This Row],[Horas Totais de sobreaviso (extras)]]) * 100</f>
        <v>1.5938868458129392</v>
      </c>
    </row>
    <row r="39" spans="3:9" ht="15.75" x14ac:dyDescent="0.25">
      <c r="C39" s="10">
        <v>23</v>
      </c>
      <c r="D39" s="22">
        <v>291</v>
      </c>
      <c r="E39" s="10">
        <v>289</v>
      </c>
      <c r="F39" s="19">
        <v>256</v>
      </c>
      <c r="G39" s="10">
        <v>226</v>
      </c>
      <c r="H39" s="10">
        <v>1637</v>
      </c>
      <c r="I39" s="1">
        <f>($D$49/Tabela46789[[#This Row],[Horas Totais de sobreaviso (extras)]]) * 100</f>
        <v>1.6157959433498865</v>
      </c>
    </row>
    <row r="40" spans="3:9" ht="15.75" x14ac:dyDescent="0.25">
      <c r="C40" s="10">
        <v>24</v>
      </c>
      <c r="D40" s="23">
        <v>291</v>
      </c>
      <c r="E40" s="10">
        <v>285</v>
      </c>
      <c r="F40" s="20">
        <v>291</v>
      </c>
      <c r="G40" s="10">
        <v>185</v>
      </c>
      <c r="H40" s="10">
        <v>1526</v>
      </c>
      <c r="I40" s="1">
        <f>($D$49/Tabela46789[[#This Row],[Horas Totais de sobreaviso (extras)]]) * 100</f>
        <v>1.6157959433498865</v>
      </c>
    </row>
    <row r="41" spans="3:9" ht="15.75" x14ac:dyDescent="0.25">
      <c r="C41" s="10">
        <v>25</v>
      </c>
      <c r="D41" s="22">
        <v>282</v>
      </c>
      <c r="E41" s="10">
        <v>283</v>
      </c>
      <c r="F41" s="21">
        <v>303</v>
      </c>
      <c r="G41" s="10">
        <v>226</v>
      </c>
      <c r="H41" s="10">
        <v>1606</v>
      </c>
      <c r="I41" s="1">
        <f>($D$49/Tabela46789[[#This Row],[Horas Totais de sobreaviso (extras)]]) * 100</f>
        <v>1.6673638989887127</v>
      </c>
    </row>
    <row r="43" spans="3:9" ht="18.75" x14ac:dyDescent="0.3">
      <c r="C43" s="35" t="s">
        <v>35</v>
      </c>
    </row>
    <row r="44" spans="3:9" ht="15.75" thickBot="1" x14ac:dyDescent="0.3"/>
    <row r="45" spans="3:9" x14ac:dyDescent="0.25">
      <c r="C45" s="26" t="s">
        <v>9</v>
      </c>
      <c r="D45" s="26"/>
    </row>
    <row r="46" spans="3:9" x14ac:dyDescent="0.25">
      <c r="C46" t="s">
        <v>10</v>
      </c>
      <c r="D46">
        <v>0.97171421442957928</v>
      </c>
    </row>
    <row r="47" spans="3:9" x14ac:dyDescent="0.25">
      <c r="C47" t="s">
        <v>11</v>
      </c>
      <c r="D47">
        <v>0.9442285145244943</v>
      </c>
    </row>
    <row r="48" spans="3:9" x14ac:dyDescent="0.25">
      <c r="C48" t="s">
        <v>12</v>
      </c>
      <c r="D48">
        <v>0.93307421742939312</v>
      </c>
    </row>
    <row r="49" spans="3:11" x14ac:dyDescent="0.25">
      <c r="C49" t="s">
        <v>13</v>
      </c>
      <c r="D49">
        <v>4.7019661951481702</v>
      </c>
    </row>
    <row r="50" spans="3:11" ht="15.75" thickBot="1" x14ac:dyDescent="0.3">
      <c r="C50" s="24" t="s">
        <v>14</v>
      </c>
      <c r="D50" s="24">
        <v>25</v>
      </c>
    </row>
    <row r="52" spans="3:11" ht="15.75" thickBot="1" x14ac:dyDescent="0.3">
      <c r="C52" t="s">
        <v>15</v>
      </c>
    </row>
    <row r="53" spans="3:11" x14ac:dyDescent="0.25">
      <c r="C53" s="25"/>
      <c r="D53" s="25" t="s">
        <v>19</v>
      </c>
      <c r="E53" s="25" t="s">
        <v>20</v>
      </c>
      <c r="F53" s="25" t="s">
        <v>21</v>
      </c>
      <c r="G53" s="25" t="s">
        <v>22</v>
      </c>
      <c r="H53" s="25" t="s">
        <v>23</v>
      </c>
    </row>
    <row r="54" spans="3:11" x14ac:dyDescent="0.25">
      <c r="C54" t="s">
        <v>16</v>
      </c>
      <c r="D54">
        <v>4</v>
      </c>
      <c r="E54">
        <v>7486.0702779936819</v>
      </c>
      <c r="F54">
        <v>1871.5175694984205</v>
      </c>
      <c r="G54">
        <v>84.651547872002752</v>
      </c>
      <c r="H54">
        <v>3.0403086083578224E-12</v>
      </c>
    </row>
    <row r="55" spans="3:11" x14ac:dyDescent="0.25">
      <c r="C55" t="s">
        <v>17</v>
      </c>
      <c r="D55">
        <v>20</v>
      </c>
      <c r="E55">
        <v>442.16972200632313</v>
      </c>
      <c r="F55">
        <v>22.108486100316156</v>
      </c>
    </row>
    <row r="56" spans="3:11" ht="15.75" thickBot="1" x14ac:dyDescent="0.3">
      <c r="C56" s="24" t="s">
        <v>6</v>
      </c>
      <c r="D56" s="24">
        <v>24</v>
      </c>
      <c r="E56" s="24">
        <v>7928.2400000000052</v>
      </c>
      <c r="F56" s="24"/>
      <c r="G56" s="24"/>
      <c r="H56" s="24"/>
    </row>
    <row r="57" spans="3:11" ht="15.75" thickBot="1" x14ac:dyDescent="0.3"/>
    <row r="58" spans="3:11" x14ac:dyDescent="0.25">
      <c r="C58" s="25"/>
      <c r="D58" s="25" t="s">
        <v>24</v>
      </c>
      <c r="E58" s="25" t="s">
        <v>13</v>
      </c>
      <c r="F58" s="25" t="s">
        <v>25</v>
      </c>
      <c r="G58" s="25" t="s">
        <v>26</v>
      </c>
      <c r="H58" s="25" t="s">
        <v>27</v>
      </c>
      <c r="I58" s="25" t="s">
        <v>28</v>
      </c>
      <c r="J58" s="25" t="s">
        <v>29</v>
      </c>
      <c r="K58" s="25" t="s">
        <v>30</v>
      </c>
    </row>
    <row r="59" spans="3:11" x14ac:dyDescent="0.25">
      <c r="C59" t="s">
        <v>18</v>
      </c>
      <c r="D59">
        <v>26.118865843348665</v>
      </c>
      <c r="E59">
        <v>15.803845797230998</v>
      </c>
      <c r="F59">
        <v>1.6526905019488971</v>
      </c>
      <c r="G59">
        <v>0.11400686027432629</v>
      </c>
      <c r="H59">
        <v>-6.8473788159014575</v>
      </c>
      <c r="I59">
        <v>59.085110502598788</v>
      </c>
      <c r="J59">
        <v>-6.8473788159014575</v>
      </c>
      <c r="K59">
        <v>59.085110502598788</v>
      </c>
    </row>
    <row r="60" spans="3:11" x14ac:dyDescent="0.25">
      <c r="C60" t="s">
        <v>31</v>
      </c>
      <c r="D60">
        <v>0.91683946765118007</v>
      </c>
      <c r="E60">
        <v>6.2901508919497556E-2</v>
      </c>
      <c r="F60">
        <v>14.575794498420811</v>
      </c>
      <c r="G60">
        <v>4.0796948479248255E-12</v>
      </c>
      <c r="H60">
        <v>0.78562921926724039</v>
      </c>
      <c r="I60">
        <v>1.0480497160351196</v>
      </c>
      <c r="J60">
        <v>0.78562921926724039</v>
      </c>
      <c r="K60">
        <v>1.0480497160351196</v>
      </c>
    </row>
    <row r="61" spans="3:11" x14ac:dyDescent="0.25">
      <c r="C61" t="s">
        <v>32</v>
      </c>
      <c r="D61">
        <v>-9.6052102611777265E-3</v>
      </c>
      <c r="E61">
        <v>4.378503200600365E-2</v>
      </c>
      <c r="F61" s="28">
        <v>-0.21937200502355905</v>
      </c>
      <c r="G61" s="28">
        <v>0.82858364747955371</v>
      </c>
      <c r="H61">
        <v>-0.10093918656306732</v>
      </c>
      <c r="I61">
        <v>8.1728766040711873E-2</v>
      </c>
      <c r="J61">
        <v>-0.10093918656306732</v>
      </c>
      <c r="K61">
        <v>8.1728766040711873E-2</v>
      </c>
    </row>
    <row r="62" spans="3:11" x14ac:dyDescent="0.25">
      <c r="C62" t="s">
        <v>33</v>
      </c>
      <c r="D62">
        <v>-3.3332926367502368E-2</v>
      </c>
      <c r="E62">
        <v>1.9986002807979186E-2</v>
      </c>
      <c r="F62" s="28">
        <v>-1.6678135537034235</v>
      </c>
      <c r="G62" s="28">
        <v>0.11093515101608764</v>
      </c>
      <c r="H62">
        <v>-7.5022997681899878E-2</v>
      </c>
      <c r="I62">
        <v>8.3571449468951495E-3</v>
      </c>
      <c r="J62">
        <v>-7.5022997681899878E-2</v>
      </c>
      <c r="K62">
        <v>8.3571449468951495E-3</v>
      </c>
    </row>
    <row r="63" spans="3:11" ht="15.75" thickBot="1" x14ac:dyDescent="0.3">
      <c r="C63" s="24" t="s">
        <v>34</v>
      </c>
      <c r="D63" s="24">
        <v>6.8649599515841191E-3</v>
      </c>
      <c r="E63" s="24">
        <v>1.0075380388645892E-2</v>
      </c>
      <c r="F63" s="36">
        <v>0.6813598779178951</v>
      </c>
      <c r="G63" s="36">
        <v>0.5034577307822764</v>
      </c>
      <c r="H63" s="24">
        <v>-1.4151915256430553E-2</v>
      </c>
      <c r="I63" s="24">
        <v>2.7881835159598793E-2</v>
      </c>
      <c r="J63" s="24">
        <v>-1.4151915256430553E-2</v>
      </c>
      <c r="K63" s="24">
        <v>2.7881835159598793E-2</v>
      </c>
    </row>
    <row r="64" spans="3:11" ht="15.75" x14ac:dyDescent="0.25">
      <c r="F64" s="27">
        <f>(D60-H60) / E60</f>
        <v>2.0859634472658652</v>
      </c>
    </row>
  </sheetData>
  <pageMargins left="0.511811024" right="0.511811024" top="0.78740157499999996" bottom="0.78740157499999996" header="0.31496062000000002" footer="0.31496062000000002"/>
  <pageSetup orientation="portrait" horizontalDpi="1200" verticalDpi="1200"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EC87E52000D43248A94C18BF0B36B1D8" ma:contentTypeVersion="9" ma:contentTypeDescription="Crie um novo documento." ma:contentTypeScope="" ma:versionID="19dbcad2655c6b4fbb7768c8c9a1fcec">
  <xsd:schema xmlns:xsd="http://www.w3.org/2001/XMLSchema" xmlns:xs="http://www.w3.org/2001/XMLSchema" xmlns:p="http://schemas.microsoft.com/office/2006/metadata/properties" xmlns:ns2="b2c22c61-f77c-4a75-8e76-49b5d2f941d1" xmlns:ns3="273e3910-5cc7-4656-b525-a71580039df0" targetNamespace="http://schemas.microsoft.com/office/2006/metadata/properties" ma:root="true" ma:fieldsID="680e068ee146836a5f69ad5c0f8784fd" ns2:_="" ns3:_="">
    <xsd:import namespace="b2c22c61-f77c-4a75-8e76-49b5d2f941d1"/>
    <xsd:import namespace="273e3910-5cc7-4656-b525-a71580039df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c22c61-f77c-4a75-8e76-49b5d2f941d1"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73e3910-5cc7-4656-b525-a71580039df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57DA4B-89FF-44AF-9F2D-EFEA87B0B52D}">
  <ds:schemaRefs>
    <ds:schemaRef ds:uri="http://schemas.microsoft.com/sharepoint/v3/contenttype/forms"/>
  </ds:schemaRefs>
</ds:datastoreItem>
</file>

<file path=customXml/itemProps2.xml><?xml version="1.0" encoding="utf-8"?>
<ds:datastoreItem xmlns:ds="http://schemas.openxmlformats.org/officeDocument/2006/customXml" ds:itemID="{D8914C55-259A-4531-9B71-3E97E7A6716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AC92B9A-2885-4873-9737-15C4E214C0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c22c61-f77c-4a75-8e76-49b5d2f941d1"/>
    <ds:schemaRef ds:uri="273e3910-5cc7-4656-b525-a71580039d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Apresentação</vt:lpstr>
      <vt:lpstr>Análise 1_Texto</vt:lpstr>
      <vt:lpstr>ANÁLISE 2_TECNOLOGIA_TEXTO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Demerval Luiz Polizelli</dc:creator>
  <cp:keywords/>
  <dc:description/>
  <cp:lastModifiedBy>Samuel Schaeffer Aguiar</cp:lastModifiedBy>
  <cp:revision/>
  <dcterms:created xsi:type="dcterms:W3CDTF">2020-09-07T12:55:05Z</dcterms:created>
  <dcterms:modified xsi:type="dcterms:W3CDTF">2024-11-10T15:00:34Z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0x010100EC87E52000D43248A94C18BF0B36B1D8</vt:lpwstr>
  </property>
</Properties>
</file>