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"/>
    </mc:Choice>
  </mc:AlternateContent>
  <xr:revisionPtr revIDLastSave="0" documentId="13_ncr:1_{E0240245-10BA-427A-AC73-50077250446E}" xr6:coauthVersionLast="47" xr6:coauthVersionMax="47" xr10:uidLastSave="{00000000-0000-0000-0000-000000000000}"/>
  <bookViews>
    <workbookView xWindow="28680" yWindow="-120" windowWidth="38640" windowHeight="21240" tabRatio="582" firstSheet="5" activeTab="5" xr2:uid="{63A4FF99-2F76-492C-9681-B9837DDAF331}"/>
  </bookViews>
  <sheets>
    <sheet name="Price statistics_2020" sheetId="1" r:id="rId1"/>
    <sheet name="redoing_Average" sheetId="5" r:id="rId2"/>
    <sheet name="redoing_City" sheetId="6" r:id="rId3"/>
    <sheet name="redoing_Town" sheetId="7" r:id="rId4"/>
    <sheet name="redoing_Rural" sheetId="8" r:id="rId5"/>
    <sheet name="For_the_tailpipe_emissions" sheetId="9" r:id="rId6"/>
    <sheet name="Tailpipe_emissions_bp" sheetId="11" r:id="rId7"/>
    <sheet name="Sheet1" sheetId="10" r:id="rId8"/>
    <sheet name="2020_wtht_PPS" sheetId="4" r:id="rId9"/>
    <sheet name="Price_Statistics_2015" sheetId="3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9" l="1"/>
  <c r="AH21" i="9"/>
  <c r="AH20" i="9"/>
  <c r="AG17" i="9"/>
  <c r="AH17" i="9"/>
  <c r="AG18" i="9"/>
  <c r="AH18" i="9"/>
  <c r="AH15" i="9"/>
  <c r="AH14" i="9"/>
  <c r="AH3" i="9"/>
  <c r="AH4" i="9"/>
  <c r="AH5" i="9"/>
  <c r="AH6" i="9"/>
  <c r="AH7" i="9"/>
  <c r="AH8" i="9"/>
  <c r="AH9" i="9"/>
  <c r="AH2" i="9"/>
  <c r="AG7" i="9"/>
  <c r="AG6" i="9"/>
  <c r="AG5" i="9"/>
  <c r="AG4" i="9"/>
  <c r="AG15" i="9" s="1"/>
  <c r="AG21" i="9" s="1"/>
  <c r="AG14" i="9" l="1"/>
  <c r="AG20" i="9" s="1"/>
  <c r="AE20" i="9"/>
  <c r="AF18" i="9"/>
  <c r="AF17" i="9"/>
  <c r="AE17" i="9"/>
  <c r="AF15" i="9"/>
  <c r="AF21" i="9" s="1"/>
  <c r="AD21" i="9"/>
  <c r="AD20" i="9"/>
  <c r="AF6" i="9"/>
  <c r="AF7" i="9"/>
  <c r="AF5" i="9"/>
  <c r="AF4" i="9"/>
  <c r="AF14" i="9" s="1"/>
  <c r="AF20" i="9" s="1"/>
  <c r="L15" i="9"/>
  <c r="L14" i="9"/>
  <c r="M25" i="8"/>
  <c r="M24" i="8"/>
  <c r="M13" i="8"/>
  <c r="M27" i="8"/>
  <c r="B14" i="9"/>
  <c r="B20" i="9"/>
  <c r="B17" i="9"/>
  <c r="C14" i="9"/>
  <c r="D14" i="9"/>
  <c r="E14" i="9"/>
  <c r="F14" i="9"/>
  <c r="G14" i="9"/>
  <c r="H14" i="9"/>
  <c r="I14" i="9"/>
  <c r="I20" i="9" s="1"/>
  <c r="J14" i="9"/>
  <c r="J20" i="9" s="1"/>
  <c r="K14" i="9"/>
  <c r="M14" i="9"/>
  <c r="N14" i="9"/>
  <c r="O14" i="9"/>
  <c r="P14" i="9"/>
  <c r="Q14" i="9"/>
  <c r="Q20" i="9" s="1"/>
  <c r="R14" i="9"/>
  <c r="R20" i="9" s="1"/>
  <c r="S14" i="9"/>
  <c r="T14" i="9"/>
  <c r="U14" i="9"/>
  <c r="V14" i="9"/>
  <c r="W14" i="9"/>
  <c r="X14" i="9"/>
  <c r="Y14" i="9"/>
  <c r="Y20" i="9" s="1"/>
  <c r="Z14" i="9"/>
  <c r="Z20" i="9" s="1"/>
  <c r="AA14" i="9"/>
  <c r="AB14" i="9"/>
  <c r="AC14" i="9"/>
  <c r="AD14" i="9"/>
  <c r="C15" i="9"/>
  <c r="D15" i="9"/>
  <c r="D21" i="9" s="1"/>
  <c r="E15" i="9"/>
  <c r="E21" i="9" s="1"/>
  <c r="F15" i="9"/>
  <c r="G15" i="9"/>
  <c r="H15" i="9"/>
  <c r="I15" i="9"/>
  <c r="J15" i="9"/>
  <c r="K15" i="9"/>
  <c r="L21" i="9"/>
  <c r="M15" i="9"/>
  <c r="M21" i="9" s="1"/>
  <c r="N15" i="9"/>
  <c r="O15" i="9"/>
  <c r="P15" i="9"/>
  <c r="Q15" i="9"/>
  <c r="R15" i="9"/>
  <c r="S15" i="9"/>
  <c r="T15" i="9"/>
  <c r="T21" i="9" s="1"/>
  <c r="U15" i="9"/>
  <c r="U21" i="9" s="1"/>
  <c r="V15" i="9"/>
  <c r="W15" i="9"/>
  <c r="X15" i="9"/>
  <c r="Y15" i="9"/>
  <c r="Z15" i="9"/>
  <c r="AA15" i="9"/>
  <c r="AB15" i="9"/>
  <c r="AB21" i="9" s="1"/>
  <c r="AC15" i="9"/>
  <c r="AC21" i="9" s="1"/>
  <c r="AD15" i="9"/>
  <c r="AE15" i="9"/>
  <c r="C17" i="9"/>
  <c r="D17" i="9"/>
  <c r="E17" i="9"/>
  <c r="F17" i="9"/>
  <c r="G17" i="9"/>
  <c r="G20" i="9" s="1"/>
  <c r="H17" i="9"/>
  <c r="H20" i="9" s="1"/>
  <c r="I17" i="9"/>
  <c r="J17" i="9"/>
  <c r="K17" i="9"/>
  <c r="L17" i="9"/>
  <c r="M17" i="9"/>
  <c r="N17" i="9"/>
  <c r="O17" i="9"/>
  <c r="O20" i="9" s="1"/>
  <c r="P17" i="9"/>
  <c r="P20" i="9" s="1"/>
  <c r="Q17" i="9"/>
  <c r="R17" i="9"/>
  <c r="S17" i="9"/>
  <c r="T17" i="9"/>
  <c r="U17" i="9"/>
  <c r="V17" i="9"/>
  <c r="W17" i="9"/>
  <c r="W20" i="9" s="1"/>
  <c r="X17" i="9"/>
  <c r="X20" i="9" s="1"/>
  <c r="Y17" i="9"/>
  <c r="Z17" i="9"/>
  <c r="AA17" i="9"/>
  <c r="AB17" i="9"/>
  <c r="AC17" i="9"/>
  <c r="AD17" i="9"/>
  <c r="C18" i="9"/>
  <c r="C21" i="9" s="1"/>
  <c r="D18" i="9"/>
  <c r="E18" i="9"/>
  <c r="F18" i="9"/>
  <c r="G18" i="9"/>
  <c r="H18" i="9"/>
  <c r="I18" i="9"/>
  <c r="J18" i="9"/>
  <c r="J21" i="9" s="1"/>
  <c r="K18" i="9"/>
  <c r="K21" i="9" s="1"/>
  <c r="L18" i="9"/>
  <c r="M18" i="9"/>
  <c r="N18" i="9"/>
  <c r="O18" i="9"/>
  <c r="P18" i="9"/>
  <c r="Q18" i="9"/>
  <c r="R18" i="9"/>
  <c r="R21" i="9" s="1"/>
  <c r="S18" i="9"/>
  <c r="S21" i="9" s="1"/>
  <c r="T18" i="9"/>
  <c r="U18" i="9"/>
  <c r="V18" i="9"/>
  <c r="W18" i="9"/>
  <c r="X18" i="9"/>
  <c r="Y18" i="9"/>
  <c r="Z18" i="9"/>
  <c r="Z21" i="9" s="1"/>
  <c r="AA18" i="9"/>
  <c r="AA21" i="9" s="1"/>
  <c r="AB18" i="9"/>
  <c r="AC18" i="9"/>
  <c r="AD18" i="9"/>
  <c r="AE18" i="9"/>
  <c r="AE21" i="9" s="1"/>
  <c r="C20" i="9"/>
  <c r="D20" i="9"/>
  <c r="E20" i="9"/>
  <c r="F20" i="9"/>
  <c r="K20" i="9"/>
  <c r="L20" i="9"/>
  <c r="M20" i="9"/>
  <c r="N20" i="9"/>
  <c r="S20" i="9"/>
  <c r="T20" i="9"/>
  <c r="U20" i="9"/>
  <c r="V20" i="9"/>
  <c r="AA20" i="9"/>
  <c r="AB20" i="9"/>
  <c r="AC20" i="9"/>
  <c r="F21" i="9"/>
  <c r="G21" i="9"/>
  <c r="H21" i="9"/>
  <c r="I21" i="9"/>
  <c r="N21" i="9"/>
  <c r="O21" i="9"/>
  <c r="P21" i="9"/>
  <c r="Q21" i="9"/>
  <c r="V21" i="9"/>
  <c r="W21" i="9"/>
  <c r="X21" i="9"/>
  <c r="Y21" i="9"/>
  <c r="B21" i="9"/>
  <c r="B18" i="9"/>
  <c r="B15" i="9"/>
  <c r="DE11" i="1"/>
  <c r="DH11" i="1"/>
  <c r="DF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J11" i="1"/>
  <c r="CI11" i="1"/>
  <c r="CH11" i="1"/>
  <c r="CG11" i="1"/>
  <c r="CF11" i="1"/>
  <c r="CE11" i="1"/>
  <c r="CE21" i="1"/>
  <c r="CE27" i="1"/>
  <c r="CE30" i="1" s="1"/>
  <c r="CE28" i="1"/>
  <c r="CE31" i="1"/>
  <c r="CE3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8" i="1"/>
  <c r="BR29" i="1"/>
  <c r="BR30" i="1"/>
  <c r="BR4" i="1"/>
  <c r="AE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B7" i="9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C6" i="9"/>
  <c r="B6" i="9"/>
  <c r="DH32" i="5"/>
  <c r="DH33" i="5"/>
  <c r="G53" i="8"/>
  <c r="AG41" i="8"/>
  <c r="AF41" i="8"/>
  <c r="AF50" i="8" s="1"/>
  <c r="AE41" i="8"/>
  <c r="AD41" i="8"/>
  <c r="AC41" i="8"/>
  <c r="AB41" i="8"/>
  <c r="AA41" i="8"/>
  <c r="Z41" i="8"/>
  <c r="Z54" i="8" s="1"/>
  <c r="Y41" i="8"/>
  <c r="X41" i="8"/>
  <c r="W41" i="8"/>
  <c r="V41" i="8"/>
  <c r="U41" i="8"/>
  <c r="T41" i="8"/>
  <c r="S41" i="8"/>
  <c r="R41" i="8"/>
  <c r="R54" i="8" s="1"/>
  <c r="Q41" i="8"/>
  <c r="P41" i="8"/>
  <c r="O41" i="8"/>
  <c r="N41" i="8"/>
  <c r="M41" i="8"/>
  <c r="L41" i="8"/>
  <c r="K41" i="8"/>
  <c r="J41" i="8"/>
  <c r="J54" i="8" s="1"/>
  <c r="I41" i="8"/>
  <c r="H41" i="8"/>
  <c r="G41" i="8"/>
  <c r="F41" i="8"/>
  <c r="E41" i="8"/>
  <c r="D41" i="8"/>
  <c r="AE38" i="8"/>
  <c r="L38" i="8"/>
  <c r="S37" i="8"/>
  <c r="S50" i="8" s="1"/>
  <c r="AG35" i="8"/>
  <c r="AG38" i="8" s="1"/>
  <c r="AF35" i="8"/>
  <c r="AE35" i="8"/>
  <c r="AD35" i="8"/>
  <c r="AD38" i="8" s="1"/>
  <c r="AC35" i="8"/>
  <c r="AC38" i="8" s="1"/>
  <c r="AB35" i="8"/>
  <c r="AB38" i="8" s="1"/>
  <c r="AA35" i="8"/>
  <c r="AA38" i="8" s="1"/>
  <c r="Z35" i="8"/>
  <c r="Z38" i="8" s="1"/>
  <c r="Y35" i="8"/>
  <c r="Y38" i="8" s="1"/>
  <c r="X35" i="8"/>
  <c r="X38" i="8" s="1"/>
  <c r="W35" i="8"/>
  <c r="W38" i="8" s="1"/>
  <c r="V35" i="8"/>
  <c r="V38" i="8" s="1"/>
  <c r="U35" i="8"/>
  <c r="U38" i="8" s="1"/>
  <c r="T35" i="8"/>
  <c r="T38" i="8" s="1"/>
  <c r="S35" i="8"/>
  <c r="S38" i="8" s="1"/>
  <c r="R35" i="8"/>
  <c r="R38" i="8" s="1"/>
  <c r="Q35" i="8"/>
  <c r="Q38" i="8" s="1"/>
  <c r="P35" i="8"/>
  <c r="P38" i="8" s="1"/>
  <c r="O35" i="8"/>
  <c r="O38" i="8" s="1"/>
  <c r="N35" i="8"/>
  <c r="N38" i="8" s="1"/>
  <c r="M35" i="8"/>
  <c r="M38" i="8" s="1"/>
  <c r="L35" i="8"/>
  <c r="K35" i="8"/>
  <c r="K38" i="8" s="1"/>
  <c r="J35" i="8"/>
  <c r="J38" i="8" s="1"/>
  <c r="I35" i="8"/>
  <c r="I38" i="8" s="1"/>
  <c r="H35" i="8"/>
  <c r="H38" i="8" s="1"/>
  <c r="G35" i="8"/>
  <c r="G38" i="8" s="1"/>
  <c r="F35" i="8"/>
  <c r="F38" i="8" s="1"/>
  <c r="E35" i="8"/>
  <c r="E38" i="8" s="1"/>
  <c r="D35" i="8"/>
  <c r="D38" i="8" s="1"/>
  <c r="AG34" i="8"/>
  <c r="AG37" i="8" s="1"/>
  <c r="AF34" i="8"/>
  <c r="AE34" i="8"/>
  <c r="AE37" i="8" s="1"/>
  <c r="AD34" i="8"/>
  <c r="AD37" i="8" s="1"/>
  <c r="AC34" i="8"/>
  <c r="AC37" i="8" s="1"/>
  <c r="AB34" i="8"/>
  <c r="AB37" i="8" s="1"/>
  <c r="AB51" i="8" s="1"/>
  <c r="AA34" i="8"/>
  <c r="AA37" i="8" s="1"/>
  <c r="AA50" i="8" s="1"/>
  <c r="Z34" i="8"/>
  <c r="Z37" i="8" s="1"/>
  <c r="Y34" i="8"/>
  <c r="Y37" i="8" s="1"/>
  <c r="Y50" i="8" s="1"/>
  <c r="X34" i="8"/>
  <c r="X37" i="8" s="1"/>
  <c r="W34" i="8"/>
  <c r="W37" i="8" s="1"/>
  <c r="V34" i="8"/>
  <c r="V37" i="8" s="1"/>
  <c r="U34" i="8"/>
  <c r="U37" i="8" s="1"/>
  <c r="T34" i="8"/>
  <c r="T37" i="8" s="1"/>
  <c r="T51" i="8" s="1"/>
  <c r="S34" i="8"/>
  <c r="R34" i="8"/>
  <c r="R37" i="8" s="1"/>
  <c r="Q34" i="8"/>
  <c r="Q37" i="8" s="1"/>
  <c r="Q50" i="8" s="1"/>
  <c r="P34" i="8"/>
  <c r="P37" i="8" s="1"/>
  <c r="O34" i="8"/>
  <c r="O37" i="8" s="1"/>
  <c r="N34" i="8"/>
  <c r="N37" i="8" s="1"/>
  <c r="M34" i="8"/>
  <c r="M37" i="8" s="1"/>
  <c r="L34" i="8"/>
  <c r="L37" i="8" s="1"/>
  <c r="L51" i="8" s="1"/>
  <c r="K34" i="8"/>
  <c r="K37" i="8" s="1"/>
  <c r="K50" i="8" s="1"/>
  <c r="J34" i="8"/>
  <c r="J37" i="8" s="1"/>
  <c r="I34" i="8"/>
  <c r="I37" i="8" s="1"/>
  <c r="I50" i="8" s="1"/>
  <c r="H34" i="8"/>
  <c r="H37" i="8" s="1"/>
  <c r="G34" i="8"/>
  <c r="G37" i="8" s="1"/>
  <c r="F34" i="8"/>
  <c r="F37" i="8" s="1"/>
  <c r="E34" i="8"/>
  <c r="E37" i="8" s="1"/>
  <c r="D34" i="8"/>
  <c r="D37" i="8" s="1"/>
  <c r="D51" i="8" s="1"/>
  <c r="D30" i="8"/>
  <c r="O27" i="8"/>
  <c r="AG25" i="8"/>
  <c r="AG31" i="8" s="1"/>
  <c r="AF25" i="8"/>
  <c r="AF54" i="8" s="1"/>
  <c r="AE25" i="8"/>
  <c r="AE30" i="8" s="1"/>
  <c r="AD25" i="8"/>
  <c r="AD53" i="8" s="1"/>
  <c r="AC25" i="8"/>
  <c r="AC31" i="8" s="1"/>
  <c r="AB25" i="8"/>
  <c r="AB31" i="8" s="1"/>
  <c r="AA25" i="8"/>
  <c r="AA31" i="8" s="1"/>
  <c r="Z25" i="8"/>
  <c r="Z30" i="8" s="1"/>
  <c r="Y25" i="8"/>
  <c r="Y31" i="8" s="1"/>
  <c r="X25" i="8"/>
  <c r="X54" i="8" s="1"/>
  <c r="W25" i="8"/>
  <c r="W30" i="8" s="1"/>
  <c r="V25" i="8"/>
  <c r="V53" i="8" s="1"/>
  <c r="U25" i="8"/>
  <c r="U31" i="8" s="1"/>
  <c r="T25" i="8"/>
  <c r="T31" i="8" s="1"/>
  <c r="S25" i="8"/>
  <c r="S31" i="8" s="1"/>
  <c r="R25" i="8"/>
  <c r="R30" i="8" s="1"/>
  <c r="Q25" i="8"/>
  <c r="Q31" i="8" s="1"/>
  <c r="P25" i="8"/>
  <c r="P54" i="8" s="1"/>
  <c r="O25" i="8"/>
  <c r="O30" i="8" s="1"/>
  <c r="N25" i="8"/>
  <c r="N53" i="8" s="1"/>
  <c r="M31" i="8"/>
  <c r="L25" i="8"/>
  <c r="L31" i="8" s="1"/>
  <c r="K25" i="8"/>
  <c r="K31" i="8" s="1"/>
  <c r="J25" i="8"/>
  <c r="J30" i="8" s="1"/>
  <c r="I25" i="8"/>
  <c r="I31" i="8" s="1"/>
  <c r="H25" i="8"/>
  <c r="H54" i="8" s="1"/>
  <c r="G25" i="8"/>
  <c r="G30" i="8" s="1"/>
  <c r="F25" i="8"/>
  <c r="F53" i="8" s="1"/>
  <c r="E25" i="8"/>
  <c r="E31" i="8" s="1"/>
  <c r="D25" i="8"/>
  <c r="D31" i="8" s="1"/>
  <c r="AG24" i="8"/>
  <c r="AG27" i="8" s="1"/>
  <c r="AF24" i="8"/>
  <c r="AF28" i="8" s="1"/>
  <c r="AE24" i="8"/>
  <c r="AE27" i="8" s="1"/>
  <c r="AD24" i="8"/>
  <c r="AD27" i="8" s="1"/>
  <c r="AC24" i="8"/>
  <c r="AC28" i="8" s="1"/>
  <c r="AB24" i="8"/>
  <c r="AB27" i="8" s="1"/>
  <c r="AA24" i="8"/>
  <c r="AA27" i="8" s="1"/>
  <c r="Z24" i="8"/>
  <c r="Z27" i="8" s="1"/>
  <c r="Y24" i="8"/>
  <c r="Y27" i="8" s="1"/>
  <c r="X24" i="8"/>
  <c r="X28" i="8" s="1"/>
  <c r="W24" i="8"/>
  <c r="W27" i="8" s="1"/>
  <c r="V24" i="8"/>
  <c r="V27" i="8" s="1"/>
  <c r="U24" i="8"/>
  <c r="U28" i="8" s="1"/>
  <c r="T24" i="8"/>
  <c r="T27" i="8" s="1"/>
  <c r="S24" i="8"/>
  <c r="S27" i="8" s="1"/>
  <c r="R24" i="8"/>
  <c r="R27" i="8" s="1"/>
  <c r="Q24" i="8"/>
  <c r="Q27" i="8" s="1"/>
  <c r="P24" i="8"/>
  <c r="P28" i="8" s="1"/>
  <c r="O24" i="8"/>
  <c r="N24" i="8"/>
  <c r="N27" i="8" s="1"/>
  <c r="M28" i="8"/>
  <c r="L24" i="8"/>
  <c r="L27" i="8" s="1"/>
  <c r="K24" i="8"/>
  <c r="K27" i="8" s="1"/>
  <c r="J24" i="8"/>
  <c r="J27" i="8" s="1"/>
  <c r="I24" i="8"/>
  <c r="I27" i="8" s="1"/>
  <c r="H24" i="8"/>
  <c r="H28" i="8" s="1"/>
  <c r="G24" i="8"/>
  <c r="G27" i="8" s="1"/>
  <c r="F24" i="8"/>
  <c r="F27" i="8" s="1"/>
  <c r="E24" i="8"/>
  <c r="E28" i="8" s="1"/>
  <c r="D24" i="8"/>
  <c r="D27" i="8" s="1"/>
  <c r="AG22" i="8"/>
  <c r="AG28" i="8" s="1"/>
  <c r="AF22" i="8"/>
  <c r="AE22" i="8"/>
  <c r="AE28" i="8" s="1"/>
  <c r="AD22" i="8"/>
  <c r="AC22" i="8"/>
  <c r="AB22" i="8"/>
  <c r="AA22" i="8"/>
  <c r="Z22" i="8"/>
  <c r="Z28" i="8" s="1"/>
  <c r="Y22" i="8"/>
  <c r="Y28" i="8" s="1"/>
  <c r="X22" i="8"/>
  <c r="W22" i="8"/>
  <c r="W28" i="8" s="1"/>
  <c r="V22" i="8"/>
  <c r="U22" i="8"/>
  <c r="T22" i="8"/>
  <c r="S22" i="8"/>
  <c r="R22" i="8"/>
  <c r="R28" i="8" s="1"/>
  <c r="Q22" i="8"/>
  <c r="Q28" i="8" s="1"/>
  <c r="P22" i="8"/>
  <c r="O22" i="8"/>
  <c r="O28" i="8" s="1"/>
  <c r="N22" i="8"/>
  <c r="M22" i="8"/>
  <c r="L22" i="8"/>
  <c r="K22" i="8"/>
  <c r="J22" i="8"/>
  <c r="J28" i="8" s="1"/>
  <c r="I22" i="8"/>
  <c r="I28" i="8" s="1"/>
  <c r="H22" i="8"/>
  <c r="G22" i="8"/>
  <c r="G28" i="8" s="1"/>
  <c r="F22" i="8"/>
  <c r="E22" i="8"/>
  <c r="D22" i="8"/>
  <c r="AG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L13" i="8"/>
  <c r="K13" i="8"/>
  <c r="J13" i="8"/>
  <c r="I13" i="8"/>
  <c r="H13" i="8"/>
  <c r="G13" i="8"/>
  <c r="F13" i="8"/>
  <c r="E13" i="8"/>
  <c r="D13" i="8"/>
  <c r="AG41" i="7"/>
  <c r="AF41" i="7"/>
  <c r="AF50" i="7" s="1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W38" i="7"/>
  <c r="AG35" i="7"/>
  <c r="AG38" i="7" s="1"/>
  <c r="AF35" i="7"/>
  <c r="AE35" i="7"/>
  <c r="AE38" i="7" s="1"/>
  <c r="AD35" i="7"/>
  <c r="AD38" i="7" s="1"/>
  <c r="AC35" i="7"/>
  <c r="AC38" i="7" s="1"/>
  <c r="AB35" i="7"/>
  <c r="AB38" i="7" s="1"/>
  <c r="AA35" i="7"/>
  <c r="AA38" i="7" s="1"/>
  <c r="Z35" i="7"/>
  <c r="Z38" i="7" s="1"/>
  <c r="Y35" i="7"/>
  <c r="Y38" i="7" s="1"/>
  <c r="X35" i="7"/>
  <c r="X38" i="7" s="1"/>
  <c r="W35" i="7"/>
  <c r="V35" i="7"/>
  <c r="V38" i="7" s="1"/>
  <c r="U35" i="7"/>
  <c r="U38" i="7" s="1"/>
  <c r="T35" i="7"/>
  <c r="T38" i="7" s="1"/>
  <c r="S35" i="7"/>
  <c r="S38" i="7" s="1"/>
  <c r="R35" i="7"/>
  <c r="R38" i="7" s="1"/>
  <c r="Q35" i="7"/>
  <c r="Q38" i="7" s="1"/>
  <c r="P35" i="7"/>
  <c r="P38" i="7" s="1"/>
  <c r="O35" i="7"/>
  <c r="O38" i="7" s="1"/>
  <c r="N35" i="7"/>
  <c r="N38" i="7" s="1"/>
  <c r="M35" i="7"/>
  <c r="M38" i="7" s="1"/>
  <c r="L35" i="7"/>
  <c r="L38" i="7" s="1"/>
  <c r="K35" i="7"/>
  <c r="K38" i="7" s="1"/>
  <c r="J35" i="7"/>
  <c r="J38" i="7" s="1"/>
  <c r="I35" i="7"/>
  <c r="I38" i="7" s="1"/>
  <c r="H35" i="7"/>
  <c r="H38" i="7" s="1"/>
  <c r="G35" i="7"/>
  <c r="G38" i="7" s="1"/>
  <c r="F35" i="7"/>
  <c r="F38" i="7" s="1"/>
  <c r="E35" i="7"/>
  <c r="E38" i="7" s="1"/>
  <c r="D35" i="7"/>
  <c r="D38" i="7" s="1"/>
  <c r="AG34" i="7"/>
  <c r="AG37" i="7" s="1"/>
  <c r="AF34" i="7"/>
  <c r="AE34" i="7"/>
  <c r="AE37" i="7" s="1"/>
  <c r="AD34" i="7"/>
  <c r="AD37" i="7" s="1"/>
  <c r="AC34" i="7"/>
  <c r="AC37" i="7" s="1"/>
  <c r="AB34" i="7"/>
  <c r="AB37" i="7" s="1"/>
  <c r="AB51" i="7" s="1"/>
  <c r="AA34" i="7"/>
  <c r="AA37" i="7" s="1"/>
  <c r="Z34" i="7"/>
  <c r="Z37" i="7" s="1"/>
  <c r="Y34" i="7"/>
  <c r="Y37" i="7" s="1"/>
  <c r="X34" i="7"/>
  <c r="X37" i="7" s="1"/>
  <c r="W34" i="7"/>
  <c r="W37" i="7" s="1"/>
  <c r="V34" i="7"/>
  <c r="V37" i="7" s="1"/>
  <c r="U34" i="7"/>
  <c r="U37" i="7" s="1"/>
  <c r="T34" i="7"/>
  <c r="T37" i="7" s="1"/>
  <c r="T51" i="7" s="1"/>
  <c r="S34" i="7"/>
  <c r="S37" i="7" s="1"/>
  <c r="R34" i="7"/>
  <c r="R37" i="7" s="1"/>
  <c r="Q34" i="7"/>
  <c r="Q37" i="7" s="1"/>
  <c r="P34" i="7"/>
  <c r="P37" i="7" s="1"/>
  <c r="O34" i="7"/>
  <c r="O37" i="7" s="1"/>
  <c r="N34" i="7"/>
  <c r="N37" i="7" s="1"/>
  <c r="M34" i="7"/>
  <c r="M37" i="7" s="1"/>
  <c r="L34" i="7"/>
  <c r="L37" i="7" s="1"/>
  <c r="L51" i="7" s="1"/>
  <c r="K34" i="7"/>
  <c r="K37" i="7" s="1"/>
  <c r="J34" i="7"/>
  <c r="J37" i="7" s="1"/>
  <c r="I34" i="7"/>
  <c r="I37" i="7" s="1"/>
  <c r="H34" i="7"/>
  <c r="H37" i="7" s="1"/>
  <c r="G34" i="7"/>
  <c r="G37" i="7" s="1"/>
  <c r="F34" i="7"/>
  <c r="F37" i="7" s="1"/>
  <c r="E34" i="7"/>
  <c r="E37" i="7" s="1"/>
  <c r="D34" i="7"/>
  <c r="D37" i="7" s="1"/>
  <c r="D50" i="7" s="1"/>
  <c r="AB30" i="7"/>
  <c r="T30" i="7"/>
  <c r="AG25" i="7"/>
  <c r="AG54" i="7" s="1"/>
  <c r="AF25" i="7"/>
  <c r="AF54" i="7" s="1"/>
  <c r="AE25" i="7"/>
  <c r="AE53" i="7" s="1"/>
  <c r="AD25" i="7"/>
  <c r="AD31" i="7" s="1"/>
  <c r="AC25" i="7"/>
  <c r="AC31" i="7" s="1"/>
  <c r="AB25" i="7"/>
  <c r="AB31" i="7" s="1"/>
  <c r="AA25" i="7"/>
  <c r="AA30" i="7" s="1"/>
  <c r="Z25" i="7"/>
  <c r="Z30" i="7" s="1"/>
  <c r="Y25" i="7"/>
  <c r="Y54" i="7" s="1"/>
  <c r="X25" i="7"/>
  <c r="X54" i="7" s="1"/>
  <c r="W25" i="7"/>
  <c r="W53" i="7" s="1"/>
  <c r="V25" i="7"/>
  <c r="V53" i="7" s="1"/>
  <c r="U25" i="7"/>
  <c r="U31" i="7" s="1"/>
  <c r="T25" i="7"/>
  <c r="T31" i="7" s="1"/>
  <c r="S25" i="7"/>
  <c r="S30" i="7" s="1"/>
  <c r="R25" i="7"/>
  <c r="R30" i="7" s="1"/>
  <c r="Q25" i="7"/>
  <c r="Q54" i="7" s="1"/>
  <c r="P25" i="7"/>
  <c r="P54" i="7" s="1"/>
  <c r="O25" i="7"/>
  <c r="O53" i="7" s="1"/>
  <c r="N25" i="7"/>
  <c r="N53" i="7" s="1"/>
  <c r="M25" i="7"/>
  <c r="M31" i="7" s="1"/>
  <c r="L25" i="7"/>
  <c r="L31" i="7" s="1"/>
  <c r="K25" i="7"/>
  <c r="K30" i="7" s="1"/>
  <c r="J25" i="7"/>
  <c r="J30" i="7" s="1"/>
  <c r="I25" i="7"/>
  <c r="I54" i="7" s="1"/>
  <c r="H25" i="7"/>
  <c r="H54" i="7" s="1"/>
  <c r="G25" i="7"/>
  <c r="G53" i="7" s="1"/>
  <c r="F25" i="7"/>
  <c r="F53" i="7" s="1"/>
  <c r="E25" i="7"/>
  <c r="E31" i="7" s="1"/>
  <c r="D25" i="7"/>
  <c r="D31" i="7" s="1"/>
  <c r="AG24" i="7"/>
  <c r="AG28" i="7" s="1"/>
  <c r="AF24" i="7"/>
  <c r="AF28" i="7" s="1"/>
  <c r="AE24" i="7"/>
  <c r="AE27" i="7" s="1"/>
  <c r="AD24" i="7"/>
  <c r="AD27" i="7" s="1"/>
  <c r="AC24" i="7"/>
  <c r="AC27" i="7" s="1"/>
  <c r="AB24" i="7"/>
  <c r="AB27" i="7" s="1"/>
  <c r="AA24" i="7"/>
  <c r="AA27" i="7" s="1"/>
  <c r="Z24" i="7"/>
  <c r="Z27" i="7" s="1"/>
  <c r="Y24" i="7"/>
  <c r="Y28" i="7" s="1"/>
  <c r="X24" i="7"/>
  <c r="X28" i="7" s="1"/>
  <c r="W24" i="7"/>
  <c r="W27" i="7" s="1"/>
  <c r="V24" i="7"/>
  <c r="V27" i="7" s="1"/>
  <c r="U24" i="7"/>
  <c r="U27" i="7" s="1"/>
  <c r="T24" i="7"/>
  <c r="T27" i="7" s="1"/>
  <c r="S24" i="7"/>
  <c r="S27" i="7" s="1"/>
  <c r="R24" i="7"/>
  <c r="R27" i="7" s="1"/>
  <c r="Q24" i="7"/>
  <c r="Q28" i="7" s="1"/>
  <c r="P24" i="7"/>
  <c r="P28" i="7" s="1"/>
  <c r="O24" i="7"/>
  <c r="O27" i="7" s="1"/>
  <c r="N24" i="7"/>
  <c r="N27" i="7" s="1"/>
  <c r="M24" i="7"/>
  <c r="M27" i="7" s="1"/>
  <c r="L24" i="7"/>
  <c r="L27" i="7" s="1"/>
  <c r="K24" i="7"/>
  <c r="K27" i="7" s="1"/>
  <c r="J24" i="7"/>
  <c r="J27" i="7" s="1"/>
  <c r="I24" i="7"/>
  <c r="I28" i="7" s="1"/>
  <c r="H24" i="7"/>
  <c r="H28" i="7" s="1"/>
  <c r="G24" i="7"/>
  <c r="G27" i="7" s="1"/>
  <c r="F24" i="7"/>
  <c r="F27" i="7" s="1"/>
  <c r="E24" i="7"/>
  <c r="E27" i="7" s="1"/>
  <c r="D24" i="7"/>
  <c r="D27" i="7" s="1"/>
  <c r="AG22" i="7"/>
  <c r="AF22" i="7"/>
  <c r="AE22" i="7"/>
  <c r="AD22" i="7"/>
  <c r="AC22" i="7"/>
  <c r="AB22" i="7"/>
  <c r="AA22" i="7"/>
  <c r="Z22" i="7"/>
  <c r="Z28" i="7" s="1"/>
  <c r="Y22" i="7"/>
  <c r="X22" i="7"/>
  <c r="W22" i="7"/>
  <c r="V22" i="7"/>
  <c r="U22" i="7"/>
  <c r="T22" i="7"/>
  <c r="S22" i="7"/>
  <c r="R22" i="7"/>
  <c r="R28" i="7" s="1"/>
  <c r="Q22" i="7"/>
  <c r="P22" i="7"/>
  <c r="O22" i="7"/>
  <c r="N22" i="7"/>
  <c r="M22" i="7"/>
  <c r="L22" i="7"/>
  <c r="K22" i="7"/>
  <c r="J22" i="7"/>
  <c r="J28" i="7" s="1"/>
  <c r="I22" i="7"/>
  <c r="H22" i="7"/>
  <c r="G22" i="7"/>
  <c r="F22" i="7"/>
  <c r="E22" i="7"/>
  <c r="D22" i="7"/>
  <c r="AG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D22" i="6"/>
  <c r="D24" i="6"/>
  <c r="D27" i="6" s="1"/>
  <c r="D25" i="6"/>
  <c r="D31" i="6" s="1"/>
  <c r="D34" i="6"/>
  <c r="D37" i="6" s="1"/>
  <c r="D50" i="6" s="1"/>
  <c r="D35" i="6"/>
  <c r="D38" i="6" s="1"/>
  <c r="D41" i="6"/>
  <c r="D53" i="6" s="1"/>
  <c r="E34" i="6"/>
  <c r="E37" i="6" s="1"/>
  <c r="F34" i="6"/>
  <c r="F37" i="6" s="1"/>
  <c r="G34" i="6"/>
  <c r="G37" i="6" s="1"/>
  <c r="H34" i="6"/>
  <c r="I34" i="6"/>
  <c r="J34" i="6"/>
  <c r="J37" i="6" s="1"/>
  <c r="K34" i="6"/>
  <c r="K37" i="6" s="1"/>
  <c r="L34" i="6"/>
  <c r="L37" i="6" s="1"/>
  <c r="M34" i="6"/>
  <c r="N34" i="6"/>
  <c r="N37" i="6" s="1"/>
  <c r="O34" i="6"/>
  <c r="O37" i="6" s="1"/>
  <c r="P34" i="6"/>
  <c r="Q34" i="6"/>
  <c r="R34" i="6"/>
  <c r="R37" i="6" s="1"/>
  <c r="S34" i="6"/>
  <c r="S37" i="6" s="1"/>
  <c r="T34" i="6"/>
  <c r="T37" i="6" s="1"/>
  <c r="U34" i="6"/>
  <c r="U37" i="6" s="1"/>
  <c r="V34" i="6"/>
  <c r="V37" i="6" s="1"/>
  <c r="W34" i="6"/>
  <c r="X34" i="6"/>
  <c r="Y34" i="6"/>
  <c r="Z34" i="6"/>
  <c r="Z37" i="6" s="1"/>
  <c r="AA34" i="6"/>
  <c r="AA37" i="6" s="1"/>
  <c r="AB34" i="6"/>
  <c r="AB37" i="6" s="1"/>
  <c r="AC34" i="6"/>
  <c r="AC37" i="6" s="1"/>
  <c r="AD34" i="6"/>
  <c r="AD37" i="6" s="1"/>
  <c r="AE34" i="6"/>
  <c r="AE37" i="6" s="1"/>
  <c r="AF34" i="6"/>
  <c r="AG34" i="6"/>
  <c r="E35" i="6"/>
  <c r="E38" i="6" s="1"/>
  <c r="F35" i="6"/>
  <c r="F38" i="6" s="1"/>
  <c r="G35" i="6"/>
  <c r="G38" i="6" s="1"/>
  <c r="H35" i="6"/>
  <c r="H38" i="6" s="1"/>
  <c r="I35" i="6"/>
  <c r="I38" i="6" s="1"/>
  <c r="J35" i="6"/>
  <c r="J38" i="6" s="1"/>
  <c r="K35" i="6"/>
  <c r="L35" i="6"/>
  <c r="M35" i="6"/>
  <c r="M38" i="6" s="1"/>
  <c r="N35" i="6"/>
  <c r="N38" i="6" s="1"/>
  <c r="O35" i="6"/>
  <c r="O38" i="6" s="1"/>
  <c r="P35" i="6"/>
  <c r="Q35" i="6"/>
  <c r="Q38" i="6" s="1"/>
  <c r="R35" i="6"/>
  <c r="R38" i="6" s="1"/>
  <c r="S35" i="6"/>
  <c r="T35" i="6"/>
  <c r="U35" i="6"/>
  <c r="U38" i="6" s="1"/>
  <c r="V35" i="6"/>
  <c r="V38" i="6" s="1"/>
  <c r="W35" i="6"/>
  <c r="W38" i="6" s="1"/>
  <c r="X35" i="6"/>
  <c r="X38" i="6" s="1"/>
  <c r="Y35" i="6"/>
  <c r="Y38" i="6" s="1"/>
  <c r="Z35" i="6"/>
  <c r="Z38" i="6" s="1"/>
  <c r="AA35" i="6"/>
  <c r="AB35" i="6"/>
  <c r="AC35" i="6"/>
  <c r="AC38" i="6" s="1"/>
  <c r="AD35" i="6"/>
  <c r="AD38" i="6" s="1"/>
  <c r="AE35" i="6"/>
  <c r="AE38" i="6" s="1"/>
  <c r="AF35" i="6"/>
  <c r="AG3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G41" i="6"/>
  <c r="AF41" i="6"/>
  <c r="AF50" i="6" s="1"/>
  <c r="AE41" i="6"/>
  <c r="AE53" i="6" s="1"/>
  <c r="AD41" i="6"/>
  <c r="AC41" i="6"/>
  <c r="AB41" i="6"/>
  <c r="AA41" i="6"/>
  <c r="Z41" i="6"/>
  <c r="Y41" i="6"/>
  <c r="X41" i="6"/>
  <c r="W41" i="6"/>
  <c r="W53" i="6" s="1"/>
  <c r="V41" i="6"/>
  <c r="U41" i="6"/>
  <c r="T41" i="6"/>
  <c r="S41" i="6"/>
  <c r="R41" i="6"/>
  <c r="Q41" i="6"/>
  <c r="P41" i="6"/>
  <c r="O41" i="6"/>
  <c r="O53" i="6" s="1"/>
  <c r="N41" i="6"/>
  <c r="M41" i="6"/>
  <c r="L41" i="6"/>
  <c r="K41" i="6"/>
  <c r="J41" i="6"/>
  <c r="I41" i="6"/>
  <c r="H41" i="6"/>
  <c r="G41" i="6"/>
  <c r="G53" i="6" s="1"/>
  <c r="F41" i="6"/>
  <c r="E41" i="6"/>
  <c r="AG38" i="6"/>
  <c r="AB38" i="6"/>
  <c r="AA38" i="6"/>
  <c r="T38" i="6"/>
  <c r="S38" i="6"/>
  <c r="P38" i="6"/>
  <c r="L38" i="6"/>
  <c r="K38" i="6"/>
  <c r="AG37" i="6"/>
  <c r="Y37" i="6"/>
  <c r="X37" i="6"/>
  <c r="W37" i="6"/>
  <c r="Q37" i="6"/>
  <c r="P37" i="6"/>
  <c r="M37" i="6"/>
  <c r="I37" i="6"/>
  <c r="H37" i="6"/>
  <c r="AG54" i="6"/>
  <c r="Y54" i="6"/>
  <c r="Q54" i="6"/>
  <c r="I54" i="6"/>
  <c r="AE27" i="6"/>
  <c r="AG22" i="6"/>
  <c r="AF22" i="6"/>
  <c r="AF27" i="6" s="1"/>
  <c r="AE22" i="6"/>
  <c r="AD22" i="6"/>
  <c r="AC22" i="6"/>
  <c r="AB22" i="6"/>
  <c r="AA22" i="6"/>
  <c r="Z22" i="6"/>
  <c r="Y22" i="6"/>
  <c r="X22" i="6"/>
  <c r="X28" i="6" s="1"/>
  <c r="W22" i="6"/>
  <c r="V22" i="6"/>
  <c r="U22" i="6"/>
  <c r="T22" i="6"/>
  <c r="S22" i="6"/>
  <c r="R22" i="6"/>
  <c r="Q22" i="6"/>
  <c r="P22" i="6"/>
  <c r="P28" i="6" s="1"/>
  <c r="O22" i="6"/>
  <c r="N22" i="6"/>
  <c r="M22" i="6"/>
  <c r="L22" i="6"/>
  <c r="K22" i="6"/>
  <c r="J22" i="6"/>
  <c r="I22" i="6"/>
  <c r="H22" i="6"/>
  <c r="H28" i="6" s="1"/>
  <c r="G22" i="6"/>
  <c r="F22" i="6"/>
  <c r="E22" i="6"/>
  <c r="AG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E42" i="5"/>
  <c r="CE55" i="5"/>
  <c r="DH27" i="5"/>
  <c r="DG27" i="5"/>
  <c r="DF27" i="5"/>
  <c r="DE27" i="5"/>
  <c r="DD27" i="5"/>
  <c r="DC27" i="5"/>
  <c r="DB27" i="5"/>
  <c r="DA27" i="5"/>
  <c r="DA33" i="5" s="1"/>
  <c r="CZ27" i="5"/>
  <c r="CY27" i="5"/>
  <c r="CX27" i="5"/>
  <c r="CW27" i="5"/>
  <c r="CV27" i="5"/>
  <c r="CU27" i="5"/>
  <c r="CT27" i="5"/>
  <c r="CS27" i="5"/>
  <c r="CS33" i="5" s="1"/>
  <c r="CR27" i="5"/>
  <c r="CQ27" i="5"/>
  <c r="CP27" i="5"/>
  <c r="CO27" i="5"/>
  <c r="CN27" i="5"/>
  <c r="CM27" i="5"/>
  <c r="CL27" i="5"/>
  <c r="CK27" i="5"/>
  <c r="CK33" i="5" s="1"/>
  <c r="CJ27" i="5"/>
  <c r="CI27" i="5"/>
  <c r="CH27" i="5"/>
  <c r="CG27" i="5"/>
  <c r="CF27" i="5"/>
  <c r="CE27" i="5"/>
  <c r="CF32" i="5"/>
  <c r="CG32" i="5"/>
  <c r="CH32" i="5"/>
  <c r="CI32" i="5"/>
  <c r="CJ32" i="5"/>
  <c r="CL32" i="5"/>
  <c r="CM32" i="5"/>
  <c r="CN32" i="5"/>
  <c r="CO32" i="5"/>
  <c r="CP32" i="5"/>
  <c r="CQ32" i="5"/>
  <c r="CR32" i="5"/>
  <c r="CT32" i="5"/>
  <c r="CU32" i="5"/>
  <c r="CV32" i="5"/>
  <c r="CW32" i="5"/>
  <c r="CX32" i="5"/>
  <c r="CY32" i="5"/>
  <c r="CZ32" i="5"/>
  <c r="DB32" i="5"/>
  <c r="DC32" i="5"/>
  <c r="DD32" i="5"/>
  <c r="DE32" i="5"/>
  <c r="DF32" i="5"/>
  <c r="DG32" i="5"/>
  <c r="CF33" i="5"/>
  <c r="CG33" i="5"/>
  <c r="CH33" i="5"/>
  <c r="CI33" i="5"/>
  <c r="CJ33" i="5"/>
  <c r="CL33" i="5"/>
  <c r="CM33" i="5"/>
  <c r="CN33" i="5"/>
  <c r="CO33" i="5"/>
  <c r="CP33" i="5"/>
  <c r="CQ33" i="5"/>
  <c r="CR33" i="5"/>
  <c r="CT33" i="5"/>
  <c r="CU33" i="5"/>
  <c r="CV33" i="5"/>
  <c r="CW33" i="5"/>
  <c r="CX33" i="5"/>
  <c r="CY33" i="5"/>
  <c r="CZ33" i="5"/>
  <c r="DB33" i="5"/>
  <c r="DC33" i="5"/>
  <c r="DD33" i="5"/>
  <c r="DE33" i="5"/>
  <c r="DF33" i="5"/>
  <c r="DG33" i="5"/>
  <c r="CF35" i="5"/>
  <c r="CG35" i="5"/>
  <c r="CH35" i="5"/>
  <c r="CI35" i="5"/>
  <c r="CJ35" i="5"/>
  <c r="CL35" i="5"/>
  <c r="CM35" i="5"/>
  <c r="CN35" i="5"/>
  <c r="CO35" i="5"/>
  <c r="CP35" i="5"/>
  <c r="CQ35" i="5"/>
  <c r="CR35" i="5"/>
  <c r="CT35" i="5"/>
  <c r="CU35" i="5"/>
  <c r="CV35" i="5"/>
  <c r="CW35" i="5"/>
  <c r="CX35" i="5"/>
  <c r="CY35" i="5"/>
  <c r="CZ35" i="5"/>
  <c r="DB35" i="5"/>
  <c r="DC35" i="5"/>
  <c r="DD35" i="5"/>
  <c r="DE35" i="5"/>
  <c r="DF35" i="5"/>
  <c r="DG35" i="5"/>
  <c r="DH35" i="5"/>
  <c r="CF36" i="5"/>
  <c r="CG36" i="5"/>
  <c r="CH36" i="5"/>
  <c r="CI36" i="5"/>
  <c r="CJ36" i="5"/>
  <c r="CL36" i="5"/>
  <c r="CM36" i="5"/>
  <c r="CN36" i="5"/>
  <c r="CO36" i="5"/>
  <c r="CP36" i="5"/>
  <c r="CQ36" i="5"/>
  <c r="CR36" i="5"/>
  <c r="CT36" i="5"/>
  <c r="CU36" i="5"/>
  <c r="CV36" i="5"/>
  <c r="CW36" i="5"/>
  <c r="CX36" i="5"/>
  <c r="CY36" i="5"/>
  <c r="CZ36" i="5"/>
  <c r="DB36" i="5"/>
  <c r="DC36" i="5"/>
  <c r="DD36" i="5"/>
  <c r="DE36" i="5"/>
  <c r="DF36" i="5"/>
  <c r="DG36" i="5"/>
  <c r="DH36" i="5"/>
  <c r="CE36" i="5"/>
  <c r="CE35" i="5"/>
  <c r="CE33" i="5"/>
  <c r="CE32" i="5"/>
  <c r="CE40" i="5"/>
  <c r="CE43" i="5" s="1"/>
  <c r="CF40" i="5"/>
  <c r="CF43" i="5" s="1"/>
  <c r="CG40" i="5"/>
  <c r="CG43" i="5" s="1"/>
  <c r="CH40" i="5"/>
  <c r="CH43" i="5" s="1"/>
  <c r="CI40" i="5"/>
  <c r="CI43" i="5" s="1"/>
  <c r="CJ40" i="5"/>
  <c r="CJ43" i="5" s="1"/>
  <c r="CK40" i="5"/>
  <c r="CK43" i="5" s="1"/>
  <c r="CL40" i="5"/>
  <c r="CL43" i="5" s="1"/>
  <c r="CM40" i="5"/>
  <c r="CM43" i="5" s="1"/>
  <c r="CN40" i="5"/>
  <c r="CN43" i="5" s="1"/>
  <c r="CO40" i="5"/>
  <c r="CO43" i="5" s="1"/>
  <c r="CP40" i="5"/>
  <c r="CP43" i="5" s="1"/>
  <c r="CQ40" i="5"/>
  <c r="CQ43" i="5" s="1"/>
  <c r="CR40" i="5"/>
  <c r="CR43" i="5" s="1"/>
  <c r="CS40" i="5"/>
  <c r="CS43" i="5" s="1"/>
  <c r="CT40" i="5"/>
  <c r="CT43" i="5" s="1"/>
  <c r="CU40" i="5"/>
  <c r="CU43" i="5" s="1"/>
  <c r="CV40" i="5"/>
  <c r="CV43" i="5" s="1"/>
  <c r="CW40" i="5"/>
  <c r="CW43" i="5" s="1"/>
  <c r="CX40" i="5"/>
  <c r="CX43" i="5" s="1"/>
  <c r="CY40" i="5"/>
  <c r="CY43" i="5" s="1"/>
  <c r="CZ40" i="5"/>
  <c r="CZ43" i="5" s="1"/>
  <c r="DA40" i="5"/>
  <c r="DA43" i="5" s="1"/>
  <c r="DB40" i="5"/>
  <c r="DB43" i="5" s="1"/>
  <c r="DC40" i="5"/>
  <c r="DC43" i="5" s="1"/>
  <c r="DD40" i="5"/>
  <c r="DD43" i="5" s="1"/>
  <c r="DE40" i="5"/>
  <c r="DE43" i="5" s="1"/>
  <c r="DF40" i="5"/>
  <c r="DF43" i="5" s="1"/>
  <c r="DG40" i="5"/>
  <c r="DH40" i="5"/>
  <c r="DH43" i="5" s="1"/>
  <c r="CF39" i="5"/>
  <c r="CF42" i="5" s="1"/>
  <c r="CG39" i="5"/>
  <c r="CG42" i="5" s="1"/>
  <c r="CH39" i="5"/>
  <c r="CH42" i="5" s="1"/>
  <c r="CI39" i="5"/>
  <c r="CI42" i="5" s="1"/>
  <c r="CJ39" i="5"/>
  <c r="CJ42" i="5" s="1"/>
  <c r="CK39" i="5"/>
  <c r="CK42" i="5" s="1"/>
  <c r="CL39" i="5"/>
  <c r="CL42" i="5" s="1"/>
  <c r="CM39" i="5"/>
  <c r="CM42" i="5" s="1"/>
  <c r="CN39" i="5"/>
  <c r="CN42" i="5" s="1"/>
  <c r="CO39" i="5"/>
  <c r="CO42" i="5" s="1"/>
  <c r="CP39" i="5"/>
  <c r="CP42" i="5" s="1"/>
  <c r="CQ39" i="5"/>
  <c r="CQ42" i="5" s="1"/>
  <c r="CR39" i="5"/>
  <c r="CR42" i="5" s="1"/>
  <c r="CS39" i="5"/>
  <c r="CS42" i="5" s="1"/>
  <c r="CT39" i="5"/>
  <c r="CT42" i="5" s="1"/>
  <c r="CU39" i="5"/>
  <c r="CU42" i="5" s="1"/>
  <c r="CV39" i="5"/>
  <c r="CV42" i="5" s="1"/>
  <c r="CW39" i="5"/>
  <c r="CW42" i="5" s="1"/>
  <c r="CX39" i="5"/>
  <c r="CX42" i="5" s="1"/>
  <c r="CY39" i="5"/>
  <c r="CY42" i="5" s="1"/>
  <c r="CZ39" i="5"/>
  <c r="CZ42" i="5" s="1"/>
  <c r="DA39" i="5"/>
  <c r="DA42" i="5" s="1"/>
  <c r="DB39" i="5"/>
  <c r="DB42" i="5" s="1"/>
  <c r="DC39" i="5"/>
  <c r="DC42" i="5" s="1"/>
  <c r="DD39" i="5"/>
  <c r="DD42" i="5" s="1"/>
  <c r="DE39" i="5"/>
  <c r="DE42" i="5" s="1"/>
  <c r="DF39" i="5"/>
  <c r="DF42" i="5" s="1"/>
  <c r="DG39" i="5"/>
  <c r="DH39" i="5"/>
  <c r="DH42" i="5" s="1"/>
  <c r="CE39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CF18" i="5"/>
  <c r="CE18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CE30" i="5"/>
  <c r="CE29" i="5"/>
  <c r="DK72" i="5"/>
  <c r="DJ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CC67" i="5"/>
  <c r="CD67" i="5" s="1"/>
  <c r="CD66" i="5"/>
  <c r="CD64" i="5"/>
  <c r="CD63" i="5"/>
  <c r="DH46" i="5"/>
  <c r="DG46" i="5"/>
  <c r="DG55" i="5" s="1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BO42" i="5"/>
  <c r="BM42" i="5"/>
  <c r="BO41" i="5"/>
  <c r="BM41" i="5"/>
  <c r="BO30" i="5"/>
  <c r="BM30" i="5"/>
  <c r="BO29" i="5"/>
  <c r="BM29" i="5"/>
  <c r="BO28" i="5"/>
  <c r="BM28" i="5"/>
  <c r="BO27" i="5"/>
  <c r="BM27" i="5"/>
  <c r="BO24" i="5"/>
  <c r="BM24" i="5"/>
  <c r="BO23" i="5"/>
  <c r="BM23" i="5"/>
  <c r="BO22" i="5"/>
  <c r="BM22" i="5"/>
  <c r="BO21" i="5"/>
  <c r="BM21" i="5"/>
  <c r="BO20" i="5"/>
  <c r="BM20" i="5"/>
  <c r="BO19" i="5"/>
  <c r="BM19" i="5"/>
  <c r="BO18" i="5"/>
  <c r="BM18" i="5"/>
  <c r="BO17" i="5"/>
  <c r="BM17" i="5"/>
  <c r="BO16" i="5"/>
  <c r="BM16" i="5"/>
  <c r="BO15" i="5"/>
  <c r="BM15" i="5"/>
  <c r="BO14" i="5"/>
  <c r="BM14" i="5"/>
  <c r="BO13" i="5"/>
  <c r="BM13" i="5"/>
  <c r="BO12" i="5"/>
  <c r="BM12" i="5"/>
  <c r="BO11" i="5"/>
  <c r="BM11" i="5"/>
  <c r="BO10" i="5"/>
  <c r="BM10" i="5"/>
  <c r="BO9" i="5"/>
  <c r="BM9" i="5"/>
  <c r="BO8" i="5"/>
  <c r="BM8" i="5"/>
  <c r="BO7" i="5"/>
  <c r="BM7" i="5"/>
  <c r="BO6" i="5"/>
  <c r="BM6" i="5"/>
  <c r="BO5" i="5"/>
  <c r="BM5" i="5"/>
  <c r="BO4" i="5"/>
  <c r="BM4" i="5"/>
  <c r="CE37" i="1" l="1"/>
  <c r="CE36" i="1"/>
  <c r="AG54" i="8"/>
  <c r="P27" i="8"/>
  <c r="K30" i="8"/>
  <c r="H53" i="8"/>
  <c r="U27" i="8"/>
  <c r="L30" i="8"/>
  <c r="O53" i="8"/>
  <c r="S30" i="8"/>
  <c r="P53" i="8"/>
  <c r="E27" i="8"/>
  <c r="X27" i="8"/>
  <c r="T30" i="8"/>
  <c r="W53" i="8"/>
  <c r="AC27" i="8"/>
  <c r="AA30" i="8"/>
  <c r="G54" i="8"/>
  <c r="O54" i="8"/>
  <c r="W54" i="8"/>
  <c r="AE54" i="8"/>
  <c r="X53" i="8"/>
  <c r="H27" i="8"/>
  <c r="AB30" i="8"/>
  <c r="AE53" i="8"/>
  <c r="AF27" i="8"/>
  <c r="V31" i="8"/>
  <c r="I54" i="8"/>
  <c r="Q54" i="8"/>
  <c r="Y54" i="8"/>
  <c r="AF53" i="8"/>
  <c r="E51" i="8"/>
  <c r="E50" i="8"/>
  <c r="M51" i="8"/>
  <c r="M50" i="8"/>
  <c r="U51" i="8"/>
  <c r="U50" i="8"/>
  <c r="AC51" i="8"/>
  <c r="AC50" i="8"/>
  <c r="F51" i="8"/>
  <c r="F50" i="8"/>
  <c r="N51" i="8"/>
  <c r="N50" i="8"/>
  <c r="V50" i="8"/>
  <c r="V51" i="8"/>
  <c r="AD50" i="8"/>
  <c r="AD51" i="8"/>
  <c r="O50" i="8"/>
  <c r="O51" i="8"/>
  <c r="H50" i="8"/>
  <c r="H51" i="8"/>
  <c r="P50" i="8"/>
  <c r="P51" i="8"/>
  <c r="X50" i="8"/>
  <c r="X51" i="8"/>
  <c r="W50" i="8"/>
  <c r="W51" i="8"/>
  <c r="AG50" i="8"/>
  <c r="AG51" i="8"/>
  <c r="G50" i="8"/>
  <c r="G51" i="8"/>
  <c r="AE50" i="8"/>
  <c r="AE51" i="8"/>
  <c r="J50" i="8"/>
  <c r="J51" i="8"/>
  <c r="R50" i="8"/>
  <c r="R51" i="8"/>
  <c r="Z50" i="8"/>
  <c r="Z51" i="8"/>
  <c r="N31" i="8"/>
  <c r="T50" i="8"/>
  <c r="K28" i="8"/>
  <c r="S28" i="8"/>
  <c r="AA28" i="8"/>
  <c r="E30" i="8"/>
  <c r="M30" i="8"/>
  <c r="U30" i="8"/>
  <c r="AC30" i="8"/>
  <c r="G31" i="8"/>
  <c r="O31" i="8"/>
  <c r="W31" i="8"/>
  <c r="AE31" i="8"/>
  <c r="I53" i="8"/>
  <c r="Q53" i="8"/>
  <c r="Y53" i="8"/>
  <c r="AG53" i="8"/>
  <c r="K54" i="8"/>
  <c r="S54" i="8"/>
  <c r="AA54" i="8"/>
  <c r="F31" i="8"/>
  <c r="L50" i="8"/>
  <c r="AB50" i="8"/>
  <c r="D28" i="8"/>
  <c r="L28" i="8"/>
  <c r="T28" i="8"/>
  <c r="AB28" i="8"/>
  <c r="F30" i="8"/>
  <c r="N30" i="8"/>
  <c r="V30" i="8"/>
  <c r="AD30" i="8"/>
  <c r="H31" i="8"/>
  <c r="P31" i="8"/>
  <c r="X31" i="8"/>
  <c r="AF31" i="8"/>
  <c r="AF51" i="8"/>
  <c r="J53" i="8"/>
  <c r="R53" i="8"/>
  <c r="Z53" i="8"/>
  <c r="D54" i="8"/>
  <c r="L54" i="8"/>
  <c r="T54" i="8"/>
  <c r="AB54" i="8"/>
  <c r="AD31" i="8"/>
  <c r="I51" i="8"/>
  <c r="Q51" i="8"/>
  <c r="Y51" i="8"/>
  <c r="K53" i="8"/>
  <c r="S53" i="8"/>
  <c r="AA53" i="8"/>
  <c r="E54" i="8"/>
  <c r="M54" i="8"/>
  <c r="U54" i="8"/>
  <c r="AC54" i="8"/>
  <c r="D50" i="8"/>
  <c r="F28" i="8"/>
  <c r="N28" i="8"/>
  <c r="V28" i="8"/>
  <c r="AD28" i="8"/>
  <c r="H30" i="8"/>
  <c r="P30" i="8"/>
  <c r="X30" i="8"/>
  <c r="AF30" i="8"/>
  <c r="J31" i="8"/>
  <c r="R31" i="8"/>
  <c r="Z31" i="8"/>
  <c r="D53" i="8"/>
  <c r="L53" i="8"/>
  <c r="T53" i="8"/>
  <c r="AB53" i="8"/>
  <c r="F54" i="8"/>
  <c r="N54" i="8"/>
  <c r="V54" i="8"/>
  <c r="AD54" i="8"/>
  <c r="I30" i="8"/>
  <c r="Q30" i="8"/>
  <c r="Y30" i="8"/>
  <c r="AG30" i="8"/>
  <c r="K51" i="8"/>
  <c r="S51" i="8"/>
  <c r="AA51" i="8"/>
  <c r="E53" i="8"/>
  <c r="M53" i="8"/>
  <c r="U53" i="8"/>
  <c r="AC53" i="8"/>
  <c r="H27" i="7"/>
  <c r="P27" i="7"/>
  <c r="X27" i="7"/>
  <c r="J54" i="7"/>
  <c r="R54" i="7"/>
  <c r="Z54" i="7"/>
  <c r="H53" i="7"/>
  <c r="AF27" i="7"/>
  <c r="P53" i="7"/>
  <c r="D30" i="7"/>
  <c r="X53" i="7"/>
  <c r="L30" i="7"/>
  <c r="AF53" i="7"/>
  <c r="Z50" i="7"/>
  <c r="Z51" i="7"/>
  <c r="K50" i="7"/>
  <c r="K51" i="7"/>
  <c r="S50" i="7"/>
  <c r="S51" i="7"/>
  <c r="AA50" i="7"/>
  <c r="AA51" i="7"/>
  <c r="R50" i="7"/>
  <c r="R51" i="7"/>
  <c r="E51" i="7"/>
  <c r="E50" i="7"/>
  <c r="M51" i="7"/>
  <c r="M50" i="7"/>
  <c r="U51" i="7"/>
  <c r="U50" i="7"/>
  <c r="AC51" i="7"/>
  <c r="AC50" i="7"/>
  <c r="F51" i="7"/>
  <c r="F50" i="7"/>
  <c r="N50" i="7"/>
  <c r="N51" i="7"/>
  <c r="V51" i="7"/>
  <c r="V50" i="7"/>
  <c r="AD50" i="7"/>
  <c r="AD51" i="7"/>
  <c r="J50" i="7"/>
  <c r="J51" i="7"/>
  <c r="G50" i="7"/>
  <c r="G51" i="7"/>
  <c r="O50" i="7"/>
  <c r="O51" i="7"/>
  <c r="W50" i="7"/>
  <c r="W51" i="7"/>
  <c r="AE50" i="7"/>
  <c r="AE51" i="7"/>
  <c r="H50" i="7"/>
  <c r="H51" i="7"/>
  <c r="P50" i="7"/>
  <c r="P51" i="7"/>
  <c r="X50" i="7"/>
  <c r="X51" i="7"/>
  <c r="I50" i="7"/>
  <c r="I51" i="7"/>
  <c r="Q50" i="7"/>
  <c r="Q51" i="7"/>
  <c r="Y50" i="7"/>
  <c r="Y51" i="7"/>
  <c r="AG50" i="7"/>
  <c r="AG51" i="7"/>
  <c r="N31" i="7"/>
  <c r="I27" i="7"/>
  <c r="Q27" i="7"/>
  <c r="Y27" i="7"/>
  <c r="AG27" i="7"/>
  <c r="K28" i="7"/>
  <c r="S28" i="7"/>
  <c r="AA28" i="7"/>
  <c r="E30" i="7"/>
  <c r="M30" i="7"/>
  <c r="U30" i="7"/>
  <c r="AC30" i="7"/>
  <c r="G31" i="7"/>
  <c r="O31" i="7"/>
  <c r="W31" i="7"/>
  <c r="AE31" i="7"/>
  <c r="I53" i="7"/>
  <c r="Q53" i="7"/>
  <c r="Y53" i="7"/>
  <c r="AG53" i="7"/>
  <c r="K54" i="7"/>
  <c r="S54" i="7"/>
  <c r="AA54" i="7"/>
  <c r="F31" i="7"/>
  <c r="T50" i="7"/>
  <c r="D28" i="7"/>
  <c r="L28" i="7"/>
  <c r="T28" i="7"/>
  <c r="AB28" i="7"/>
  <c r="F30" i="7"/>
  <c r="N30" i="7"/>
  <c r="V30" i="7"/>
  <c r="AD30" i="7"/>
  <c r="H31" i="7"/>
  <c r="P31" i="7"/>
  <c r="X31" i="7"/>
  <c r="AF31" i="7"/>
  <c r="AF51" i="7"/>
  <c r="J53" i="7"/>
  <c r="R53" i="7"/>
  <c r="Z53" i="7"/>
  <c r="D54" i="7"/>
  <c r="L54" i="7"/>
  <c r="T54" i="7"/>
  <c r="AB54" i="7"/>
  <c r="V31" i="7"/>
  <c r="E28" i="7"/>
  <c r="M28" i="7"/>
  <c r="U28" i="7"/>
  <c r="AC28" i="7"/>
  <c r="G30" i="7"/>
  <c r="O30" i="7"/>
  <c r="W30" i="7"/>
  <c r="AE30" i="7"/>
  <c r="I31" i="7"/>
  <c r="Q31" i="7"/>
  <c r="Y31" i="7"/>
  <c r="AG31" i="7"/>
  <c r="K53" i="7"/>
  <c r="S53" i="7"/>
  <c r="AA53" i="7"/>
  <c r="E54" i="7"/>
  <c r="M54" i="7"/>
  <c r="U54" i="7"/>
  <c r="AC54" i="7"/>
  <c r="F28" i="7"/>
  <c r="N28" i="7"/>
  <c r="V28" i="7"/>
  <c r="AD28" i="7"/>
  <c r="H30" i="7"/>
  <c r="P30" i="7"/>
  <c r="X30" i="7"/>
  <c r="AF30" i="7"/>
  <c r="J31" i="7"/>
  <c r="R31" i="7"/>
  <c r="Z31" i="7"/>
  <c r="D53" i="7"/>
  <c r="L53" i="7"/>
  <c r="T53" i="7"/>
  <c r="AB53" i="7"/>
  <c r="F54" i="7"/>
  <c r="N54" i="7"/>
  <c r="V54" i="7"/>
  <c r="AD54" i="7"/>
  <c r="AB50" i="7"/>
  <c r="G28" i="7"/>
  <c r="O28" i="7"/>
  <c r="W28" i="7"/>
  <c r="AE28" i="7"/>
  <c r="I30" i="7"/>
  <c r="Q30" i="7"/>
  <c r="Y30" i="7"/>
  <c r="AG30" i="7"/>
  <c r="K31" i="7"/>
  <c r="S31" i="7"/>
  <c r="AA31" i="7"/>
  <c r="E53" i="7"/>
  <c r="M53" i="7"/>
  <c r="U53" i="7"/>
  <c r="AC53" i="7"/>
  <c r="G54" i="7"/>
  <c r="O54" i="7"/>
  <c r="W54" i="7"/>
  <c r="AE54" i="7"/>
  <c r="L50" i="7"/>
  <c r="D51" i="7"/>
  <c r="AD53" i="7"/>
  <c r="E27" i="6"/>
  <c r="AB51" i="6"/>
  <c r="D30" i="6"/>
  <c r="M27" i="6"/>
  <c r="U27" i="6"/>
  <c r="AC27" i="6"/>
  <c r="V27" i="6"/>
  <c r="AG27" i="6"/>
  <c r="Y27" i="6"/>
  <c r="Q27" i="6"/>
  <c r="I27" i="6"/>
  <c r="F27" i="6"/>
  <c r="P54" i="6"/>
  <c r="AF54" i="6"/>
  <c r="R30" i="6"/>
  <c r="Z30" i="6"/>
  <c r="W27" i="6"/>
  <c r="D54" i="6"/>
  <c r="D51" i="6"/>
  <c r="D28" i="6"/>
  <c r="AF28" i="6"/>
  <c r="J30" i="6"/>
  <c r="X30" i="6"/>
  <c r="G27" i="6"/>
  <c r="O27" i="6"/>
  <c r="X54" i="6"/>
  <c r="K30" i="6"/>
  <c r="AD27" i="6"/>
  <c r="N27" i="6"/>
  <c r="H54" i="6"/>
  <c r="T30" i="6"/>
  <c r="S30" i="6"/>
  <c r="AA30" i="6"/>
  <c r="AB30" i="6"/>
  <c r="J28" i="6"/>
  <c r="R28" i="6"/>
  <c r="Z28" i="6"/>
  <c r="M28" i="6"/>
  <c r="AA31" i="6"/>
  <c r="J27" i="6"/>
  <c r="R27" i="6"/>
  <c r="Z27" i="6"/>
  <c r="L31" i="6"/>
  <c r="T31" i="6"/>
  <c r="AB31" i="6"/>
  <c r="P27" i="6"/>
  <c r="L30" i="6"/>
  <c r="AF30" i="6"/>
  <c r="E28" i="6"/>
  <c r="S31" i="6"/>
  <c r="K27" i="6"/>
  <c r="H30" i="6"/>
  <c r="AE30" i="6"/>
  <c r="T51" i="6"/>
  <c r="I28" i="6"/>
  <c r="Q28" i="6"/>
  <c r="Y28" i="6"/>
  <c r="AG28" i="6"/>
  <c r="K28" i="6"/>
  <c r="S28" i="6"/>
  <c r="AA28" i="6"/>
  <c r="E31" i="6"/>
  <c r="M31" i="6"/>
  <c r="U31" i="6"/>
  <c r="AC31" i="6"/>
  <c r="S27" i="6"/>
  <c r="O30" i="6"/>
  <c r="AC28" i="6"/>
  <c r="K31" i="6"/>
  <c r="L27" i="6"/>
  <c r="T27" i="6"/>
  <c r="AB27" i="6"/>
  <c r="F53" i="6"/>
  <c r="N53" i="6"/>
  <c r="V53" i="6"/>
  <c r="AD53" i="6"/>
  <c r="X27" i="6"/>
  <c r="P30" i="6"/>
  <c r="AA27" i="6"/>
  <c r="H53" i="6"/>
  <c r="W30" i="6"/>
  <c r="P53" i="6"/>
  <c r="U28" i="6"/>
  <c r="X53" i="6"/>
  <c r="F28" i="6"/>
  <c r="N28" i="6"/>
  <c r="V28" i="6"/>
  <c r="AD28" i="6"/>
  <c r="H27" i="6"/>
  <c r="G30" i="6"/>
  <c r="L51" i="6"/>
  <c r="AF53" i="6"/>
  <c r="R50" i="6"/>
  <c r="R51" i="6"/>
  <c r="Z50" i="6"/>
  <c r="Z51" i="6"/>
  <c r="J50" i="6"/>
  <c r="J51" i="6"/>
  <c r="E51" i="6"/>
  <c r="E50" i="6"/>
  <c r="M51" i="6"/>
  <c r="M50" i="6"/>
  <c r="U51" i="6"/>
  <c r="U50" i="6"/>
  <c r="AC51" i="6"/>
  <c r="AC50" i="6"/>
  <c r="F50" i="6"/>
  <c r="F51" i="6"/>
  <c r="N50" i="6"/>
  <c r="N51" i="6"/>
  <c r="V50" i="6"/>
  <c r="V51" i="6"/>
  <c r="AD50" i="6"/>
  <c r="AD51" i="6"/>
  <c r="S50" i="6"/>
  <c r="S51" i="6"/>
  <c r="G50" i="6"/>
  <c r="G51" i="6"/>
  <c r="O50" i="6"/>
  <c r="O51" i="6"/>
  <c r="W50" i="6"/>
  <c r="W51" i="6"/>
  <c r="AE50" i="6"/>
  <c r="AE51" i="6"/>
  <c r="AA50" i="6"/>
  <c r="AA51" i="6"/>
  <c r="H50" i="6"/>
  <c r="H51" i="6"/>
  <c r="P50" i="6"/>
  <c r="P51" i="6"/>
  <c r="X50" i="6"/>
  <c r="X51" i="6"/>
  <c r="K50" i="6"/>
  <c r="K51" i="6"/>
  <c r="I50" i="6"/>
  <c r="I51" i="6"/>
  <c r="Q50" i="6"/>
  <c r="Q51" i="6"/>
  <c r="Y50" i="6"/>
  <c r="Y51" i="6"/>
  <c r="AG50" i="6"/>
  <c r="AG51" i="6"/>
  <c r="N31" i="6"/>
  <c r="AD31" i="6"/>
  <c r="T50" i="6"/>
  <c r="Z54" i="6"/>
  <c r="E30" i="6"/>
  <c r="M30" i="6"/>
  <c r="U30" i="6"/>
  <c r="AC30" i="6"/>
  <c r="G31" i="6"/>
  <c r="O31" i="6"/>
  <c r="W31" i="6"/>
  <c r="AE31" i="6"/>
  <c r="I53" i="6"/>
  <c r="Q53" i="6"/>
  <c r="Y53" i="6"/>
  <c r="AG53" i="6"/>
  <c r="K54" i="6"/>
  <c r="S54" i="6"/>
  <c r="AA54" i="6"/>
  <c r="F31" i="6"/>
  <c r="V31" i="6"/>
  <c r="L50" i="6"/>
  <c r="AB50" i="6"/>
  <c r="J54" i="6"/>
  <c r="R54" i="6"/>
  <c r="L28" i="6"/>
  <c r="T28" i="6"/>
  <c r="AB28" i="6"/>
  <c r="F30" i="6"/>
  <c r="N30" i="6"/>
  <c r="V30" i="6"/>
  <c r="AD30" i="6"/>
  <c r="H31" i="6"/>
  <c r="P31" i="6"/>
  <c r="X31" i="6"/>
  <c r="AF31" i="6"/>
  <c r="AF51" i="6"/>
  <c r="J53" i="6"/>
  <c r="R53" i="6"/>
  <c r="Z53" i="6"/>
  <c r="L54" i="6"/>
  <c r="T54" i="6"/>
  <c r="AB54" i="6"/>
  <c r="I31" i="6"/>
  <c r="Q31" i="6"/>
  <c r="Y31" i="6"/>
  <c r="AG31" i="6"/>
  <c r="K53" i="6"/>
  <c r="S53" i="6"/>
  <c r="AA53" i="6"/>
  <c r="E54" i="6"/>
  <c r="M54" i="6"/>
  <c r="U54" i="6"/>
  <c r="AC54" i="6"/>
  <c r="J31" i="6"/>
  <c r="R31" i="6"/>
  <c r="L53" i="6"/>
  <c r="T53" i="6"/>
  <c r="AB53" i="6"/>
  <c r="F54" i="6"/>
  <c r="N54" i="6"/>
  <c r="V54" i="6"/>
  <c r="AD54" i="6"/>
  <c r="Z31" i="6"/>
  <c r="G28" i="6"/>
  <c r="O28" i="6"/>
  <c r="W28" i="6"/>
  <c r="AE28" i="6"/>
  <c r="I30" i="6"/>
  <c r="Q30" i="6"/>
  <c r="Y30" i="6"/>
  <c r="AG30" i="6"/>
  <c r="E53" i="6"/>
  <c r="M53" i="6"/>
  <c r="U53" i="6"/>
  <c r="AC53" i="6"/>
  <c r="G54" i="6"/>
  <c r="O54" i="6"/>
  <c r="W54" i="6"/>
  <c r="AE54" i="6"/>
  <c r="DA35" i="5"/>
  <c r="CS35" i="5"/>
  <c r="CK35" i="5"/>
  <c r="DA32" i="5"/>
  <c r="CS32" i="5"/>
  <c r="CK32" i="5"/>
  <c r="DA36" i="5"/>
  <c r="CS36" i="5"/>
  <c r="CK36" i="5"/>
  <c r="DG63" i="5"/>
  <c r="CZ56" i="5"/>
  <c r="CZ64" i="5" s="1"/>
  <c r="CJ56" i="5"/>
  <c r="CJ64" i="5" s="1"/>
  <c r="CR56" i="5"/>
  <c r="CR64" i="5" s="1"/>
  <c r="CF55" i="5"/>
  <c r="CF63" i="5" s="1"/>
  <c r="CN55" i="5"/>
  <c r="CN63" i="5" s="1"/>
  <c r="DD55" i="5"/>
  <c r="DD63" i="5" s="1"/>
  <c r="DH58" i="5"/>
  <c r="DH66" i="5" s="1"/>
  <c r="CU58" i="5"/>
  <c r="CU66" i="5" s="1"/>
  <c r="CU59" i="5"/>
  <c r="CU67" i="5" s="1"/>
  <c r="DH56" i="5"/>
  <c r="DH64" i="5" s="1"/>
  <c r="DH55" i="5"/>
  <c r="DH63" i="5" s="1"/>
  <c r="DF58" i="5"/>
  <c r="DF66" i="5" s="1"/>
  <c r="DF59" i="5"/>
  <c r="DF67" i="5" s="1"/>
  <c r="CL55" i="5"/>
  <c r="CL63" i="5" s="1"/>
  <c r="CL56" i="5"/>
  <c r="CL64" i="5" s="1"/>
  <c r="CE58" i="5"/>
  <c r="CE66" i="5" s="1"/>
  <c r="CE59" i="5"/>
  <c r="CE67" i="5" s="1"/>
  <c r="CV59" i="5"/>
  <c r="CV67" i="5" s="1"/>
  <c r="CV58" i="5"/>
  <c r="CV66" i="5" s="1"/>
  <c r="CO59" i="5"/>
  <c r="CO67" i="5" s="1"/>
  <c r="CO58" i="5"/>
  <c r="CO66" i="5" s="1"/>
  <c r="CQ58" i="5"/>
  <c r="CQ66" i="5" s="1"/>
  <c r="CQ59" i="5"/>
  <c r="CQ67" i="5" s="1"/>
  <c r="DC58" i="5"/>
  <c r="DC66" i="5" s="1"/>
  <c r="DC59" i="5"/>
  <c r="DC67" i="5" s="1"/>
  <c r="DE59" i="5"/>
  <c r="DE67" i="5" s="1"/>
  <c r="DE58" i="5"/>
  <c r="DE66" i="5" s="1"/>
  <c r="CH58" i="5"/>
  <c r="CH66" i="5" s="1"/>
  <c r="CH59" i="5"/>
  <c r="CH67" i="5" s="1"/>
  <c r="CP58" i="5"/>
  <c r="CP66" i="5" s="1"/>
  <c r="CP59" i="5"/>
  <c r="CP67" i="5" s="1"/>
  <c r="CI58" i="5"/>
  <c r="CI66" i="5" s="1"/>
  <c r="CI59" i="5"/>
  <c r="CI67" i="5" s="1"/>
  <c r="CY58" i="5"/>
  <c r="CY66" i="5" s="1"/>
  <c r="CY59" i="5"/>
  <c r="CY67" i="5" s="1"/>
  <c r="DG58" i="5"/>
  <c r="DG66" i="5" s="1"/>
  <c r="DG59" i="5"/>
  <c r="DG67" i="5" s="1"/>
  <c r="CT55" i="5"/>
  <c r="CT63" i="5" s="1"/>
  <c r="CT56" i="5"/>
  <c r="CT64" i="5" s="1"/>
  <c r="DD56" i="5"/>
  <c r="DD64" i="5" s="1"/>
  <c r="CW59" i="5"/>
  <c r="CW67" i="5" s="1"/>
  <c r="CW58" i="5"/>
  <c r="CW66" i="5" s="1"/>
  <c r="CM58" i="5"/>
  <c r="CM66" i="5" s="1"/>
  <c r="CM59" i="5"/>
  <c r="CM67" i="5" s="1"/>
  <c r="CG59" i="5"/>
  <c r="CG67" i="5" s="1"/>
  <c r="CG58" i="5"/>
  <c r="CG66" i="5" s="1"/>
  <c r="CX58" i="5"/>
  <c r="CX66" i="5" s="1"/>
  <c r="CX59" i="5"/>
  <c r="CX67" i="5" s="1"/>
  <c r="CK58" i="5"/>
  <c r="CK66" i="5" s="1"/>
  <c r="CK59" i="5"/>
  <c r="CK67" i="5" s="1"/>
  <c r="CS58" i="5"/>
  <c r="CS66" i="5" s="1"/>
  <c r="CS59" i="5"/>
  <c r="CS67" i="5" s="1"/>
  <c r="DA58" i="5"/>
  <c r="DA66" i="5" s="1"/>
  <c r="DA59" i="5"/>
  <c r="DA67" i="5" s="1"/>
  <c r="CL58" i="5"/>
  <c r="CL66" i="5" s="1"/>
  <c r="CL59" i="5"/>
  <c r="CL67" i="5" s="1"/>
  <c r="CT58" i="5"/>
  <c r="CT66" i="5" s="1"/>
  <c r="CT59" i="5"/>
  <c r="CT67" i="5" s="1"/>
  <c r="DB58" i="5"/>
  <c r="DB66" i="5" s="1"/>
  <c r="DB59" i="5"/>
  <c r="DB67" i="5" s="1"/>
  <c r="DB55" i="5"/>
  <c r="DB63" i="5" s="1"/>
  <c r="DB56" i="5"/>
  <c r="DB64" i="5" s="1"/>
  <c r="CJ59" i="5"/>
  <c r="CJ67" i="5" s="1"/>
  <c r="CJ55" i="5"/>
  <c r="CJ63" i="5" s="1"/>
  <c r="CR55" i="5"/>
  <c r="CR63" i="5" s="1"/>
  <c r="CZ55" i="5"/>
  <c r="CZ63" i="5" s="1"/>
  <c r="CR59" i="5"/>
  <c r="CR67" i="5" s="1"/>
  <c r="DH59" i="5"/>
  <c r="DH67" i="5" s="1"/>
  <c r="CZ59" i="5"/>
  <c r="CZ67" i="5" s="1"/>
  <c r="CJ58" i="5"/>
  <c r="CJ66" i="5" s="1"/>
  <c r="CR58" i="5"/>
  <c r="CR66" i="5" s="1"/>
  <c r="CZ58" i="5"/>
  <c r="CZ66" i="5" s="1"/>
  <c r="DG56" i="5"/>
  <c r="DG64" i="5" s="1"/>
  <c r="DG70" i="5" l="1"/>
  <c r="DG73" i="5" s="1"/>
  <c r="CF75" i="5"/>
  <c r="CN56" i="5"/>
  <c r="CN64" i="5" s="1"/>
  <c r="CF56" i="5"/>
  <c r="CF64" i="5" s="1"/>
  <c r="DH70" i="5"/>
  <c r="DH73" i="5" s="1"/>
  <c r="DC55" i="5"/>
  <c r="DC63" i="5" s="1"/>
  <c r="DC56" i="5"/>
  <c r="DC64" i="5" s="1"/>
  <c r="DA56" i="5"/>
  <c r="DA64" i="5" s="1"/>
  <c r="DA55" i="5"/>
  <c r="DA63" i="5" s="1"/>
  <c r="CV55" i="5"/>
  <c r="CV63" i="5" s="1"/>
  <c r="CV56" i="5"/>
  <c r="CV64" i="5" s="1"/>
  <c r="CH55" i="5"/>
  <c r="CH63" i="5" s="1"/>
  <c r="CH56" i="5"/>
  <c r="CH64" i="5" s="1"/>
  <c r="CU55" i="5"/>
  <c r="CU63" i="5" s="1"/>
  <c r="CU56" i="5"/>
  <c r="CU64" i="5" s="1"/>
  <c r="CG55" i="5"/>
  <c r="CG63" i="5" s="1"/>
  <c r="CG56" i="5"/>
  <c r="CG64" i="5" s="1"/>
  <c r="CK56" i="5"/>
  <c r="CK64" i="5" s="1"/>
  <c r="CK55" i="5"/>
  <c r="CK63" i="5" s="1"/>
  <c r="DD59" i="5"/>
  <c r="DD67" i="5" s="1"/>
  <c r="DD58" i="5"/>
  <c r="DD66" i="5" s="1"/>
  <c r="CZ70" i="5"/>
  <c r="CZ73" i="5" s="1"/>
  <c r="CE63" i="5"/>
  <c r="CE56" i="5"/>
  <c r="CE64" i="5" s="1"/>
  <c r="CI55" i="5"/>
  <c r="CI63" i="5" s="1"/>
  <c r="CI56" i="5"/>
  <c r="CI64" i="5" s="1"/>
  <c r="CF59" i="5"/>
  <c r="CF67" i="5" s="1"/>
  <c r="CF58" i="5"/>
  <c r="CF66" i="5" s="1"/>
  <c r="CR70" i="5"/>
  <c r="CR73" i="5" s="1"/>
  <c r="CP55" i="5"/>
  <c r="CP63" i="5" s="1"/>
  <c r="CP56" i="5"/>
  <c r="CP64" i="5" s="1"/>
  <c r="CS56" i="5"/>
  <c r="CS64" i="5" s="1"/>
  <c r="CS55" i="5"/>
  <c r="CS63" i="5" s="1"/>
  <c r="CM55" i="5"/>
  <c r="CM63" i="5" s="1"/>
  <c r="CM56" i="5"/>
  <c r="CM64" i="5" s="1"/>
  <c r="CT70" i="5"/>
  <c r="CT73" i="5" s="1"/>
  <c r="DE55" i="5"/>
  <c r="DE63" i="5" s="1"/>
  <c r="DE56" i="5"/>
  <c r="DE64" i="5" s="1"/>
  <c r="CJ70" i="5"/>
  <c r="CJ73" i="5" s="1"/>
  <c r="DB70" i="5"/>
  <c r="DF55" i="5"/>
  <c r="DF63" i="5" s="1"/>
  <c r="DF56" i="5"/>
  <c r="DF64" i="5" s="1"/>
  <c r="CW55" i="5"/>
  <c r="CW63" i="5" s="1"/>
  <c r="CW56" i="5"/>
  <c r="CW64" i="5" s="1"/>
  <c r="CL70" i="5"/>
  <c r="CL73" i="5" s="1"/>
  <c r="CY55" i="5"/>
  <c r="CY63" i="5" s="1"/>
  <c r="CY56" i="5"/>
  <c r="CY64" i="5" s="1"/>
  <c r="CQ55" i="5"/>
  <c r="CQ63" i="5" s="1"/>
  <c r="CQ56" i="5"/>
  <c r="CQ64" i="5" s="1"/>
  <c r="CX55" i="5"/>
  <c r="CX63" i="5" s="1"/>
  <c r="CX56" i="5"/>
  <c r="CX64" i="5" s="1"/>
  <c r="CO55" i="5"/>
  <c r="CO63" i="5" s="1"/>
  <c r="CO56" i="5"/>
  <c r="CO64" i="5" s="1"/>
  <c r="CN59" i="5"/>
  <c r="CN67" i="5" s="1"/>
  <c r="CN58" i="5"/>
  <c r="CN66" i="5" s="1"/>
  <c r="CO70" i="5" l="1"/>
  <c r="CO73" i="5" s="1"/>
  <c r="CX70" i="5"/>
  <c r="CX73" i="5" s="1"/>
  <c r="CU70" i="5"/>
  <c r="CU73" i="5" s="1"/>
  <c r="CY70" i="5"/>
  <c r="CY73" i="5" s="1"/>
  <c r="DD70" i="5"/>
  <c r="DD73" i="5" s="1"/>
  <c r="CF70" i="5"/>
  <c r="CF73" i="5" s="1"/>
  <c r="CI70" i="5"/>
  <c r="CI73" i="5" s="1"/>
  <c r="CV70" i="5"/>
  <c r="CV73" i="5" s="1"/>
  <c r="CN70" i="5"/>
  <c r="CN73" i="5" s="1"/>
  <c r="DA70" i="5"/>
  <c r="DA73" i="5" s="1"/>
  <c r="DE70" i="5"/>
  <c r="DE73" i="5" s="1"/>
  <c r="CW70" i="5"/>
  <c r="CW73" i="5" s="1"/>
  <c r="CQ70" i="5"/>
  <c r="CQ73" i="5" s="1"/>
  <c r="CS70" i="5"/>
  <c r="CS73" i="5" s="1"/>
  <c r="CK70" i="5"/>
  <c r="CK73" i="5" s="1"/>
  <c r="DF70" i="5"/>
  <c r="DF73" i="5" s="1"/>
  <c r="CP70" i="5"/>
  <c r="CP73" i="5" s="1"/>
  <c r="CE70" i="5"/>
  <c r="CG70" i="5"/>
  <c r="CG73" i="5" s="1"/>
  <c r="CH70" i="5"/>
  <c r="CH73" i="5" s="1"/>
  <c r="CM70" i="5"/>
  <c r="CM73" i="5" s="1"/>
  <c r="DC70" i="5"/>
  <c r="DC73" i="5" s="1"/>
  <c r="DK70" i="5" l="1"/>
  <c r="DJ70" i="5"/>
  <c r="DL72" i="5" s="1"/>
  <c r="CE73" i="5"/>
  <c r="DK73" i="5" s="1"/>
  <c r="DK54" i="1" l="1"/>
  <c r="DL53" i="1"/>
  <c r="DK53" i="1"/>
  <c r="DK51" i="1"/>
  <c r="DJ51" i="1"/>
  <c r="DJ53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C54" i="1"/>
  <c r="DD54" i="1"/>
  <c r="DE54" i="1"/>
  <c r="DF54" i="1"/>
  <c r="DG54" i="1"/>
  <c r="DH54" i="1"/>
  <c r="CE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8" i="4"/>
  <c r="AN39" i="4"/>
  <c r="AN40" i="4"/>
  <c r="AN41" i="4"/>
  <c r="AN42" i="4"/>
  <c r="AN43" i="4"/>
  <c r="AN44" i="4"/>
  <c r="AN8" i="4"/>
  <c r="B45" i="4"/>
  <c r="B44" i="4"/>
  <c r="B42" i="4"/>
  <c r="B41" i="4"/>
  <c r="Z36" i="4"/>
  <c r="Z44" i="4" s="1"/>
  <c r="Y36" i="4"/>
  <c r="Y44" i="4" s="1"/>
  <c r="R36" i="4"/>
  <c r="R44" i="4" s="1"/>
  <c r="Q36" i="4"/>
  <c r="Q44" i="4" s="1"/>
  <c r="J36" i="4"/>
  <c r="J44" i="4" s="1"/>
  <c r="I36" i="4"/>
  <c r="I44" i="4" s="1"/>
  <c r="AE34" i="4"/>
  <c r="AE42" i="4" s="1"/>
  <c r="AF31" i="4"/>
  <c r="AE31" i="4"/>
  <c r="AE33" i="4" s="1"/>
  <c r="AE41" i="4" s="1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C28" i="4"/>
  <c r="Y28" i="4"/>
  <c r="X28" i="4"/>
  <c r="U28" i="4"/>
  <c r="Q28" i="4"/>
  <c r="P28" i="4"/>
  <c r="M28" i="4"/>
  <c r="I28" i="4"/>
  <c r="H28" i="4"/>
  <c r="E28" i="4"/>
  <c r="AD27" i="4"/>
  <c r="AD34" i="4" s="1"/>
  <c r="AD42" i="4" s="1"/>
  <c r="AC27" i="4"/>
  <c r="AC34" i="4" s="1"/>
  <c r="AC42" i="4" s="1"/>
  <c r="AB27" i="4"/>
  <c r="AB33" i="4" s="1"/>
  <c r="AB41" i="4" s="1"/>
  <c r="V27" i="4"/>
  <c r="V34" i="4" s="1"/>
  <c r="V42" i="4" s="1"/>
  <c r="U27" i="4"/>
  <c r="U34" i="4" s="1"/>
  <c r="U42" i="4" s="1"/>
  <c r="T27" i="4"/>
  <c r="T33" i="4" s="1"/>
  <c r="T41" i="4" s="1"/>
  <c r="N27" i="4"/>
  <c r="N34" i="4" s="1"/>
  <c r="N42" i="4" s="1"/>
  <c r="M27" i="4"/>
  <c r="M34" i="4" s="1"/>
  <c r="M42" i="4" s="1"/>
  <c r="L27" i="4"/>
  <c r="L33" i="4" s="1"/>
  <c r="L41" i="4" s="1"/>
  <c r="F27" i="4"/>
  <c r="F34" i="4" s="1"/>
  <c r="F42" i="4" s="1"/>
  <c r="E27" i="4"/>
  <c r="E33" i="4" s="1"/>
  <c r="E41" i="4" s="1"/>
  <c r="D27" i="4"/>
  <c r="D33" i="4" s="1"/>
  <c r="D41" i="4" s="1"/>
  <c r="AF25" i="4"/>
  <c r="AF36" i="4" s="1"/>
  <c r="AF44" i="4" s="1"/>
  <c r="AE25" i="4"/>
  <c r="AE36" i="4" s="1"/>
  <c r="AE44" i="4" s="1"/>
  <c r="AD25" i="4"/>
  <c r="AD28" i="4" s="1"/>
  <c r="AC25" i="4"/>
  <c r="AC36" i="4" s="1"/>
  <c r="AC44" i="4" s="1"/>
  <c r="AB25" i="4"/>
  <c r="AB37" i="4" s="1"/>
  <c r="AB45" i="4" s="1"/>
  <c r="AA25" i="4"/>
  <c r="AA28" i="4" s="1"/>
  <c r="Z25" i="4"/>
  <c r="Z37" i="4" s="1"/>
  <c r="Z45" i="4" s="1"/>
  <c r="Y25" i="4"/>
  <c r="Y37" i="4" s="1"/>
  <c r="Y45" i="4" s="1"/>
  <c r="X25" i="4"/>
  <c r="X36" i="4" s="1"/>
  <c r="X44" i="4" s="1"/>
  <c r="W25" i="4"/>
  <c r="W28" i="4" s="1"/>
  <c r="V25" i="4"/>
  <c r="V28" i="4" s="1"/>
  <c r="U25" i="4"/>
  <c r="U36" i="4" s="1"/>
  <c r="U44" i="4" s="1"/>
  <c r="T25" i="4"/>
  <c r="T28" i="4" s="1"/>
  <c r="S25" i="4"/>
  <c r="S37" i="4" s="1"/>
  <c r="S45" i="4" s="1"/>
  <c r="R25" i="4"/>
  <c r="R37" i="4" s="1"/>
  <c r="R45" i="4" s="1"/>
  <c r="Q25" i="4"/>
  <c r="Q37" i="4" s="1"/>
  <c r="Q45" i="4" s="1"/>
  <c r="P25" i="4"/>
  <c r="P36" i="4" s="1"/>
  <c r="P44" i="4" s="1"/>
  <c r="O25" i="4"/>
  <c r="O28" i="4" s="1"/>
  <c r="N25" i="4"/>
  <c r="N28" i="4" s="1"/>
  <c r="M25" i="4"/>
  <c r="M36" i="4" s="1"/>
  <c r="M44" i="4" s="1"/>
  <c r="L25" i="4"/>
  <c r="L28" i="4" s="1"/>
  <c r="K25" i="4"/>
  <c r="K28" i="4" s="1"/>
  <c r="J25" i="4"/>
  <c r="J37" i="4" s="1"/>
  <c r="J45" i="4" s="1"/>
  <c r="I25" i="4"/>
  <c r="I37" i="4" s="1"/>
  <c r="I45" i="4" s="1"/>
  <c r="H25" i="4"/>
  <c r="H36" i="4" s="1"/>
  <c r="H44" i="4" s="1"/>
  <c r="G25" i="4"/>
  <c r="G28" i="4" s="1"/>
  <c r="F25" i="4"/>
  <c r="F28" i="4" s="1"/>
  <c r="E25" i="4"/>
  <c r="E36" i="4" s="1"/>
  <c r="E44" i="4" s="1"/>
  <c r="D25" i="4"/>
  <c r="D37" i="4" s="1"/>
  <c r="D45" i="4" s="1"/>
  <c r="C25" i="4"/>
  <c r="C28" i="4" s="1"/>
  <c r="AF24" i="4"/>
  <c r="AF27" i="4" s="1"/>
  <c r="AE24" i="4"/>
  <c r="AD24" i="4"/>
  <c r="AC24" i="4"/>
  <c r="AB24" i="4"/>
  <c r="AA24" i="4"/>
  <c r="AA27" i="4" s="1"/>
  <c r="Z24" i="4"/>
  <c r="Z27" i="4" s="1"/>
  <c r="Y24" i="4"/>
  <c r="Y27" i="4" s="1"/>
  <c r="X24" i="4"/>
  <c r="X27" i="4" s="1"/>
  <c r="W24" i="4"/>
  <c r="W27" i="4" s="1"/>
  <c r="V24" i="4"/>
  <c r="U24" i="4"/>
  <c r="T24" i="4"/>
  <c r="S24" i="4"/>
  <c r="S27" i="4" s="1"/>
  <c r="R24" i="4"/>
  <c r="R27" i="4" s="1"/>
  <c r="Q24" i="4"/>
  <c r="Q27" i="4" s="1"/>
  <c r="P24" i="4"/>
  <c r="P27" i="4" s="1"/>
  <c r="O24" i="4"/>
  <c r="O27" i="4" s="1"/>
  <c r="N24" i="4"/>
  <c r="M24" i="4"/>
  <c r="L24" i="4"/>
  <c r="K24" i="4"/>
  <c r="K27" i="4" s="1"/>
  <c r="J24" i="4"/>
  <c r="J27" i="4" s="1"/>
  <c r="I24" i="4"/>
  <c r="I27" i="4" s="1"/>
  <c r="H24" i="4"/>
  <c r="H27" i="4" s="1"/>
  <c r="G24" i="4"/>
  <c r="G27" i="4" s="1"/>
  <c r="F24" i="4"/>
  <c r="E24" i="4"/>
  <c r="D24" i="4"/>
  <c r="C24" i="4"/>
  <c r="C27" i="4" s="1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EH44" i="3"/>
  <c r="EH48" i="3"/>
  <c r="EH47" i="3"/>
  <c r="EH45" i="3"/>
  <c r="EF48" i="3"/>
  <c r="EG48" i="3" s="1"/>
  <c r="FK30" i="3"/>
  <c r="FK27" i="3"/>
  <c r="FK28" i="3"/>
  <c r="EI28" i="3"/>
  <c r="EJ28" i="3"/>
  <c r="EK28" i="3"/>
  <c r="EL28" i="3"/>
  <c r="EM28" i="3"/>
  <c r="EN28" i="3"/>
  <c r="EO28" i="3"/>
  <c r="EP28" i="3"/>
  <c r="EP31" i="3" s="1"/>
  <c r="EQ28" i="3"/>
  <c r="ER28" i="3"/>
  <c r="ES28" i="3"/>
  <c r="ET28" i="3"/>
  <c r="EU28" i="3"/>
  <c r="EV28" i="3"/>
  <c r="EW28" i="3"/>
  <c r="EX28" i="3"/>
  <c r="EX31" i="3" s="1"/>
  <c r="EY28" i="3"/>
  <c r="EZ28" i="3"/>
  <c r="FA28" i="3"/>
  <c r="FB28" i="3"/>
  <c r="FC28" i="3"/>
  <c r="FD28" i="3"/>
  <c r="FE28" i="3"/>
  <c r="FF28" i="3"/>
  <c r="FG28" i="3"/>
  <c r="FH28" i="3"/>
  <c r="FI28" i="3"/>
  <c r="FJ28" i="3"/>
  <c r="EH27" i="3"/>
  <c r="EH28" i="3"/>
  <c r="EI27" i="3"/>
  <c r="EJ27" i="3"/>
  <c r="EK27" i="3"/>
  <c r="EL27" i="3"/>
  <c r="EM27" i="3"/>
  <c r="EN27" i="3"/>
  <c r="EN30" i="3" s="1"/>
  <c r="EO27" i="3"/>
  <c r="EP27" i="3"/>
  <c r="EQ27" i="3"/>
  <c r="EQ30" i="3" s="1"/>
  <c r="ER27" i="3"/>
  <c r="ES27" i="3"/>
  <c r="ET27" i="3"/>
  <c r="EU27" i="3"/>
  <c r="EV27" i="3"/>
  <c r="EV30" i="3" s="1"/>
  <c r="EW27" i="3"/>
  <c r="EX27" i="3"/>
  <c r="EX30" i="3" s="1"/>
  <c r="EY27" i="3"/>
  <c r="EZ27" i="3"/>
  <c r="FA27" i="3"/>
  <c r="FB27" i="3"/>
  <c r="FC27" i="3"/>
  <c r="FD27" i="3"/>
  <c r="FD30" i="3" s="1"/>
  <c r="FE27" i="3"/>
  <c r="FF27" i="3"/>
  <c r="FG27" i="3"/>
  <c r="FG30" i="3" s="1"/>
  <c r="FH27" i="3"/>
  <c r="FI27" i="3"/>
  <c r="FI30" i="3" s="1"/>
  <c r="FI36" i="3" s="1"/>
  <c r="FJ27" i="3"/>
  <c r="EH30" i="3"/>
  <c r="EG47" i="3"/>
  <c r="EG45" i="3"/>
  <c r="EG44" i="3"/>
  <c r="FJ37" i="3"/>
  <c r="FJ36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FK36" i="3"/>
  <c r="FF31" i="3"/>
  <c r="EH31" i="3"/>
  <c r="FF30" i="3"/>
  <c r="FC30" i="3"/>
  <c r="EY30" i="3"/>
  <c r="EU30" i="3"/>
  <c r="EP30" i="3"/>
  <c r="EM30" i="3"/>
  <c r="EI30" i="3"/>
  <c r="FK21" i="3"/>
  <c r="FJ21" i="3"/>
  <c r="FI21" i="3"/>
  <c r="FH21" i="3"/>
  <c r="FG21" i="3"/>
  <c r="FF21" i="3"/>
  <c r="FE21" i="3"/>
  <c r="FD21" i="3"/>
  <c r="FC21" i="3"/>
  <c r="FB21" i="3"/>
  <c r="FB30" i="3" s="1"/>
  <c r="FA21" i="3"/>
  <c r="FA30" i="3" s="1"/>
  <c r="EZ21" i="3"/>
  <c r="EY21" i="3"/>
  <c r="EX21" i="3"/>
  <c r="EW21" i="3"/>
  <c r="EV21" i="3"/>
  <c r="EU21" i="3"/>
  <c r="ET21" i="3"/>
  <c r="ET30" i="3" s="1"/>
  <c r="ES21" i="3"/>
  <c r="ES30" i="3" s="1"/>
  <c r="ER21" i="3"/>
  <c r="EQ21" i="3"/>
  <c r="EP21" i="3"/>
  <c r="EO21" i="3"/>
  <c r="EN21" i="3"/>
  <c r="EM21" i="3"/>
  <c r="EL21" i="3"/>
  <c r="EL30" i="3" s="1"/>
  <c r="EK21" i="3"/>
  <c r="EK30" i="3" s="1"/>
  <c r="EJ21" i="3"/>
  <c r="EI21" i="3"/>
  <c r="EH21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27" i="3"/>
  <c r="EB28" i="3"/>
  <c r="EB29" i="3"/>
  <c r="EB30" i="3"/>
  <c r="EB31" i="3"/>
  <c r="EB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21" i="3"/>
  <c r="DZ22" i="3"/>
  <c r="DZ23" i="3"/>
  <c r="DZ24" i="3"/>
  <c r="DZ25" i="3"/>
  <c r="DZ26" i="3"/>
  <c r="DZ27" i="3"/>
  <c r="DZ28" i="3"/>
  <c r="DZ29" i="3"/>
  <c r="DZ30" i="3"/>
  <c r="DZ31" i="3"/>
  <c r="DZ5" i="3"/>
  <c r="BM4" i="1"/>
  <c r="CD47" i="1"/>
  <c r="CD44" i="1"/>
  <c r="CC48" i="1"/>
  <c r="CD48" i="1" s="1"/>
  <c r="CD45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G36" i="1" s="1"/>
  <c r="DH34" i="1"/>
  <c r="CF21" i="1"/>
  <c r="CF27" i="1" s="1"/>
  <c r="CF30" i="1" s="1"/>
  <c r="CG21" i="1"/>
  <c r="CG28" i="1" s="1"/>
  <c r="CG31" i="1" s="1"/>
  <c r="CH21" i="1"/>
  <c r="CH28" i="1" s="1"/>
  <c r="CH31" i="1" s="1"/>
  <c r="CI21" i="1"/>
  <c r="CI27" i="1" s="1"/>
  <c r="CI30" i="1" s="1"/>
  <c r="CJ21" i="1"/>
  <c r="CJ28" i="1" s="1"/>
  <c r="CJ31" i="1" s="1"/>
  <c r="CK21" i="1"/>
  <c r="CK27" i="1" s="1"/>
  <c r="CK30" i="1" s="1"/>
  <c r="CK36" i="1" s="1"/>
  <c r="CK44" i="1" s="1"/>
  <c r="CL21" i="1"/>
  <c r="CL28" i="1" s="1"/>
  <c r="CL31" i="1" s="1"/>
  <c r="CM21" i="1"/>
  <c r="CM27" i="1" s="1"/>
  <c r="CM30" i="1" s="1"/>
  <c r="CN21" i="1"/>
  <c r="CO21" i="1"/>
  <c r="CO28" i="1" s="1"/>
  <c r="CO31" i="1" s="1"/>
  <c r="CP21" i="1"/>
  <c r="CP28" i="1" s="1"/>
  <c r="CP31" i="1" s="1"/>
  <c r="CQ21" i="1"/>
  <c r="CQ27" i="1" s="1"/>
  <c r="CQ30" i="1" s="1"/>
  <c r="CR21" i="1"/>
  <c r="CR28" i="1" s="1"/>
  <c r="CR31" i="1" s="1"/>
  <c r="CS21" i="1"/>
  <c r="CS27" i="1" s="1"/>
  <c r="CS30" i="1" s="1"/>
  <c r="CS36" i="1" s="1"/>
  <c r="CS44" i="1" s="1"/>
  <c r="CT21" i="1"/>
  <c r="CT28" i="1" s="1"/>
  <c r="CT31" i="1" s="1"/>
  <c r="CU21" i="1"/>
  <c r="CU27" i="1" s="1"/>
  <c r="CU30" i="1" s="1"/>
  <c r="CV21" i="1"/>
  <c r="CV27" i="1" s="1"/>
  <c r="CV30" i="1" s="1"/>
  <c r="CW21" i="1"/>
  <c r="CW28" i="1" s="1"/>
  <c r="CW31" i="1" s="1"/>
  <c r="CX21" i="1"/>
  <c r="CX28" i="1" s="1"/>
  <c r="CX31" i="1" s="1"/>
  <c r="CY21" i="1"/>
  <c r="CY27" i="1" s="1"/>
  <c r="CY30" i="1" s="1"/>
  <c r="CZ21" i="1"/>
  <c r="CZ28" i="1" s="1"/>
  <c r="CZ31" i="1" s="1"/>
  <c r="DA21" i="1"/>
  <c r="DA27" i="1" s="1"/>
  <c r="DA30" i="1" s="1"/>
  <c r="DA36" i="1" s="1"/>
  <c r="DA44" i="1" s="1"/>
  <c r="DB21" i="1"/>
  <c r="DB28" i="1" s="1"/>
  <c r="DB31" i="1" s="1"/>
  <c r="DC21" i="1"/>
  <c r="DC27" i="1" s="1"/>
  <c r="DC30" i="1" s="1"/>
  <c r="DD21" i="1"/>
  <c r="DD27" i="1" s="1"/>
  <c r="DD30" i="1" s="1"/>
  <c r="DE21" i="1"/>
  <c r="DE28" i="1" s="1"/>
  <c r="DE31" i="1" s="1"/>
  <c r="DF21" i="1"/>
  <c r="DF28" i="1" s="1"/>
  <c r="DF31" i="1" s="1"/>
  <c r="DG21" i="1"/>
  <c r="DG28" i="1" s="1"/>
  <c r="DH21" i="1"/>
  <c r="DH28" i="1" s="1"/>
  <c r="CE44" i="1"/>
  <c r="DC36" i="1" l="1"/>
  <c r="DC44" i="1" s="1"/>
  <c r="CU36" i="1"/>
  <c r="CU44" i="1" s="1"/>
  <c r="CM36" i="1"/>
  <c r="CM44" i="1" s="1"/>
  <c r="DD37" i="1"/>
  <c r="DD45" i="1" s="1"/>
  <c r="CV37" i="1"/>
  <c r="CV45" i="1" s="1"/>
  <c r="CF37" i="1"/>
  <c r="CF45" i="1" s="1"/>
  <c r="DG39" i="1"/>
  <c r="DG47" i="1" s="1"/>
  <c r="CI36" i="1"/>
  <c r="CI44" i="1" s="1"/>
  <c r="CQ36" i="1"/>
  <c r="CK37" i="1"/>
  <c r="CK45" i="1" s="1"/>
  <c r="CY36" i="1"/>
  <c r="CY44" i="1" s="1"/>
  <c r="DH40" i="1"/>
  <c r="DH48" i="1" s="1"/>
  <c r="CZ40" i="1"/>
  <c r="CZ48" i="1" s="1"/>
  <c r="CR40" i="1"/>
  <c r="CR48" i="1" s="1"/>
  <c r="CJ40" i="1"/>
  <c r="CJ48" i="1" s="1"/>
  <c r="G34" i="4"/>
  <c r="G42" i="4" s="1"/>
  <c r="G33" i="4"/>
  <c r="G41" i="4" s="1"/>
  <c r="O34" i="4"/>
  <c r="O42" i="4" s="1"/>
  <c r="O33" i="4"/>
  <c r="O41" i="4" s="1"/>
  <c r="W34" i="4"/>
  <c r="W42" i="4" s="1"/>
  <c r="W33" i="4"/>
  <c r="W41" i="4" s="1"/>
  <c r="W48" i="4" s="1"/>
  <c r="I33" i="4"/>
  <c r="I41" i="4" s="1"/>
  <c r="I48" i="4" s="1"/>
  <c r="I34" i="4"/>
  <c r="I42" i="4" s="1"/>
  <c r="Q33" i="4"/>
  <c r="Q41" i="4" s="1"/>
  <c r="Q48" i="4" s="1"/>
  <c r="Q34" i="4"/>
  <c r="Q42" i="4" s="1"/>
  <c r="Y33" i="4"/>
  <c r="Y41" i="4" s="1"/>
  <c r="Y34" i="4"/>
  <c r="Y42" i="4" s="1"/>
  <c r="AE48" i="4"/>
  <c r="AF34" i="4"/>
  <c r="AF42" i="4" s="1"/>
  <c r="AF33" i="4"/>
  <c r="AF41" i="4" s="1"/>
  <c r="J33" i="4"/>
  <c r="J41" i="4" s="1"/>
  <c r="J48" i="4" s="1"/>
  <c r="J34" i="4"/>
  <c r="J42" i="4" s="1"/>
  <c r="R33" i="4"/>
  <c r="R41" i="4" s="1"/>
  <c r="R48" i="4" s="1"/>
  <c r="R34" i="4"/>
  <c r="R42" i="4" s="1"/>
  <c r="Z33" i="4"/>
  <c r="Z41" i="4" s="1"/>
  <c r="Z48" i="4" s="1"/>
  <c r="Z34" i="4"/>
  <c r="Z42" i="4" s="1"/>
  <c r="L48" i="4"/>
  <c r="X34" i="4"/>
  <c r="X42" i="4" s="1"/>
  <c r="X33" i="4"/>
  <c r="X41" i="4" s="1"/>
  <c r="C33" i="4"/>
  <c r="C41" i="4" s="1"/>
  <c r="C34" i="4"/>
  <c r="C42" i="4" s="1"/>
  <c r="K33" i="4"/>
  <c r="K41" i="4" s="1"/>
  <c r="K34" i="4"/>
  <c r="K42" i="4" s="1"/>
  <c r="S33" i="4"/>
  <c r="S41" i="4" s="1"/>
  <c r="S48" i="4" s="1"/>
  <c r="S34" i="4"/>
  <c r="S42" i="4" s="1"/>
  <c r="AA33" i="4"/>
  <c r="AA41" i="4" s="1"/>
  <c r="AA34" i="4"/>
  <c r="AA42" i="4" s="1"/>
  <c r="H34" i="4"/>
  <c r="H42" i="4" s="1"/>
  <c r="H33" i="4"/>
  <c r="H41" i="4" s="1"/>
  <c r="P34" i="4"/>
  <c r="P42" i="4" s="1"/>
  <c r="P33" i="4"/>
  <c r="P41" i="4" s="1"/>
  <c r="T48" i="4"/>
  <c r="AC33" i="4"/>
  <c r="AC41" i="4" s="1"/>
  <c r="K37" i="4"/>
  <c r="K45" i="4" s="1"/>
  <c r="T37" i="4"/>
  <c r="T45" i="4" s="1"/>
  <c r="J28" i="4"/>
  <c r="R28" i="4"/>
  <c r="Z28" i="4"/>
  <c r="C36" i="4"/>
  <c r="C44" i="4" s="1"/>
  <c r="K36" i="4"/>
  <c r="K44" i="4" s="1"/>
  <c r="S36" i="4"/>
  <c r="S44" i="4" s="1"/>
  <c r="AA36" i="4"/>
  <c r="AA44" i="4" s="1"/>
  <c r="E37" i="4"/>
  <c r="E45" i="4" s="1"/>
  <c r="M37" i="4"/>
  <c r="M45" i="4" s="1"/>
  <c r="U37" i="4"/>
  <c r="U45" i="4" s="1"/>
  <c r="AC37" i="4"/>
  <c r="AC45" i="4" s="1"/>
  <c r="M33" i="4"/>
  <c r="M41" i="4" s="1"/>
  <c r="M48" i="4" s="1"/>
  <c r="C37" i="4"/>
  <c r="C45" i="4" s="1"/>
  <c r="AA37" i="4"/>
  <c r="AA45" i="4" s="1"/>
  <c r="L37" i="4"/>
  <c r="L45" i="4" s="1"/>
  <c r="S28" i="4"/>
  <c r="D36" i="4"/>
  <c r="D44" i="4" s="1"/>
  <c r="L36" i="4"/>
  <c r="L44" i="4" s="1"/>
  <c r="T36" i="4"/>
  <c r="T44" i="4" s="1"/>
  <c r="AB36" i="4"/>
  <c r="AB44" i="4" s="1"/>
  <c r="F37" i="4"/>
  <c r="F45" i="4" s="1"/>
  <c r="N37" i="4"/>
  <c r="N45" i="4" s="1"/>
  <c r="V37" i="4"/>
  <c r="V45" i="4" s="1"/>
  <c r="AD37" i="4"/>
  <c r="AD45" i="4" s="1"/>
  <c r="N33" i="4"/>
  <c r="N41" i="4" s="1"/>
  <c r="D28" i="4"/>
  <c r="AB28" i="4"/>
  <c r="G37" i="4"/>
  <c r="G45" i="4" s="1"/>
  <c r="O37" i="4"/>
  <c r="O45" i="4" s="1"/>
  <c r="W37" i="4"/>
  <c r="W45" i="4" s="1"/>
  <c r="AE37" i="4"/>
  <c r="AE45" i="4" s="1"/>
  <c r="U33" i="4"/>
  <c r="U41" i="4" s="1"/>
  <c r="V33" i="4"/>
  <c r="V41" i="4" s="1"/>
  <c r="V48" i="4" s="1"/>
  <c r="D34" i="4"/>
  <c r="D42" i="4" s="1"/>
  <c r="D48" i="4" s="1"/>
  <c r="L34" i="4"/>
  <c r="L42" i="4" s="1"/>
  <c r="T34" i="4"/>
  <c r="T42" i="4" s="1"/>
  <c r="AB34" i="4"/>
  <c r="AB42" i="4" s="1"/>
  <c r="AB48" i="4" s="1"/>
  <c r="F36" i="4"/>
  <c r="F44" i="4" s="1"/>
  <c r="N36" i="4"/>
  <c r="N44" i="4" s="1"/>
  <c r="V36" i="4"/>
  <c r="V44" i="4" s="1"/>
  <c r="AD36" i="4"/>
  <c r="AD44" i="4" s="1"/>
  <c r="H37" i="4"/>
  <c r="H45" i="4" s="1"/>
  <c r="P37" i="4"/>
  <c r="P45" i="4" s="1"/>
  <c r="X37" i="4"/>
  <c r="X45" i="4" s="1"/>
  <c r="AF37" i="4"/>
  <c r="AF45" i="4" s="1"/>
  <c r="E34" i="4"/>
  <c r="E42" i="4" s="1"/>
  <c r="E48" i="4" s="1"/>
  <c r="G36" i="4"/>
  <c r="G44" i="4" s="1"/>
  <c r="O36" i="4"/>
  <c r="O44" i="4" s="1"/>
  <c r="W36" i="4"/>
  <c r="W44" i="4" s="1"/>
  <c r="F33" i="4"/>
  <c r="F41" i="4" s="1"/>
  <c r="AD33" i="4"/>
  <c r="AD41" i="4" s="1"/>
  <c r="AD48" i="4" s="1"/>
  <c r="AF28" i="4"/>
  <c r="DD36" i="1"/>
  <c r="DD44" i="1" s="1"/>
  <c r="CV36" i="1"/>
  <c r="CV44" i="1" s="1"/>
  <c r="CF36" i="1"/>
  <c r="CF44" i="1" s="1"/>
  <c r="DH39" i="1"/>
  <c r="DH47" i="1" s="1"/>
  <c r="DA37" i="1"/>
  <c r="DA45" i="1" s="1"/>
  <c r="DC37" i="1"/>
  <c r="DC45" i="1" s="1"/>
  <c r="CQ44" i="1"/>
  <c r="CU37" i="1"/>
  <c r="CU45" i="1" s="1"/>
  <c r="CS37" i="1"/>
  <c r="CS45" i="1" s="1"/>
  <c r="DG44" i="1"/>
  <c r="CM37" i="1"/>
  <c r="CM45" i="1" s="1"/>
  <c r="DF40" i="1"/>
  <c r="DF48" i="1" s="1"/>
  <c r="CX40" i="1"/>
  <c r="CX48" i="1" s="1"/>
  <c r="CP40" i="1"/>
  <c r="CP48" i="1" s="1"/>
  <c r="CH40" i="1"/>
  <c r="CH48" i="1" s="1"/>
  <c r="DE40" i="1"/>
  <c r="DE48" i="1" s="1"/>
  <c r="CW40" i="1"/>
  <c r="CW48" i="1" s="1"/>
  <c r="CO40" i="1"/>
  <c r="CO48" i="1" s="1"/>
  <c r="CG40" i="1"/>
  <c r="CG48" i="1" s="1"/>
  <c r="DB39" i="1"/>
  <c r="DB47" i="1" s="1"/>
  <c r="CT39" i="1"/>
  <c r="CT47" i="1" s="1"/>
  <c r="CL39" i="1"/>
  <c r="CL47" i="1" s="1"/>
  <c r="DG37" i="1"/>
  <c r="DG45" i="1" s="1"/>
  <c r="CY37" i="1"/>
  <c r="CY45" i="1" s="1"/>
  <c r="CQ37" i="1"/>
  <c r="CQ45" i="1" s="1"/>
  <c r="CI37" i="1"/>
  <c r="CI45" i="1" s="1"/>
  <c r="CE45" i="1"/>
  <c r="CZ39" i="1"/>
  <c r="CZ47" i="1" s="1"/>
  <c r="CR39" i="1"/>
  <c r="CR47" i="1" s="1"/>
  <c r="CJ39" i="1"/>
  <c r="CJ47" i="1" s="1"/>
  <c r="DG40" i="1"/>
  <c r="DG48" i="1" s="1"/>
  <c r="DB40" i="1"/>
  <c r="DB48" i="1" s="1"/>
  <c r="CT40" i="1"/>
  <c r="CT48" i="1" s="1"/>
  <c r="CL40" i="1"/>
  <c r="CL48" i="1" s="1"/>
  <c r="DF39" i="1"/>
  <c r="DF47" i="1" s="1"/>
  <c r="CX39" i="1"/>
  <c r="CX47" i="1" s="1"/>
  <c r="CP39" i="1"/>
  <c r="CP47" i="1" s="1"/>
  <c r="CH39" i="1"/>
  <c r="CH47" i="1" s="1"/>
  <c r="CN27" i="1"/>
  <c r="CN30" i="1" s="1"/>
  <c r="DE39" i="1"/>
  <c r="DE47" i="1" s="1"/>
  <c r="CW39" i="1"/>
  <c r="CW47" i="1" s="1"/>
  <c r="CO39" i="1"/>
  <c r="CO47" i="1" s="1"/>
  <c r="CG39" i="1"/>
  <c r="CG47" i="1" s="1"/>
  <c r="EJ30" i="3"/>
  <c r="EJ37" i="3" s="1"/>
  <c r="ER30" i="3"/>
  <c r="ER36" i="3" s="1"/>
  <c r="EZ30" i="3"/>
  <c r="FH30" i="3"/>
  <c r="EX36" i="3"/>
  <c r="EX37" i="3"/>
  <c r="FB36" i="3"/>
  <c r="FB37" i="3"/>
  <c r="EM39" i="3"/>
  <c r="EM40" i="3"/>
  <c r="EM31" i="3"/>
  <c r="EU39" i="3"/>
  <c r="EU40" i="3"/>
  <c r="EU31" i="3"/>
  <c r="FC39" i="3"/>
  <c r="FC40" i="3"/>
  <c r="FC31" i="3"/>
  <c r="EV36" i="3"/>
  <c r="EV37" i="3"/>
  <c r="EN40" i="3"/>
  <c r="EN31" i="3"/>
  <c r="EN39" i="3"/>
  <c r="EV40" i="3"/>
  <c r="EV31" i="3"/>
  <c r="EV39" i="3"/>
  <c r="FD40" i="3"/>
  <c r="FD31" i="3"/>
  <c r="FD39" i="3"/>
  <c r="EH36" i="3"/>
  <c r="EH37" i="3"/>
  <c r="EO40" i="3"/>
  <c r="EO31" i="3"/>
  <c r="EO39" i="3"/>
  <c r="EW40" i="3"/>
  <c r="EW31" i="3"/>
  <c r="EW39" i="3"/>
  <c r="FE40" i="3"/>
  <c r="FE31" i="3"/>
  <c r="FE39" i="3"/>
  <c r="EI36" i="3"/>
  <c r="EI37" i="3"/>
  <c r="EY36" i="3"/>
  <c r="EY37" i="3"/>
  <c r="FC36" i="3"/>
  <c r="FC37" i="3"/>
  <c r="EN36" i="3"/>
  <c r="EN37" i="3"/>
  <c r="EI31" i="3"/>
  <c r="EI39" i="3"/>
  <c r="EI40" i="3"/>
  <c r="EQ31" i="3"/>
  <c r="EQ39" i="3"/>
  <c r="EQ40" i="3"/>
  <c r="EY31" i="3"/>
  <c r="EY39" i="3"/>
  <c r="EY40" i="3"/>
  <c r="FG31" i="3"/>
  <c r="FG39" i="3"/>
  <c r="FG40" i="3"/>
  <c r="FD36" i="3"/>
  <c r="FD37" i="3"/>
  <c r="EZ37" i="3"/>
  <c r="EZ36" i="3"/>
  <c r="FH37" i="3"/>
  <c r="FH36" i="3"/>
  <c r="EP36" i="3"/>
  <c r="EP37" i="3"/>
  <c r="FF36" i="3"/>
  <c r="FF37" i="3"/>
  <c r="EK37" i="3"/>
  <c r="EK36" i="3"/>
  <c r="ES37" i="3"/>
  <c r="ES36" i="3"/>
  <c r="FA37" i="3"/>
  <c r="FA36" i="3"/>
  <c r="FI37" i="3"/>
  <c r="EQ36" i="3"/>
  <c r="EQ37" i="3"/>
  <c r="FG36" i="3"/>
  <c r="FG37" i="3"/>
  <c r="EM36" i="3"/>
  <c r="EM37" i="3"/>
  <c r="EL36" i="3"/>
  <c r="EL37" i="3"/>
  <c r="EU36" i="3"/>
  <c r="EU37" i="3"/>
  <c r="ET36" i="3"/>
  <c r="ET37" i="3"/>
  <c r="FK39" i="3"/>
  <c r="FK31" i="3"/>
  <c r="FK40" i="3"/>
  <c r="EH40" i="3"/>
  <c r="EP40" i="3"/>
  <c r="EX40" i="3"/>
  <c r="FF40" i="3"/>
  <c r="EO30" i="3"/>
  <c r="EW30" i="3"/>
  <c r="FE30" i="3"/>
  <c r="FK37" i="3"/>
  <c r="FK51" i="3" s="1"/>
  <c r="EH39" i="3"/>
  <c r="EP39" i="3"/>
  <c r="EX39" i="3"/>
  <c r="FF39" i="3"/>
  <c r="DD28" i="1"/>
  <c r="CV28" i="1"/>
  <c r="CG27" i="1"/>
  <c r="CG30" i="1" s="1"/>
  <c r="CS28" i="1"/>
  <c r="CI28" i="1"/>
  <c r="CW27" i="1"/>
  <c r="CW30" i="1" s="1"/>
  <c r="CQ28" i="1"/>
  <c r="CN28" i="1"/>
  <c r="CO27" i="1"/>
  <c r="CO30" i="1" s="1"/>
  <c r="CK28" i="1"/>
  <c r="DH27" i="1"/>
  <c r="DH30" i="1" s="1"/>
  <c r="DA28" i="1"/>
  <c r="CF28" i="1"/>
  <c r="DG27" i="1"/>
  <c r="CY28" i="1"/>
  <c r="DE27" i="1"/>
  <c r="DE30" i="1" s="1"/>
  <c r="DH31" i="1"/>
  <c r="DB27" i="1"/>
  <c r="DB30" i="1" s="1"/>
  <c r="CT27" i="1"/>
  <c r="CT30" i="1" s="1"/>
  <c r="CL27" i="1"/>
  <c r="CL30" i="1" s="1"/>
  <c r="DC28" i="1"/>
  <c r="CU28" i="1"/>
  <c r="CM28" i="1"/>
  <c r="CJ27" i="1"/>
  <c r="CJ30" i="1" s="1"/>
  <c r="CZ27" i="1"/>
  <c r="CZ30" i="1" s="1"/>
  <c r="CR27" i="1"/>
  <c r="CR30" i="1" s="1"/>
  <c r="DF27" i="1"/>
  <c r="DF30" i="1" s="1"/>
  <c r="CX27" i="1"/>
  <c r="CX30" i="1" s="1"/>
  <c r="CP27" i="1"/>
  <c r="CP30" i="1" s="1"/>
  <c r="CH27" i="1"/>
  <c r="CH30" i="1" s="1"/>
  <c r="P48" i="4" l="1"/>
  <c r="F48" i="4"/>
  <c r="H48" i="4"/>
  <c r="N48" i="4"/>
  <c r="C48" i="4"/>
  <c r="Y48" i="4"/>
  <c r="O48" i="4"/>
  <c r="U48" i="4"/>
  <c r="AA48" i="4"/>
  <c r="X48" i="4"/>
  <c r="G48" i="4"/>
  <c r="AF48" i="4"/>
  <c r="K48" i="4"/>
  <c r="AC48" i="4"/>
  <c r="DG51" i="1"/>
  <c r="CN37" i="1"/>
  <c r="CN45" i="1" s="1"/>
  <c r="CN36" i="1"/>
  <c r="CN44" i="1" s="1"/>
  <c r="CK31" i="1"/>
  <c r="CK40" i="1"/>
  <c r="CK48" i="1" s="1"/>
  <c r="CK39" i="1"/>
  <c r="CK47" i="1" s="1"/>
  <c r="DE36" i="1"/>
  <c r="DE44" i="1" s="1"/>
  <c r="DE37" i="1"/>
  <c r="DE45" i="1" s="1"/>
  <c r="CM31" i="1"/>
  <c r="CM40" i="1"/>
  <c r="CM48" i="1" s="1"/>
  <c r="CM39" i="1"/>
  <c r="CM47" i="1" s="1"/>
  <c r="CY31" i="1"/>
  <c r="CY39" i="1"/>
  <c r="CY47" i="1" s="1"/>
  <c r="CY40" i="1"/>
  <c r="CY48" i="1" s="1"/>
  <c r="CN31" i="1"/>
  <c r="CN39" i="1"/>
  <c r="CN47" i="1" s="1"/>
  <c r="CN40" i="1"/>
  <c r="CN48" i="1" s="1"/>
  <c r="DB37" i="1"/>
  <c r="DB45" i="1" s="1"/>
  <c r="DB36" i="1"/>
  <c r="DB44" i="1" s="1"/>
  <c r="CE40" i="1"/>
  <c r="CE48" i="1" s="1"/>
  <c r="CE39" i="1"/>
  <c r="CE47" i="1" s="1"/>
  <c r="CJ36" i="1"/>
  <c r="CJ44" i="1" s="1"/>
  <c r="CJ37" i="1"/>
  <c r="CJ45" i="1" s="1"/>
  <c r="DD31" i="1"/>
  <c r="DD40" i="1"/>
  <c r="DD48" i="1" s="1"/>
  <c r="DD39" i="1"/>
  <c r="DD47" i="1" s="1"/>
  <c r="CH36" i="1"/>
  <c r="CH44" i="1" s="1"/>
  <c r="CH37" i="1"/>
  <c r="CH45" i="1" s="1"/>
  <c r="CU31" i="1"/>
  <c r="CU40" i="1"/>
  <c r="CU48" i="1" s="1"/>
  <c r="CU39" i="1"/>
  <c r="CU47" i="1" s="1"/>
  <c r="CQ31" i="1"/>
  <c r="CQ40" i="1"/>
  <c r="CQ48" i="1" s="1"/>
  <c r="CQ39" i="1"/>
  <c r="CQ47" i="1" s="1"/>
  <c r="CG36" i="1"/>
  <c r="CG44" i="1" s="1"/>
  <c r="CG37" i="1"/>
  <c r="CG45" i="1" s="1"/>
  <c r="CZ36" i="1"/>
  <c r="CZ44" i="1" s="1"/>
  <c r="CZ37" i="1"/>
  <c r="CZ45" i="1" s="1"/>
  <c r="CV31" i="1"/>
  <c r="CV40" i="1"/>
  <c r="CV48" i="1" s="1"/>
  <c r="CV39" i="1"/>
  <c r="CV47" i="1" s="1"/>
  <c r="CO36" i="1"/>
  <c r="CO44" i="1" s="1"/>
  <c r="CO37" i="1"/>
  <c r="CO45" i="1" s="1"/>
  <c r="CP36" i="1"/>
  <c r="CP44" i="1" s="1"/>
  <c r="CP37" i="1"/>
  <c r="CP45" i="1" s="1"/>
  <c r="DC31" i="1"/>
  <c r="DC40" i="1"/>
  <c r="DC48" i="1" s="1"/>
  <c r="DC39" i="1"/>
  <c r="DC47" i="1" s="1"/>
  <c r="CF31" i="1"/>
  <c r="CF39" i="1"/>
  <c r="CF47" i="1" s="1"/>
  <c r="CF40" i="1"/>
  <c r="CF48" i="1" s="1"/>
  <c r="CW36" i="1"/>
  <c r="CW44" i="1" s="1"/>
  <c r="CW37" i="1"/>
  <c r="CW45" i="1" s="1"/>
  <c r="CR36" i="1"/>
  <c r="CR44" i="1" s="1"/>
  <c r="CR37" i="1"/>
  <c r="CR45" i="1" s="1"/>
  <c r="CX36" i="1"/>
  <c r="CX44" i="1" s="1"/>
  <c r="CX37" i="1"/>
  <c r="CX45" i="1" s="1"/>
  <c r="CL37" i="1"/>
  <c r="CL45" i="1" s="1"/>
  <c r="CL36" i="1"/>
  <c r="CL44" i="1" s="1"/>
  <c r="DA31" i="1"/>
  <c r="DA40" i="1"/>
  <c r="DA48" i="1" s="1"/>
  <c r="DA39" i="1"/>
  <c r="DA47" i="1" s="1"/>
  <c r="CI31" i="1"/>
  <c r="CI40" i="1"/>
  <c r="CI48" i="1" s="1"/>
  <c r="CI39" i="1"/>
  <c r="CI47" i="1" s="1"/>
  <c r="DF37" i="1"/>
  <c r="DF45" i="1" s="1"/>
  <c r="DF36" i="1"/>
  <c r="DF44" i="1" s="1"/>
  <c r="CT37" i="1"/>
  <c r="CT45" i="1" s="1"/>
  <c r="CT36" i="1"/>
  <c r="CT44" i="1" s="1"/>
  <c r="DH36" i="1"/>
  <c r="DH44" i="1" s="1"/>
  <c r="DH37" i="1"/>
  <c r="DH45" i="1" s="1"/>
  <c r="CS31" i="1"/>
  <c r="CS40" i="1"/>
  <c r="CS48" i="1" s="1"/>
  <c r="CS39" i="1"/>
  <c r="CS47" i="1" s="1"/>
  <c r="ER37" i="3"/>
  <c r="ER51" i="3" s="1"/>
  <c r="EJ36" i="3"/>
  <c r="EX51" i="3"/>
  <c r="FD51" i="3"/>
  <c r="EQ51" i="3"/>
  <c r="FC51" i="3"/>
  <c r="FA31" i="3"/>
  <c r="FA39" i="3"/>
  <c r="FA40" i="3"/>
  <c r="EZ31" i="3"/>
  <c r="EZ39" i="3"/>
  <c r="EZ40" i="3"/>
  <c r="EK31" i="3"/>
  <c r="EK39" i="3"/>
  <c r="EK40" i="3"/>
  <c r="EU51" i="3"/>
  <c r="FJ39" i="3"/>
  <c r="FJ40" i="3"/>
  <c r="ES31" i="3"/>
  <c r="ES39" i="3"/>
  <c r="ES40" i="3"/>
  <c r="FF51" i="3"/>
  <c r="EY51" i="3"/>
  <c r="EV51" i="3"/>
  <c r="EK51" i="3"/>
  <c r="EJ31" i="3"/>
  <c r="EJ39" i="3"/>
  <c r="EJ51" i="3" s="1"/>
  <c r="EJ40" i="3"/>
  <c r="ER31" i="3"/>
  <c r="ER39" i="3"/>
  <c r="ER40" i="3"/>
  <c r="ET31" i="3"/>
  <c r="ET39" i="3"/>
  <c r="ET40" i="3"/>
  <c r="EW36" i="3"/>
  <c r="EW37" i="3"/>
  <c r="EM51" i="3"/>
  <c r="EP51" i="3"/>
  <c r="EI51" i="3"/>
  <c r="FE36" i="3"/>
  <c r="FE37" i="3"/>
  <c r="EH51" i="3"/>
  <c r="FH31" i="3"/>
  <c r="FH39" i="3"/>
  <c r="FH51" i="3" s="1"/>
  <c r="FH40" i="3"/>
  <c r="FB31" i="3"/>
  <c r="FB39" i="3"/>
  <c r="FB40" i="3"/>
  <c r="FA51" i="3"/>
  <c r="EL31" i="3"/>
  <c r="EL39" i="3"/>
  <c r="EL40" i="3"/>
  <c r="EO36" i="3"/>
  <c r="EO37" i="3"/>
  <c r="ES51" i="3"/>
  <c r="FI31" i="3"/>
  <c r="FI39" i="3"/>
  <c r="FI51" i="3" s="1"/>
  <c r="FI40" i="3"/>
  <c r="FG51" i="3"/>
  <c r="EN51" i="3"/>
  <c r="CJ51" i="1" l="1"/>
  <c r="DA51" i="1"/>
  <c r="DE51" i="1"/>
  <c r="CT51" i="1"/>
  <c r="CE51" i="1"/>
  <c r="CY51" i="1"/>
  <c r="CK51" i="1"/>
  <c r="CQ51" i="1"/>
  <c r="DF51" i="1"/>
  <c r="CL51" i="1"/>
  <c r="CX51" i="1"/>
  <c r="CU51" i="1"/>
  <c r="CW51" i="1"/>
  <c r="CG51" i="1"/>
  <c r="CH51" i="1"/>
  <c r="CR51" i="1"/>
  <c r="CZ51" i="1"/>
  <c r="CP51" i="1"/>
  <c r="CS51" i="1"/>
  <c r="CF51" i="1"/>
  <c r="CO51" i="1"/>
  <c r="DD51" i="1"/>
  <c r="DB51" i="1"/>
  <c r="CM51" i="1"/>
  <c r="CN51" i="1"/>
  <c r="DH51" i="1"/>
  <c r="CI51" i="1"/>
  <c r="CV51" i="1"/>
  <c r="DC51" i="1"/>
  <c r="ET51" i="3"/>
  <c r="FB51" i="3"/>
  <c r="EL51" i="3"/>
  <c r="EZ51" i="3"/>
  <c r="EW51" i="3"/>
  <c r="FE51" i="3"/>
  <c r="FJ51" i="3"/>
  <c r="EO51" i="3"/>
  <c r="BO5" i="1" l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4" i="1"/>
  <c r="CF56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</calcChain>
</file>

<file path=xl/sharedStrings.xml><?xml version="1.0" encoding="utf-8"?>
<sst xmlns="http://schemas.openxmlformats.org/spreadsheetml/2006/main" count="1877" uniqueCount="154">
  <si>
    <t>Euro-super 95_x000D_(I)</t>
  </si>
  <si>
    <t>Gas oil automobile Automotive gas oil Dieselkraftstoff_x000D_(I)</t>
  </si>
  <si>
    <t>Gasoil de chauffage_x000D_Heating gas oil_x000D_Heizöl_x000D_(II)</t>
  </si>
  <si>
    <t>Fuel oil -_x000D_Schweres Heizöl_x000D_(III)_x000D_Soufre &lt;= 1%_x000D_Sulphur &lt;= 1%_x000D_Schwefel &lt;= 1%</t>
  </si>
  <si>
    <t>Fuel oil -_x000D_Schweres Heizöl_x000D_(III)_x000D_Soufre &gt; 1%_x000D_Sulphur &gt; 1%_x000D_Schwefel &gt; 1%</t>
  </si>
  <si>
    <t>1000L</t>
  </si>
  <si>
    <t>t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</si>
  <si>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</si>
  <si>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</si>
  <si>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</si>
  <si>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</si>
  <si>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</si>
  <si>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</si>
  <si>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</si>
  <si>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</si>
  <si>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</si>
  <si>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</si>
  <si>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</si>
  <si>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</si>
  <si>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</si>
  <si>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</si>
  <si>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</si>
  <si>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</si>
  <si>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</si>
  <si>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</si>
  <si>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</si>
  <si>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</si>
  <si>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</si>
  <si>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</si>
  <si>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</si>
  <si>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</si>
  <si>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</si>
  <si>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</si>
  <si>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</si>
  <si>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</si>
  <si>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 xml:space="preserve">Fuel oil -Schweres Heizöl(III)Soufre </t>
  </si>
  <si>
    <t>CE/EC/EG EUR 27 (IV)
Moyenne pondérée
Weighted average
Gewichteter Durchschnitt</t>
  </si>
  <si>
    <t>CE/EC/EG Euro Area 19 (€) (V)
Moyenne pondérée €
Weighted average €
Gewichteter Durchschnitt €</t>
  </si>
  <si>
    <t>2019_12_16</t>
  </si>
  <si>
    <t>2020_02_17</t>
  </si>
  <si>
    <t>2020_04_20</t>
  </si>
  <si>
    <t>N.A</t>
  </si>
  <si>
    <t>384.94</t>
  </si>
  <si>
    <t>240.13</t>
  </si>
  <si>
    <t>396.17</t>
  </si>
  <si>
    <t>CE/EC/EG EUR27_2020 (IV)
Moyenne pondérée
Weighted average
Gewichteter Durchschnitt</t>
  </si>
  <si>
    <t>2020_06_15</t>
  </si>
  <si>
    <t>338.8</t>
  </si>
  <si>
    <t>263.18</t>
  </si>
  <si>
    <t>417.71</t>
  </si>
  <si>
    <t>2020_08_10</t>
  </si>
  <si>
    <t>2020_10_12</t>
  </si>
  <si>
    <t>2020_12_14</t>
  </si>
  <si>
    <t>Germany (until 1990 former territory of the FRG)</t>
  </si>
  <si>
    <t>Turkey</t>
  </si>
  <si>
    <t>Norway</t>
  </si>
  <si>
    <t>petrol_2020</t>
  </si>
  <si>
    <t>Diesel_2020</t>
  </si>
  <si>
    <t>Results</t>
  </si>
  <si>
    <t>Average</t>
  </si>
  <si>
    <t>HBS</t>
  </si>
  <si>
    <t>Average 2015</t>
  </si>
  <si>
    <t>Inflation to 2020</t>
  </si>
  <si>
    <t>Average 2020</t>
  </si>
  <si>
    <t>Diesel factor</t>
  </si>
  <si>
    <t>Petrol factor</t>
  </si>
  <si>
    <t>Switzerland</t>
  </si>
  <si>
    <t>Diesel Exp</t>
  </si>
  <si>
    <t>Petrol Exp</t>
  </si>
  <si>
    <t>Amount Diesel / L</t>
  </si>
  <si>
    <t>Amount Renewables %</t>
  </si>
  <si>
    <t xml:space="preserve">factor </t>
  </si>
  <si>
    <t>LCA values</t>
  </si>
  <si>
    <t>Bio ethanol (other crops)</t>
  </si>
  <si>
    <t>Biodiesel (rapeseed,…)</t>
  </si>
  <si>
    <t>Diesel</t>
  </si>
  <si>
    <t>Petrol</t>
  </si>
  <si>
    <t>g MJ</t>
  </si>
  <si>
    <t>Amount Petrol /  L</t>
  </si>
  <si>
    <t>Diesel MJ</t>
  </si>
  <si>
    <t>Petrol MJ</t>
  </si>
  <si>
    <t>Bioethanol MJ</t>
  </si>
  <si>
    <t>Biodiesel MJ</t>
  </si>
  <si>
    <t xml:space="preserve">factors </t>
  </si>
  <si>
    <t>kg / km</t>
  </si>
  <si>
    <t>Sum Emissions kg</t>
  </si>
  <si>
    <t>En/In EURO</t>
  </si>
  <si>
    <t>Euro-super 95
(I)</t>
  </si>
  <si>
    <t>Gas oil automobile Automotive gas oil Dieselkraftstoff
(I)</t>
  </si>
  <si>
    <t>Gasoil de chauffage
Heating gas oil
Heizöl
(II)</t>
  </si>
  <si>
    <t>Fuel oil -
Schweres Heizöl
(III)
Soufre &lt;= 1%
Sulphur &lt;= 1%
Schwefel &lt;= 1%</t>
  </si>
  <si>
    <t>Fuel oil -
Schweres Heizöl
(III)
Soufre &gt; 1%
Sulphur &gt; 1%
Schwefel &gt; 1%</t>
  </si>
  <si>
    <t>Czech Republic</t>
  </si>
  <si>
    <t>CE/EC/EG EUR 28 (IV)
Moyenne pondérée
Weighted average
Gewichteter Durchschnitt</t>
  </si>
  <si>
    <t>Other petroleum products</t>
  </si>
  <si>
    <t>In National Currency</t>
  </si>
  <si>
    <t>In/En EURO</t>
  </si>
  <si>
    <t>14.12.2015</t>
  </si>
  <si>
    <t>12/10.2015</t>
  </si>
  <si>
    <t>17.08.2015</t>
  </si>
  <si>
    <t>15.06.2015</t>
  </si>
  <si>
    <t>13.04.2015</t>
  </si>
  <si>
    <t>16.02.2015</t>
  </si>
  <si>
    <t>15.12.2014</t>
  </si>
  <si>
    <t>Diesesl</t>
  </si>
  <si>
    <t>European Economic Area (EU27 - 2007-2013 and IS, LI, NO)</t>
  </si>
  <si>
    <t>European Economic Area (EU25 - 2004-2006 and IS, LI, NO)</t>
  </si>
  <si>
    <t>European Free Trade Association</t>
  </si>
  <si>
    <t>Montenegro</t>
  </si>
  <si>
    <t>North Macedonia</t>
  </si>
  <si>
    <t>Serbia</t>
  </si>
  <si>
    <t>Kosovo (under United Nations Security Council Resolution 1244/99)</t>
  </si>
  <si>
    <t>:</t>
  </si>
  <si>
    <t>Country</t>
  </si>
  <si>
    <t>Euro / adult</t>
  </si>
  <si>
    <t>PPS / adult</t>
  </si>
  <si>
    <t>factor</t>
  </si>
  <si>
    <t>sum</t>
  </si>
  <si>
    <t>ratio</t>
  </si>
  <si>
    <t>sum IO Emissions kg</t>
  </si>
  <si>
    <t>average</t>
  </si>
  <si>
    <t>Average 2020 at bp</t>
  </si>
  <si>
    <t>Average 2020 at pp</t>
  </si>
  <si>
    <t>Diesel Exp_2020_at_bp</t>
  </si>
  <si>
    <t>Petrol Exp_2020_at_bp</t>
  </si>
  <si>
    <t>Goes in the IO matrix</t>
  </si>
  <si>
    <t>For tail pipe emissions</t>
  </si>
  <si>
    <t>Diesel Exp_2020_at_pp</t>
  </si>
  <si>
    <t>Petrol_Exp_2020_at_pp</t>
  </si>
  <si>
    <t>Diesel exp</t>
  </si>
  <si>
    <t>Biodiesel exp</t>
  </si>
  <si>
    <t>Petrol exp</t>
  </si>
  <si>
    <t>Bioethanol exp</t>
  </si>
  <si>
    <t>For the IO matrix</t>
  </si>
  <si>
    <t>For the tailpipe emissions</t>
  </si>
  <si>
    <t>Bp_to_pp_factor</t>
  </si>
  <si>
    <t>Renewable_factor</t>
  </si>
  <si>
    <t>Gasoline_L_to_Mj</t>
  </si>
  <si>
    <t>Diesel_L_to_MJ</t>
  </si>
  <si>
    <t>Gasoline_CF</t>
  </si>
  <si>
    <t>Diesel_CF</t>
  </si>
  <si>
    <t>Heavy fuel_2020</t>
  </si>
  <si>
    <t>Emissions per euro at bp</t>
  </si>
  <si>
    <t>petrol_price_L_bp</t>
  </si>
  <si>
    <t>Diesel_price_L_bp</t>
  </si>
  <si>
    <t>Emissions per L petrol</t>
  </si>
  <si>
    <t>Emissions per L diesel</t>
  </si>
  <si>
    <t>Petrol_tailpipe_per euro at bp</t>
  </si>
  <si>
    <t>Diesel tailpipe_per_euro  at bp</t>
  </si>
  <si>
    <t>Product</t>
  </si>
  <si>
    <t>Motor Gasoline</t>
  </si>
  <si>
    <t>Gas/Diesel Oil</t>
  </si>
  <si>
    <t>Iceland</t>
  </si>
  <si>
    <t>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</si>
</sst>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0.0"/>
    <numFmt numFmtId="166" formatCode="0.000"/>
    <numFmt numFmtId="167" formatCode="0.0000"/>
  </numFmts>
  <fonts count="32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color rgb="FF800000"/>
      <name val="Times New Roman"/>
      <family val="1"/>
    </font>
    <font>
      <b/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3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13"/>
      <name val="Times New Roman"/>
      <family val="1"/>
    </font>
    <font>
      <b/>
      <sz val="10"/>
      <color indexed="13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color indexed="11"/>
      <name val="Times New Roman"/>
      <family val="1"/>
    </font>
    <font>
      <b/>
      <sz val="8"/>
      <color indexed="11"/>
      <name val="Times New Roman"/>
      <family val="1"/>
    </font>
    <font>
      <sz val="10"/>
      <color indexed="11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10"/>
        <bgColor indexed="8"/>
      </patternFill>
    </fill>
    <fill>
      <patternFill patternType="solid">
        <fgColor indexed="12"/>
        <bgColor indexed="12"/>
      </patternFill>
    </fill>
    <fill>
      <patternFill patternType="solid">
        <fgColor indexed="1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8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0" fontId="9" fillId="0" borderId="0"/>
  </cellStyleXfs>
  <cellXfs count="146">
    <xf numFmtId="0" fontId="0" fillId="0" borderId="0" xfId="0"/>
    <xf numFmtId="2" fontId="4" fillId="3" borderId="3" xfId="2" applyNumberFormat="1" applyFont="1" applyFill="1" applyBorder="1" applyAlignment="1">
      <alignment horizontal="center" vertical="center" wrapText="1"/>
    </xf>
    <xf numFmtId="2" fontId="4" fillId="3" borderId="3" xfId="1" applyNumberFormat="1" applyFont="1" applyFill="1" applyBorder="1" applyAlignment="1">
      <alignment horizontal="center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4" fontId="4" fillId="3" borderId="3" xfId="1" applyNumberFormat="1" applyFont="1" applyFill="1" applyBorder="1" applyAlignment="1">
      <alignment horizontal="center" vertical="center" wrapText="1"/>
    </xf>
    <xf numFmtId="3" fontId="4" fillId="3" borderId="3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" fillId="2" borderId="1" xfId="1" applyNumberFormat="1" applyFont="1" applyFill="1" applyBorder="1" applyAlignment="1">
      <alignment horizontal="center" vertical="top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1" fillId="2" borderId="2" xfId="1" applyNumberFormat="1" applyFont="1" applyFill="1" applyBorder="1" applyAlignment="1">
      <alignment horizontal="center" vertical="top" wrapText="1"/>
    </xf>
    <xf numFmtId="2" fontId="3" fillId="2" borderId="2" xfId="1" applyNumberFormat="1" applyFont="1" applyFill="1" applyBorder="1" applyAlignment="1">
      <alignment horizontal="center" vertical="top" wrapText="1"/>
    </xf>
    <xf numFmtId="2" fontId="4" fillId="2" borderId="3" xfId="1" applyNumberFormat="1" applyFont="1" applyFill="1" applyBorder="1" applyAlignment="1">
      <alignment horizontal="left" vertical="center"/>
    </xf>
    <xf numFmtId="2" fontId="3" fillId="2" borderId="3" xfId="1" applyNumberFormat="1" applyFont="1" applyFill="1" applyBorder="1" applyAlignment="1">
      <alignment horizontal="left" vertical="center" wrapText="1"/>
    </xf>
    <xf numFmtId="2" fontId="1" fillId="3" borderId="3" xfId="1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2" fontId="4" fillId="3" borderId="0" xfId="0" applyNumberFormat="1" applyFont="1" applyFill="1" applyBorder="1" applyAlignment="1">
      <alignment horizontal="center" vertical="center" wrapText="1"/>
    </xf>
    <xf numFmtId="2" fontId="4" fillId="2" borderId="0" xfId="1" applyNumberFormat="1" applyFont="1" applyFill="1" applyBorder="1" applyAlignment="1">
      <alignment horizontal="left" vertical="center"/>
    </xf>
    <xf numFmtId="164" fontId="7" fillId="0" borderId="5" xfId="0" applyNumberFormat="1" applyFont="1" applyBorder="1"/>
    <xf numFmtId="165" fontId="0" fillId="0" borderId="0" xfId="0" applyNumberFormat="1"/>
    <xf numFmtId="166" fontId="0" fillId="0" borderId="0" xfId="0" applyNumberFormat="1"/>
    <xf numFmtId="2" fontId="8" fillId="0" borderId="0" xfId="3" applyNumberFormat="1"/>
    <xf numFmtId="167" fontId="0" fillId="0" borderId="0" xfId="0" applyNumberFormat="1"/>
    <xf numFmtId="4" fontId="16" fillId="0" borderId="10" xfId="4" applyNumberFormat="1" applyFont="1" applyFill="1" applyBorder="1" applyAlignment="1">
      <alignment horizontal="center" vertical="center" wrapText="1"/>
    </xf>
    <xf numFmtId="4" fontId="13" fillId="0" borderId="10" xfId="4" applyNumberFormat="1" applyFont="1" applyFill="1" applyBorder="1" applyAlignment="1">
      <alignment horizontal="center" vertical="center"/>
    </xf>
    <xf numFmtId="0" fontId="17" fillId="0" borderId="13" xfId="4" applyNumberFormat="1" applyFont="1" applyFill="1" applyBorder="1" applyAlignment="1">
      <alignment horizontal="center" vertical="center" wrapText="1"/>
    </xf>
    <xf numFmtId="0" fontId="18" fillId="0" borderId="16" xfId="4" applyNumberFormat="1" applyFont="1" applyFill="1" applyBorder="1" applyAlignment="1">
      <alignment horizontal="center" vertical="top" wrapText="1"/>
    </xf>
    <xf numFmtId="0" fontId="23" fillId="5" borderId="13" xfId="5" applyNumberFormat="1" applyFont="1" applyFill="1" applyBorder="1" applyAlignment="1">
      <alignment horizontal="center" vertical="center" wrapText="1"/>
    </xf>
    <xf numFmtId="0" fontId="24" fillId="5" borderId="16" xfId="5" applyNumberFormat="1" applyFont="1" applyFill="1" applyBorder="1" applyAlignment="1">
      <alignment horizontal="center" vertical="top" wrapText="1"/>
    </xf>
    <xf numFmtId="4" fontId="26" fillId="0" borderId="10" xfId="5" applyNumberFormat="1" applyFont="1" applyFill="1" applyBorder="1" applyAlignment="1">
      <alignment horizontal="center" vertical="center" wrapText="1"/>
    </xf>
    <xf numFmtId="4" fontId="18" fillId="0" borderId="10" xfId="5" applyNumberFormat="1" applyFont="1" applyFill="1" applyBorder="1" applyAlignment="1">
      <alignment horizontal="center" vertical="center"/>
    </xf>
    <xf numFmtId="0" fontId="23" fillId="5" borderId="13" xfId="5" applyNumberFormat="1" applyFont="1" applyFill="1" applyBorder="1" applyAlignment="1">
      <alignment horizontal="center" vertical="center" wrapText="1"/>
    </xf>
    <xf numFmtId="0" fontId="24" fillId="5" borderId="16" xfId="5" applyNumberFormat="1" applyFont="1" applyFill="1" applyBorder="1" applyAlignment="1">
      <alignment horizontal="center" vertical="top" wrapText="1"/>
    </xf>
    <xf numFmtId="0" fontId="23" fillId="5" borderId="13" xfId="5" applyNumberFormat="1" applyFont="1" applyFill="1" applyBorder="1" applyAlignment="1">
      <alignment horizontal="center" vertical="center" wrapText="1"/>
    </xf>
    <xf numFmtId="0" fontId="24" fillId="5" borderId="16" xfId="5" applyNumberFormat="1" applyFont="1" applyFill="1" applyBorder="1" applyAlignment="1">
      <alignment horizontal="center" vertical="top" wrapText="1"/>
    </xf>
    <xf numFmtId="2" fontId="4" fillId="3" borderId="0" xfId="1" applyNumberFormat="1" applyFont="1" applyFill="1" applyBorder="1" applyAlignment="1">
      <alignment horizontal="center" vertical="center" wrapText="1"/>
    </xf>
    <xf numFmtId="0" fontId="9" fillId="0" borderId="0" xfId="5" applyNumberFormat="1" applyFont="1" applyFill="1" applyBorder="1" applyAlignment="1"/>
    <xf numFmtId="4" fontId="4" fillId="3" borderId="0" xfId="1" applyNumberFormat="1" applyFont="1" applyFill="1" applyBorder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30" fillId="10" borderId="24" xfId="0" applyFont="1" applyFill="1" applyBorder="1" applyAlignment="1">
      <alignment horizontal="left" vertical="center"/>
    </xf>
    <xf numFmtId="3" fontId="31" fillId="0" borderId="0" xfId="0" applyNumberFormat="1" applyFont="1" applyAlignment="1">
      <alignment horizontal="right" vertical="center" shrinkToFit="1"/>
    </xf>
    <xf numFmtId="3" fontId="31" fillId="11" borderId="0" xfId="0" applyNumberFormat="1" applyFont="1" applyFill="1" applyAlignment="1">
      <alignment horizontal="right" vertical="center" shrinkToFit="1"/>
    </xf>
    <xf numFmtId="2" fontId="4" fillId="3" borderId="3" xfId="1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/>
    <xf numFmtId="0" fontId="0" fillId="12" borderId="0" xfId="0" applyFill="1"/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top" wrapText="1"/>
    </xf>
    <xf numFmtId="2" fontId="3" fillId="2" borderId="2" xfId="0" applyNumberFormat="1" applyFont="1" applyFill="1" applyBorder="1" applyAlignment="1">
      <alignment horizontal="center" vertical="top" wrapText="1"/>
    </xf>
    <xf numFmtId="2" fontId="4" fillId="3" borderId="3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top" wrapText="1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6" fillId="0" borderId="10" xfId="4" applyNumberFormat="1" applyFont="1" applyFill="1" applyBorder="1" applyAlignment="1">
      <alignment horizontal="center" vertical="center" wrapText="1"/>
    </xf>
    <xf numFmtId="0" fontId="10" fillId="0" borderId="9" xfId="4" applyNumberFormat="1" applyFont="1" applyFill="1" applyBorder="1" applyAlignment="1">
      <alignment vertical="center"/>
    </xf>
    <xf numFmtId="0" fontId="16" fillId="0" borderId="10" xfId="4" applyNumberFormat="1" applyFont="1" applyFill="1" applyBorder="1" applyAlignment="1">
      <alignment horizontal="left" vertical="center"/>
    </xf>
    <xf numFmtId="0" fontId="15" fillId="0" borderId="8" xfId="4" applyNumberFormat="1" applyFont="1" applyFill="1" applyBorder="1" applyAlignment="1">
      <alignment vertical="center"/>
    </xf>
    <xf numFmtId="0" fontId="15" fillId="0" borderId="9" xfId="4" applyNumberFormat="1" applyFont="1" applyFill="1" applyBorder="1" applyAlignment="1">
      <alignment vertical="center"/>
    </xf>
    <xf numFmtId="0" fontId="10" fillId="0" borderId="8" xfId="4" applyNumberFormat="1" applyFont="1" applyFill="1" applyBorder="1" applyAlignment="1">
      <alignment vertical="center"/>
    </xf>
    <xf numFmtId="0" fontId="11" fillId="0" borderId="10" xfId="4" applyNumberFormat="1" applyFont="1" applyFill="1" applyBorder="1" applyAlignment="1">
      <alignment horizontal="left" vertical="center"/>
    </xf>
    <xf numFmtId="0" fontId="12" fillId="0" borderId="8" xfId="4" applyNumberFormat="1" applyFont="1" applyFill="1" applyBorder="1" applyAlignment="1">
      <alignment vertical="center"/>
    </xf>
    <xf numFmtId="0" fontId="12" fillId="0" borderId="9" xfId="4" applyNumberFormat="1" applyFont="1" applyFill="1" applyBorder="1" applyAlignment="1">
      <alignment vertical="center"/>
    </xf>
    <xf numFmtId="0" fontId="14" fillId="0" borderId="10" xfId="4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4" fillId="5" borderId="10" xfId="5" applyNumberFormat="1" applyFont="1" applyFill="1" applyBorder="1" applyAlignment="1">
      <alignment horizontal="left" vertical="center" wrapText="1"/>
    </xf>
    <xf numFmtId="0" fontId="21" fillId="5" borderId="8" xfId="5" applyNumberFormat="1" applyFont="1" applyFill="1" applyBorder="1" applyAlignment="1">
      <alignment vertical="center"/>
    </xf>
    <xf numFmtId="0" fontId="21" fillId="5" borderId="9" xfId="5" applyNumberFormat="1" applyFont="1" applyFill="1" applyBorder="1" applyAlignment="1">
      <alignment vertical="center"/>
    </xf>
    <xf numFmtId="4" fontId="18" fillId="0" borderId="10" xfId="5" applyNumberFormat="1" applyFont="1" applyFill="1" applyBorder="1" applyAlignment="1">
      <alignment horizontal="center" vertical="center"/>
    </xf>
    <xf numFmtId="0" fontId="21" fillId="0" borderId="8" xfId="5" applyNumberFormat="1" applyFont="1" applyFill="1" applyBorder="1" applyAlignment="1">
      <alignment vertical="center"/>
    </xf>
    <xf numFmtId="0" fontId="21" fillId="0" borderId="9" xfId="5" applyNumberFormat="1" applyFont="1" applyFill="1" applyBorder="1" applyAlignment="1">
      <alignment vertical="center"/>
    </xf>
    <xf numFmtId="0" fontId="26" fillId="5" borderId="10" xfId="5" applyNumberFormat="1" applyFont="1" applyFill="1" applyBorder="1" applyAlignment="1">
      <alignment horizontal="left" vertical="center"/>
    </xf>
    <xf numFmtId="0" fontId="25" fillId="5" borderId="8" xfId="5" applyNumberFormat="1" applyFont="1" applyFill="1" applyBorder="1" applyAlignment="1">
      <alignment vertical="center"/>
    </xf>
    <xf numFmtId="0" fontId="25" fillId="5" borderId="9" xfId="5" applyNumberFormat="1" applyFont="1" applyFill="1" applyBorder="1" applyAlignment="1">
      <alignment vertical="center"/>
    </xf>
    <xf numFmtId="4" fontId="26" fillId="0" borderId="10" xfId="5" applyNumberFormat="1" applyFont="1" applyFill="1" applyBorder="1" applyAlignment="1">
      <alignment horizontal="center" vertical="center" wrapText="1"/>
    </xf>
    <xf numFmtId="0" fontId="19" fillId="0" borderId="8" xfId="5" applyNumberFormat="1" applyFont="1" applyFill="1" applyBorder="1" applyAlignment="1">
      <alignment vertical="center"/>
    </xf>
    <xf numFmtId="0" fontId="19" fillId="0" borderId="9" xfId="5" applyNumberFormat="1" applyFont="1" applyFill="1" applyBorder="1" applyAlignment="1">
      <alignment vertical="center"/>
    </xf>
    <xf numFmtId="0" fontId="20" fillId="4" borderId="10" xfId="5" applyNumberFormat="1" applyFont="1" applyFill="1" applyBorder="1" applyAlignment="1">
      <alignment horizontal="center" vertical="center" wrapText="1"/>
    </xf>
    <xf numFmtId="0" fontId="20" fillId="4" borderId="8" xfId="5" applyNumberFormat="1" applyFont="1" applyFill="1" applyBorder="1" applyAlignment="1">
      <alignment vertical="center"/>
    </xf>
    <xf numFmtId="0" fontId="20" fillId="4" borderId="9" xfId="5" applyNumberFormat="1" applyFont="1" applyFill="1" applyBorder="1" applyAlignment="1">
      <alignment vertical="center"/>
    </xf>
    <xf numFmtId="0" fontId="14" fillId="0" borderId="10" xfId="4" applyNumberFormat="1" applyFont="1" applyFill="1" applyBorder="1" applyAlignment="1">
      <alignment horizontal="left" vertical="center" wrapText="1"/>
    </xf>
    <xf numFmtId="4" fontId="13" fillId="0" borderId="10" xfId="4" applyNumberFormat="1" applyFont="1" applyFill="1" applyBorder="1" applyAlignment="1">
      <alignment horizontal="center" vertical="center"/>
    </xf>
    <xf numFmtId="0" fontId="11" fillId="0" borderId="8" xfId="4" applyNumberFormat="1" applyFont="1" applyFill="1" applyBorder="1" applyAlignment="1">
      <alignment vertical="center"/>
    </xf>
    <xf numFmtId="0" fontId="11" fillId="0" borderId="9" xfId="4" applyNumberFormat="1" applyFont="1" applyFill="1" applyBorder="1" applyAlignment="1">
      <alignment vertical="center"/>
    </xf>
    <xf numFmtId="0" fontId="24" fillId="6" borderId="10" xfId="5" applyNumberFormat="1" applyFont="1" applyFill="1" applyBorder="1" applyAlignment="1">
      <alignment horizontal="left" vertical="center" wrapText="1"/>
    </xf>
    <xf numFmtId="0" fontId="20" fillId="6" borderId="8" xfId="5" applyNumberFormat="1" applyFont="1" applyFill="1" applyBorder="1" applyAlignment="1">
      <alignment vertical="center"/>
    </xf>
    <xf numFmtId="0" fontId="20" fillId="6" borderId="9" xfId="5" applyNumberFormat="1" applyFont="1" applyFill="1" applyBorder="1" applyAlignment="1">
      <alignment vertical="center"/>
    </xf>
    <xf numFmtId="0" fontId="11" fillId="0" borderId="10" xfId="4" applyNumberFormat="1" applyFont="1" applyFill="1" applyBorder="1" applyAlignment="1">
      <alignment horizontal="center" vertical="center" wrapText="1"/>
    </xf>
    <xf numFmtId="0" fontId="13" fillId="0" borderId="13" xfId="4" applyNumberFormat="1" applyFont="1" applyFill="1" applyBorder="1" applyAlignment="1">
      <alignment horizontal="center" vertical="top" wrapText="1"/>
    </xf>
    <xf numFmtId="0" fontId="11" fillId="0" borderId="11" xfId="4" applyNumberFormat="1" applyFont="1" applyFill="1" applyBorder="1" applyAlignment="1">
      <alignment vertical="center"/>
    </xf>
    <xf numFmtId="0" fontId="11" fillId="0" borderId="12" xfId="4" applyNumberFormat="1" applyFont="1" applyFill="1" applyBorder="1" applyAlignment="1">
      <alignment vertical="center"/>
    </xf>
    <xf numFmtId="0" fontId="17" fillId="0" borderId="13" xfId="4" applyNumberFormat="1" applyFont="1" applyFill="1" applyBorder="1" applyAlignment="1">
      <alignment horizontal="center" vertical="center" wrapText="1"/>
    </xf>
    <xf numFmtId="0" fontId="17" fillId="0" borderId="11" xfId="4" applyNumberFormat="1" applyFont="1" applyFill="1" applyBorder="1" applyAlignment="1">
      <alignment vertical="center"/>
    </xf>
    <xf numFmtId="0" fontId="17" fillId="0" borderId="12" xfId="4" applyNumberFormat="1" applyFont="1" applyFill="1" applyBorder="1" applyAlignment="1">
      <alignment vertical="center"/>
    </xf>
    <xf numFmtId="0" fontId="13" fillId="0" borderId="16" xfId="4" applyNumberFormat="1" applyFont="1" applyFill="1" applyBorder="1" applyAlignment="1">
      <alignment horizontal="center" vertical="top" wrapText="1"/>
    </xf>
    <xf numFmtId="0" fontId="11" fillId="0" borderId="14" xfId="4" applyNumberFormat="1" applyFont="1" applyFill="1" applyBorder="1" applyAlignment="1">
      <alignment vertical="center"/>
    </xf>
    <xf numFmtId="0" fontId="11" fillId="0" borderId="15" xfId="4" applyNumberFormat="1" applyFont="1" applyFill="1" applyBorder="1" applyAlignment="1">
      <alignment vertical="center"/>
    </xf>
    <xf numFmtId="0" fontId="18" fillId="0" borderId="16" xfId="4" applyNumberFormat="1" applyFont="1" applyFill="1" applyBorder="1" applyAlignment="1">
      <alignment horizontal="center" vertical="top" wrapText="1"/>
    </xf>
    <xf numFmtId="0" fontId="18" fillId="0" borderId="14" xfId="4" applyNumberFormat="1" applyFont="1" applyFill="1" applyBorder="1" applyAlignment="1">
      <alignment vertical="center"/>
    </xf>
    <xf numFmtId="0" fontId="18" fillId="0" borderId="15" xfId="4" applyNumberFormat="1" applyFont="1" applyFill="1" applyBorder="1" applyAlignment="1">
      <alignment vertical="center"/>
    </xf>
    <xf numFmtId="0" fontId="18" fillId="6" borderId="16" xfId="5" applyNumberFormat="1" applyFont="1" applyFill="1" applyBorder="1" applyAlignment="1">
      <alignment horizontal="center" vertical="top" wrapText="1"/>
    </xf>
    <xf numFmtId="0" fontId="20" fillId="6" borderId="14" xfId="5" applyNumberFormat="1" applyFont="1" applyFill="1" applyBorder="1" applyAlignment="1">
      <alignment vertical="center"/>
    </xf>
    <xf numFmtId="0" fontId="20" fillId="6" borderId="15" xfId="5" applyNumberFormat="1" applyFont="1" applyFill="1" applyBorder="1" applyAlignment="1">
      <alignment vertical="center"/>
    </xf>
    <xf numFmtId="0" fontId="24" fillId="5" borderId="16" xfId="5" applyNumberFormat="1" applyFont="1" applyFill="1" applyBorder="1" applyAlignment="1">
      <alignment horizontal="center" vertical="top" wrapText="1"/>
    </xf>
    <xf numFmtId="0" fontId="21" fillId="5" borderId="14" xfId="5" applyNumberFormat="1" applyFont="1" applyFill="1" applyBorder="1" applyAlignment="1">
      <alignment vertical="center"/>
    </xf>
    <xf numFmtId="0" fontId="21" fillId="5" borderId="15" xfId="5" applyNumberFormat="1" applyFont="1" applyFill="1" applyBorder="1" applyAlignment="1">
      <alignment vertical="center"/>
    </xf>
    <xf numFmtId="0" fontId="18" fillId="6" borderId="13" xfId="5" applyNumberFormat="1" applyFont="1" applyFill="1" applyBorder="1" applyAlignment="1">
      <alignment horizontal="center" vertical="top" wrapText="1"/>
    </xf>
    <xf numFmtId="0" fontId="20" fillId="6" borderId="11" xfId="5" applyNumberFormat="1" applyFont="1" applyFill="1" applyBorder="1" applyAlignment="1">
      <alignment vertical="center"/>
    </xf>
    <xf numFmtId="0" fontId="20" fillId="6" borderId="12" xfId="5" applyNumberFormat="1" applyFont="1" applyFill="1" applyBorder="1" applyAlignment="1">
      <alignment vertical="center"/>
    </xf>
    <xf numFmtId="0" fontId="23" fillId="5" borderId="13" xfId="5" applyNumberFormat="1" applyFont="1" applyFill="1" applyBorder="1" applyAlignment="1">
      <alignment horizontal="center" vertical="center" wrapText="1"/>
    </xf>
    <xf numFmtId="0" fontId="22" fillId="5" borderId="11" xfId="5" applyNumberFormat="1" applyFont="1" applyFill="1" applyBorder="1" applyAlignment="1">
      <alignment vertical="center"/>
    </xf>
    <xf numFmtId="0" fontId="22" fillId="5" borderId="12" xfId="5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8" borderId="18" xfId="5" applyNumberFormat="1" applyFont="1" applyFill="1" applyBorder="1" applyAlignment="1">
      <alignment horizontal="left" vertical="center"/>
    </xf>
    <xf numFmtId="0" fontId="29" fillId="8" borderId="6" xfId="5" applyNumberFormat="1" applyFont="1" applyFill="1" applyBorder="1" applyAlignment="1">
      <alignment vertical="center"/>
    </xf>
    <xf numFmtId="0" fontId="29" fillId="8" borderId="17" xfId="5" applyNumberFormat="1" applyFont="1" applyFill="1" applyBorder="1" applyAlignment="1">
      <alignment vertical="center"/>
    </xf>
    <xf numFmtId="4" fontId="26" fillId="0" borderId="18" xfId="5" applyNumberFormat="1" applyFont="1" applyFill="1" applyBorder="1" applyAlignment="1">
      <alignment horizontal="center" vertical="center" wrapText="1"/>
    </xf>
    <xf numFmtId="0" fontId="19" fillId="0" borderId="6" xfId="5" applyNumberFormat="1" applyFont="1" applyFill="1" applyBorder="1" applyAlignment="1">
      <alignment vertical="center"/>
    </xf>
    <xf numFmtId="0" fontId="19" fillId="0" borderId="17" xfId="5" applyNumberFormat="1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18" fillId="9" borderId="23" xfId="5" applyNumberFormat="1" applyFont="1" applyFill="1" applyBorder="1" applyAlignment="1">
      <alignment horizontal="center" vertical="top" wrapText="1"/>
    </xf>
    <xf numFmtId="0" fontId="20" fillId="9" borderId="7" xfId="5" applyNumberFormat="1" applyFont="1" applyFill="1" applyBorder="1" applyAlignment="1">
      <alignment vertical="center"/>
    </xf>
    <xf numFmtId="0" fontId="20" fillId="9" borderId="22" xfId="5" applyNumberFormat="1" applyFont="1" applyFill="1" applyBorder="1" applyAlignment="1">
      <alignment vertical="center"/>
    </xf>
    <xf numFmtId="0" fontId="21" fillId="8" borderId="23" xfId="5" applyNumberFormat="1" applyFont="1" applyFill="1" applyBorder="1" applyAlignment="1">
      <alignment horizontal="center" vertical="top" wrapText="1"/>
    </xf>
    <xf numFmtId="0" fontId="27" fillId="8" borderId="7" xfId="5" applyNumberFormat="1" applyFont="1" applyFill="1" applyBorder="1" applyAlignment="1">
      <alignment vertical="center"/>
    </xf>
    <xf numFmtId="0" fontId="27" fillId="8" borderId="22" xfId="5" applyNumberFormat="1" applyFont="1" applyFill="1" applyBorder="1" applyAlignment="1">
      <alignment vertical="center"/>
    </xf>
    <xf numFmtId="0" fontId="18" fillId="9" borderId="21" xfId="5" applyNumberFormat="1" applyFont="1" applyFill="1" applyBorder="1" applyAlignment="1">
      <alignment horizontal="center" vertical="top" wrapText="1"/>
    </xf>
    <xf numFmtId="0" fontId="20" fillId="9" borderId="19" xfId="5" applyNumberFormat="1" applyFont="1" applyFill="1" applyBorder="1" applyAlignment="1">
      <alignment vertical="center"/>
    </xf>
    <xf numFmtId="0" fontId="20" fillId="9" borderId="20" xfId="5" applyNumberFormat="1" applyFont="1" applyFill="1" applyBorder="1" applyAlignment="1">
      <alignment vertical="center"/>
    </xf>
    <xf numFmtId="0" fontId="22" fillId="8" borderId="21" xfId="5" applyNumberFormat="1" applyFont="1" applyFill="1" applyBorder="1" applyAlignment="1">
      <alignment horizontal="center" vertical="center" wrapText="1"/>
    </xf>
    <xf numFmtId="0" fontId="28" fillId="8" borderId="19" xfId="5" applyNumberFormat="1" applyFont="1" applyFill="1" applyBorder="1" applyAlignment="1">
      <alignment vertical="center"/>
    </xf>
    <xf numFmtId="0" fontId="28" fillId="8" borderId="20" xfId="5" applyNumberFormat="1" applyFont="1" applyFill="1" applyBorder="1" applyAlignment="1">
      <alignment vertical="center"/>
    </xf>
    <xf numFmtId="0" fontId="20" fillId="7" borderId="18" xfId="5" applyNumberFormat="1" applyFont="1" applyFill="1" applyBorder="1" applyAlignment="1">
      <alignment horizontal="center" vertical="center" wrapText="1"/>
    </xf>
    <xf numFmtId="0" fontId="20" fillId="7" borderId="6" xfId="5" applyNumberFormat="1" applyFont="1" applyFill="1" applyBorder="1" applyAlignment="1">
      <alignment vertical="center"/>
    </xf>
    <xf numFmtId="0" fontId="20" fillId="7" borderId="17" xfId="5" applyNumberFormat="1" applyFont="1" applyFill="1" applyBorder="1" applyAlignment="1">
      <alignment vertical="center"/>
    </xf>
  </cellXfs>
  <cellStyles count="6">
    <cellStyle name="Comma" xfId="2" builtinId="3"/>
    <cellStyle name="Hyperlink" xfId="3" builtinId="8"/>
    <cellStyle name="Normal" xfId="0" builtinId="0"/>
    <cellStyle name="Normal 2" xfId="1" xr:uid="{767A08F7-F24F-418D-8F1D-0299145D1B08}"/>
    <cellStyle name="Normal 3" xfId="4" xr:uid="{DFF20BE2-DFB3-4D6D-99A8-D8F06B695501}"/>
    <cellStyle name="Normal 4" xfId="5" xr:uid="{FCDB38D0-1B43-4436-B588-4FB8FC9AE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R~1/AppData/Local/Temp/su-e-04.03-IOT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RobertWalke/Documents/QGASSP/Data%20sources/Eurostat/With_additional_countries/Swiss_HBS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upply"/>
      <sheetName val="use"/>
      <sheetName val="siot"/>
    </sheetNames>
    <sheetDataSet>
      <sheetData sheetId="0"/>
      <sheetData sheetId="1">
        <row r="16">
          <cell r="BK16">
            <v>1.5009404616190114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d data"/>
      <sheetName val="CH_HBS_2020"/>
      <sheetName val="Sheet1 (2)"/>
      <sheetName val="Fuel_use"/>
      <sheetName val="Electricity Types"/>
      <sheetName val="Transport fuels"/>
      <sheetName val="Iceland"/>
      <sheetName val="Other"/>
      <sheetName val="Liechenstein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J20">
            <v>2.849569251159708E-2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leanleap.com/where-are-we-renewable-energy/energy-units-and-conversion-fac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2A55-7EDD-4713-A152-C5C76FDB35C3}">
  <dimension ref="A1:DL57"/>
  <sheetViews>
    <sheetView topLeftCell="CI33" zoomScale="70" zoomScaleNormal="70" workbookViewId="0">
      <selection activeCell="DE11" sqref="DE11"/>
    </sheetView>
  </sheetViews>
  <sheetFormatPr defaultRowHeight="14.5" x14ac:dyDescent="0.35"/>
  <cols>
    <col min="1" max="70" width="8.7265625" style="6"/>
    <col min="71" max="71" width="10.81640625" style="6" bestFit="1" customWidth="1"/>
    <col min="72" max="79" width="8.7265625" style="6"/>
    <col min="80" max="80" width="21.81640625" style="6" bestFit="1" customWidth="1"/>
    <col min="81" max="81" width="8.7265625" style="6"/>
    <col min="82" max="82" width="21.81640625" style="6" bestFit="1" customWidth="1"/>
    <col min="83" max="83" width="12.26953125" style="6" bestFit="1" customWidth="1"/>
    <col min="84" max="100" width="8.7265625" style="6"/>
    <col min="101" max="105" width="11.81640625" style="6" bestFit="1" customWidth="1"/>
    <col min="106" max="106" width="8.7265625" style="6"/>
    <col min="107" max="109" width="11.81640625" style="6" bestFit="1" customWidth="1"/>
    <col min="110" max="110" width="9.36328125" style="6" bestFit="1" customWidth="1"/>
    <col min="111" max="111" width="11.81640625" style="6" bestFit="1" customWidth="1"/>
    <col min="112" max="112" width="9.36328125" style="6" bestFit="1" customWidth="1"/>
    <col min="113" max="16384" width="8.7265625" style="6"/>
  </cols>
  <sheetData>
    <row r="1" spans="1:112" x14ac:dyDescent="0.35">
      <c r="A1" s="63" t="s">
        <v>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 t="s">
        <v>39</v>
      </c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 t="s">
        <v>40</v>
      </c>
      <c r="AH1" s="63"/>
      <c r="AI1" s="63"/>
      <c r="AJ1" s="63"/>
      <c r="AK1" s="63"/>
      <c r="AL1" s="63"/>
      <c r="AM1" s="63"/>
      <c r="AN1" s="63"/>
      <c r="AO1" s="63" t="s">
        <v>46</v>
      </c>
      <c r="AP1" s="63"/>
      <c r="AQ1" s="63"/>
      <c r="AR1" s="63"/>
      <c r="AS1" s="63"/>
      <c r="AT1" s="63"/>
      <c r="AU1" s="63" t="s">
        <v>50</v>
      </c>
      <c r="AV1" s="63"/>
      <c r="AW1" s="63"/>
      <c r="AX1" s="63"/>
      <c r="AY1" s="63"/>
      <c r="AZ1" s="63"/>
      <c r="BA1" s="63" t="s">
        <v>51</v>
      </c>
      <c r="BB1" s="63"/>
      <c r="BC1" s="63"/>
      <c r="BD1" s="63"/>
      <c r="BE1" s="63"/>
      <c r="BF1" s="63"/>
      <c r="BG1" s="63" t="s">
        <v>52</v>
      </c>
      <c r="BH1" s="63"/>
      <c r="BI1" s="63"/>
      <c r="BJ1" s="63"/>
      <c r="BK1" s="63"/>
      <c r="BL1" s="63"/>
    </row>
    <row r="2" spans="1:112" ht="84" x14ac:dyDescent="0.35">
      <c r="A2" s="53"/>
      <c r="B2" s="53"/>
      <c r="C2" s="53"/>
      <c r="D2" s="54" t="s">
        <v>0</v>
      </c>
      <c r="E2" s="54"/>
      <c r="F2" s="54" t="s">
        <v>1</v>
      </c>
      <c r="G2" s="54"/>
      <c r="H2" s="54" t="s">
        <v>2</v>
      </c>
      <c r="I2" s="54"/>
      <c r="J2" s="54"/>
      <c r="K2" s="54" t="s">
        <v>3</v>
      </c>
      <c r="L2" s="54"/>
      <c r="M2" s="54"/>
      <c r="N2" s="54" t="s">
        <v>4</v>
      </c>
      <c r="O2" s="54"/>
      <c r="P2" s="54"/>
      <c r="Q2" s="53"/>
      <c r="R2" s="53"/>
      <c r="S2" s="53"/>
      <c r="T2" s="54" t="s">
        <v>0</v>
      </c>
      <c r="U2" s="54"/>
      <c r="V2" s="54" t="s">
        <v>1</v>
      </c>
      <c r="W2" s="54"/>
      <c r="X2" s="54" t="s">
        <v>2</v>
      </c>
      <c r="Y2" s="54"/>
      <c r="Z2" s="54"/>
      <c r="AA2" s="54" t="s">
        <v>3</v>
      </c>
      <c r="AB2" s="54"/>
      <c r="AC2" s="54"/>
      <c r="AD2" s="54" t="s">
        <v>4</v>
      </c>
      <c r="AE2" s="54"/>
      <c r="AF2" s="54"/>
      <c r="AG2" s="7"/>
      <c r="AH2" s="8" t="s">
        <v>0</v>
      </c>
      <c r="AI2" s="8" t="s">
        <v>1</v>
      </c>
      <c r="AJ2" s="8" t="s">
        <v>2</v>
      </c>
      <c r="AK2" s="61" t="s">
        <v>35</v>
      </c>
      <c r="AL2" s="61"/>
      <c r="AM2" s="61"/>
      <c r="AN2" s="8" t="s">
        <v>4</v>
      </c>
      <c r="AO2" s="7"/>
      <c r="AP2" s="8" t="s">
        <v>0</v>
      </c>
      <c r="AQ2" s="8" t="s">
        <v>1</v>
      </c>
      <c r="AR2" s="8" t="s">
        <v>2</v>
      </c>
      <c r="AS2" s="8" t="s">
        <v>35</v>
      </c>
      <c r="AT2" s="8" t="s">
        <v>4</v>
      </c>
      <c r="AU2" s="7"/>
      <c r="AV2" s="8" t="s">
        <v>0</v>
      </c>
      <c r="AW2" s="8" t="s">
        <v>1</v>
      </c>
      <c r="AX2" s="8" t="s">
        <v>2</v>
      </c>
      <c r="AY2" s="8" t="s">
        <v>35</v>
      </c>
      <c r="AZ2" s="8" t="s">
        <v>4</v>
      </c>
      <c r="BA2" s="7"/>
      <c r="BB2" s="8" t="s">
        <v>0</v>
      </c>
      <c r="BC2" s="8" t="s">
        <v>1</v>
      </c>
      <c r="BD2" s="8" t="s">
        <v>2</v>
      </c>
      <c r="BE2" s="8" t="s">
        <v>35</v>
      </c>
      <c r="BF2" s="8" t="s">
        <v>4</v>
      </c>
      <c r="BG2" s="7"/>
      <c r="BH2" s="8" t="s">
        <v>0</v>
      </c>
      <c r="BI2" s="8" t="s">
        <v>1</v>
      </c>
      <c r="BJ2" s="8" t="s">
        <v>2</v>
      </c>
      <c r="BK2" s="8" t="s">
        <v>35</v>
      </c>
      <c r="BL2" s="8" t="s">
        <v>4</v>
      </c>
      <c r="BM2" s="54" t="s">
        <v>0</v>
      </c>
      <c r="BN2" s="54"/>
      <c r="BO2" s="54" t="s">
        <v>1</v>
      </c>
      <c r="BP2" s="54"/>
      <c r="BQ2" s="54" t="s">
        <v>2</v>
      </c>
      <c r="BR2" s="54"/>
      <c r="BS2" s="54"/>
      <c r="BT2" s="54" t="s">
        <v>3</v>
      </c>
      <c r="BU2" s="54"/>
      <c r="BV2" s="54"/>
      <c r="BW2" s="54" t="s">
        <v>4</v>
      </c>
      <c r="BX2" s="54"/>
      <c r="BY2" s="54"/>
    </row>
    <row r="3" spans="1:112" x14ac:dyDescent="0.35">
      <c r="A3" s="57"/>
      <c r="B3" s="57"/>
      <c r="C3" s="57"/>
      <c r="D3" s="58" t="s">
        <v>5</v>
      </c>
      <c r="E3" s="58"/>
      <c r="F3" s="58" t="s">
        <v>5</v>
      </c>
      <c r="G3" s="58"/>
      <c r="H3" s="58" t="s">
        <v>5</v>
      </c>
      <c r="I3" s="58"/>
      <c r="J3" s="58"/>
      <c r="K3" s="58" t="s">
        <v>6</v>
      </c>
      <c r="L3" s="58"/>
      <c r="M3" s="58"/>
      <c r="N3" s="58" t="s">
        <v>6</v>
      </c>
      <c r="O3" s="58"/>
      <c r="P3" s="58"/>
      <c r="Q3" s="57"/>
      <c r="R3" s="57"/>
      <c r="S3" s="57"/>
      <c r="T3" s="58" t="s">
        <v>5</v>
      </c>
      <c r="U3" s="58"/>
      <c r="V3" s="58" t="s">
        <v>5</v>
      </c>
      <c r="W3" s="58"/>
      <c r="X3" s="58" t="s">
        <v>5</v>
      </c>
      <c r="Y3" s="58"/>
      <c r="Z3" s="58"/>
      <c r="AA3" s="58" t="s">
        <v>6</v>
      </c>
      <c r="AB3" s="58"/>
      <c r="AC3" s="58"/>
      <c r="AD3" s="58" t="s">
        <v>6</v>
      </c>
      <c r="AE3" s="58"/>
      <c r="AF3" s="58"/>
      <c r="AG3" s="9"/>
      <c r="AH3" s="10" t="s">
        <v>5</v>
      </c>
      <c r="AI3" s="10" t="s">
        <v>5</v>
      </c>
      <c r="AJ3" s="10" t="s">
        <v>5</v>
      </c>
      <c r="AK3" s="62" t="s">
        <v>6</v>
      </c>
      <c r="AL3" s="62"/>
      <c r="AM3" s="62"/>
      <c r="AN3" s="10" t="s">
        <v>6</v>
      </c>
      <c r="AO3" s="9"/>
      <c r="AP3" s="10" t="s">
        <v>5</v>
      </c>
      <c r="AQ3" s="10" t="s">
        <v>5</v>
      </c>
      <c r="AR3" s="10" t="s">
        <v>5</v>
      </c>
      <c r="AS3" s="10" t="s">
        <v>6</v>
      </c>
      <c r="AT3" s="10" t="s">
        <v>6</v>
      </c>
      <c r="AU3" s="9"/>
      <c r="AV3" s="10" t="s">
        <v>5</v>
      </c>
      <c r="AW3" s="10" t="s">
        <v>5</v>
      </c>
      <c r="AX3" s="10" t="s">
        <v>5</v>
      </c>
      <c r="AY3" s="10" t="s">
        <v>6</v>
      </c>
      <c r="AZ3" s="10" t="s">
        <v>6</v>
      </c>
      <c r="BA3" s="9"/>
      <c r="BB3" s="10" t="s">
        <v>5</v>
      </c>
      <c r="BC3" s="10" t="s">
        <v>5</v>
      </c>
      <c r="BD3" s="10" t="s">
        <v>5</v>
      </c>
      <c r="BE3" s="10" t="s">
        <v>6</v>
      </c>
      <c r="BF3" s="10" t="s">
        <v>6</v>
      </c>
      <c r="BG3" s="9"/>
      <c r="BH3" s="10" t="s">
        <v>5</v>
      </c>
      <c r="BI3" s="10" t="s">
        <v>5</v>
      </c>
      <c r="BJ3" s="10" t="s">
        <v>5</v>
      </c>
      <c r="BK3" s="10" t="s">
        <v>6</v>
      </c>
      <c r="BL3" s="10" t="s">
        <v>6</v>
      </c>
    </row>
    <row r="4" spans="1:112" x14ac:dyDescent="0.35">
      <c r="A4" s="55" t="s">
        <v>7</v>
      </c>
      <c r="B4" s="55"/>
      <c r="C4" s="55"/>
      <c r="D4" s="56">
        <v>1228</v>
      </c>
      <c r="E4" s="56"/>
      <c r="F4" s="56">
        <v>1199</v>
      </c>
      <c r="G4" s="56"/>
      <c r="H4" s="56">
        <v>788.38</v>
      </c>
      <c r="I4" s="56"/>
      <c r="J4" s="56"/>
      <c r="K4" s="56">
        <v>477.7</v>
      </c>
      <c r="L4" s="56"/>
      <c r="M4" s="56"/>
      <c r="N4" s="56"/>
      <c r="O4" s="56"/>
      <c r="P4" s="56"/>
      <c r="Q4" s="55" t="s">
        <v>7</v>
      </c>
      <c r="R4" s="55"/>
      <c r="S4" s="55"/>
      <c r="T4" s="56">
        <v>1196</v>
      </c>
      <c r="U4" s="56"/>
      <c r="V4" s="56">
        <v>1160</v>
      </c>
      <c r="W4" s="56"/>
      <c r="X4" s="56">
        <v>719.72</v>
      </c>
      <c r="Y4" s="56"/>
      <c r="Z4" s="56"/>
      <c r="AA4" s="56">
        <v>450.7</v>
      </c>
      <c r="AB4" s="56"/>
      <c r="AC4" s="56"/>
      <c r="AD4" s="56"/>
      <c r="AE4" s="56"/>
      <c r="AF4" s="56"/>
      <c r="AG4" s="11" t="s">
        <v>7</v>
      </c>
      <c r="AH4" s="2">
        <v>1043</v>
      </c>
      <c r="AI4" s="2">
        <v>1026</v>
      </c>
      <c r="AJ4" s="2">
        <v>615.87</v>
      </c>
      <c r="AK4" s="59">
        <v>262.7</v>
      </c>
      <c r="AL4" s="59"/>
      <c r="AM4" s="59"/>
      <c r="AN4" s="2"/>
      <c r="AO4" s="11" t="s">
        <v>7</v>
      </c>
      <c r="AP4" s="2">
        <v>1021</v>
      </c>
      <c r="AQ4" s="2">
        <v>999</v>
      </c>
      <c r="AR4" s="2">
        <v>591.08000000000004</v>
      </c>
      <c r="AS4" s="2">
        <v>324.7</v>
      </c>
      <c r="AT4" s="2"/>
      <c r="AU4" s="11" t="s">
        <v>7</v>
      </c>
      <c r="AV4" s="2">
        <v>1058</v>
      </c>
      <c r="AW4" s="2">
        <v>1026</v>
      </c>
      <c r="AX4" s="2">
        <v>574.92999999999995</v>
      </c>
      <c r="AY4" s="2">
        <v>334.7</v>
      </c>
      <c r="AZ4" s="2"/>
      <c r="BA4" s="11" t="s">
        <v>7</v>
      </c>
      <c r="BB4" s="2">
        <v>1065</v>
      </c>
      <c r="BC4" s="2">
        <v>1006</v>
      </c>
      <c r="BD4" s="2">
        <v>541.80999999999995</v>
      </c>
      <c r="BE4" s="2">
        <v>349.7</v>
      </c>
      <c r="BF4" s="2"/>
      <c r="BG4" s="11" t="s">
        <v>7</v>
      </c>
      <c r="BH4" s="5">
        <v>1072</v>
      </c>
      <c r="BI4" s="1">
        <v>1041</v>
      </c>
      <c r="BJ4" s="2">
        <v>587.9</v>
      </c>
      <c r="BK4" s="2">
        <v>378.7</v>
      </c>
      <c r="BL4" s="2"/>
      <c r="BM4" s="6">
        <f>AVERAGE(BH4,BB4,AV4,AP4,AH4,T4,D4)</f>
        <v>1097.5714285714287</v>
      </c>
      <c r="BO4" s="6">
        <f>AVERAGE(BI4,BC4,AW4,AQ4,AI4,V4,F4)</f>
        <v>1065.2857142857142</v>
      </c>
      <c r="BP4" s="11" t="s">
        <v>7</v>
      </c>
      <c r="BR4" s="6">
        <f>AVERAGE(BJ4,BD4,AX4,AR4,AJ4,X4,H4)</f>
        <v>631.38428571428562</v>
      </c>
      <c r="BT4" s="11" t="s">
        <v>7</v>
      </c>
    </row>
    <row r="5" spans="1:112" x14ac:dyDescent="0.35">
      <c r="A5" s="55" t="s">
        <v>8</v>
      </c>
      <c r="B5" s="55"/>
      <c r="C5" s="55"/>
      <c r="D5" s="56">
        <v>1407.6</v>
      </c>
      <c r="E5" s="56"/>
      <c r="F5" s="56">
        <v>1458</v>
      </c>
      <c r="G5" s="56"/>
      <c r="H5" s="56">
        <v>670.1</v>
      </c>
      <c r="I5" s="56"/>
      <c r="J5" s="56"/>
      <c r="K5" s="56">
        <v>383.15</v>
      </c>
      <c r="L5" s="56"/>
      <c r="M5" s="56"/>
      <c r="N5" s="56"/>
      <c r="O5" s="56"/>
      <c r="P5" s="56"/>
      <c r="Q5" s="55" t="s">
        <v>8</v>
      </c>
      <c r="R5" s="55"/>
      <c r="S5" s="55"/>
      <c r="T5" s="56">
        <v>1363.4</v>
      </c>
      <c r="U5" s="56"/>
      <c r="V5" s="56">
        <v>1397.5</v>
      </c>
      <c r="W5" s="56"/>
      <c r="X5" s="56">
        <v>616</v>
      </c>
      <c r="Y5" s="56"/>
      <c r="Z5" s="56"/>
      <c r="AA5" s="56">
        <v>364.3</v>
      </c>
      <c r="AB5" s="56"/>
      <c r="AC5" s="56"/>
      <c r="AD5" s="56"/>
      <c r="AE5" s="56"/>
      <c r="AF5" s="56"/>
      <c r="AG5" s="11" t="s">
        <v>8</v>
      </c>
      <c r="AH5" s="2">
        <v>1342</v>
      </c>
      <c r="AI5" s="2">
        <v>1223</v>
      </c>
      <c r="AJ5" s="2">
        <v>382.5</v>
      </c>
      <c r="AK5" s="59">
        <v>182.54</v>
      </c>
      <c r="AL5" s="59"/>
      <c r="AM5" s="59"/>
      <c r="AN5" s="2"/>
      <c r="AO5" s="11" t="s">
        <v>8</v>
      </c>
      <c r="AP5" s="2">
        <v>1227.9000000000001</v>
      </c>
      <c r="AQ5" s="2">
        <v>1238.3</v>
      </c>
      <c r="AR5" s="2">
        <v>420.6</v>
      </c>
      <c r="AS5" s="2">
        <v>246.42</v>
      </c>
      <c r="AT5" s="2"/>
      <c r="AU5" s="11" t="s">
        <v>8</v>
      </c>
      <c r="AV5" s="2">
        <v>1303.0999999999999</v>
      </c>
      <c r="AW5" s="2">
        <v>1313.42</v>
      </c>
      <c r="AX5" s="2">
        <v>454</v>
      </c>
      <c r="AY5" s="2">
        <v>259.45999999999998</v>
      </c>
      <c r="AZ5" s="2"/>
      <c r="BA5" s="11" t="s">
        <v>8</v>
      </c>
      <c r="BB5" s="2">
        <v>1290.8</v>
      </c>
      <c r="BC5" s="2">
        <v>1250.9000000000001</v>
      </c>
      <c r="BD5" s="2">
        <v>431.9</v>
      </c>
      <c r="BE5" s="2">
        <v>253.66</v>
      </c>
      <c r="BF5" s="2"/>
      <c r="BG5" s="11" t="s">
        <v>8</v>
      </c>
      <c r="BH5" s="5">
        <v>1281</v>
      </c>
      <c r="BI5" s="1">
        <v>1304.7</v>
      </c>
      <c r="BJ5" s="2">
        <v>481.6</v>
      </c>
      <c r="BK5" s="2">
        <v>296.77999999999997</v>
      </c>
      <c r="BL5" s="2"/>
      <c r="BM5" s="6">
        <f t="shared" ref="BM5:BM30" si="0">AVERAGE(BH5,BB5,AV5,AP5,AH5,T5,D5)</f>
        <v>1316.5428571428572</v>
      </c>
      <c r="BO5" s="6">
        <f t="shared" ref="BO5:BO30" si="1">AVERAGE(BI5,BC5,AW5,AQ5,AI5,V5,F5)</f>
        <v>1312.26</v>
      </c>
      <c r="BP5" s="11" t="s">
        <v>8</v>
      </c>
      <c r="BR5" s="6">
        <f t="shared" ref="BR5:BR30" si="2">AVERAGE(BJ5,BD5,AX5,AR5,AJ5,X5,H5)</f>
        <v>493.81428571428569</v>
      </c>
      <c r="BT5" s="11" t="s">
        <v>8</v>
      </c>
    </row>
    <row r="6" spans="1:112" x14ac:dyDescent="0.35">
      <c r="A6" s="55" t="s">
        <v>9</v>
      </c>
      <c r="B6" s="55"/>
      <c r="C6" s="55"/>
      <c r="D6" s="56">
        <v>1106.2174046426001</v>
      </c>
      <c r="E6" s="56"/>
      <c r="F6" s="56">
        <v>1111.28438490643</v>
      </c>
      <c r="G6" s="56"/>
      <c r="H6" s="56">
        <v>1002.55649861949</v>
      </c>
      <c r="I6" s="56"/>
      <c r="J6" s="56"/>
      <c r="K6" s="56"/>
      <c r="L6" s="56"/>
      <c r="M6" s="56"/>
      <c r="N6" s="56"/>
      <c r="O6" s="56"/>
      <c r="P6" s="56"/>
      <c r="Q6" s="55" t="s">
        <v>9</v>
      </c>
      <c r="R6" s="55"/>
      <c r="S6" s="55"/>
      <c r="T6" s="56">
        <v>1105.89017281931</v>
      </c>
      <c r="U6" s="56"/>
      <c r="V6" s="56">
        <v>1104.56079353717</v>
      </c>
      <c r="W6" s="56"/>
      <c r="X6" s="56">
        <v>936.08753451273105</v>
      </c>
      <c r="Y6" s="56"/>
      <c r="Z6" s="56"/>
      <c r="AA6" s="56"/>
      <c r="AB6" s="56"/>
      <c r="AC6" s="56"/>
      <c r="AD6" s="56"/>
      <c r="AE6" s="56"/>
      <c r="AF6" s="56"/>
      <c r="AG6" s="11" t="s">
        <v>9</v>
      </c>
      <c r="AH6" s="2">
        <v>880.91829430412099</v>
      </c>
      <c r="AI6" s="2">
        <v>877.236936292054</v>
      </c>
      <c r="AJ6" s="2">
        <v>730.74956539523498</v>
      </c>
      <c r="AK6" s="59"/>
      <c r="AL6" s="59"/>
      <c r="AM6" s="59"/>
      <c r="AN6" s="2"/>
      <c r="AO6" s="11" t="s">
        <v>9</v>
      </c>
      <c r="AP6" s="2">
        <v>842.37</v>
      </c>
      <c r="AQ6" s="2">
        <v>844.1</v>
      </c>
      <c r="AR6" s="2">
        <v>760.61</v>
      </c>
      <c r="AS6" s="2"/>
      <c r="AT6" s="2"/>
      <c r="AU6" s="11" t="s">
        <v>9</v>
      </c>
      <c r="AV6" s="2">
        <v>891.91</v>
      </c>
      <c r="AW6" s="2">
        <v>874.83</v>
      </c>
      <c r="AX6" s="2">
        <v>795.17</v>
      </c>
      <c r="AY6" s="2"/>
      <c r="AZ6" s="2"/>
      <c r="BA6" s="11" t="s">
        <v>9</v>
      </c>
      <c r="BB6" s="2">
        <v>896.22</v>
      </c>
      <c r="BC6" s="2">
        <v>862.63</v>
      </c>
      <c r="BD6" s="2">
        <v>763.06</v>
      </c>
      <c r="BE6" s="2"/>
      <c r="BF6" s="2"/>
      <c r="BG6" s="11" t="s">
        <v>9</v>
      </c>
      <c r="BH6" s="3">
        <v>894.83</v>
      </c>
      <c r="BI6" s="1">
        <v>882.61</v>
      </c>
      <c r="BJ6" s="2">
        <v>804.84</v>
      </c>
      <c r="BK6" s="2"/>
      <c r="BL6" s="2"/>
      <c r="BM6" s="6">
        <f t="shared" si="0"/>
        <v>945.47941025229022</v>
      </c>
      <c r="BO6" s="6">
        <f t="shared" si="1"/>
        <v>936.75030210509351</v>
      </c>
      <c r="BP6" s="11" t="s">
        <v>9</v>
      </c>
      <c r="BR6" s="6">
        <f t="shared" si="2"/>
        <v>827.58194264677957</v>
      </c>
      <c r="BT6" s="11" t="s">
        <v>9</v>
      </c>
      <c r="CE6" s="6" t="s">
        <v>58</v>
      </c>
    </row>
    <row r="7" spans="1:112" x14ac:dyDescent="0.35">
      <c r="A7" s="55" t="s">
        <v>10</v>
      </c>
      <c r="B7" s="55"/>
      <c r="C7" s="55"/>
      <c r="D7" s="56">
        <v>1340.84219298128</v>
      </c>
      <c r="E7" s="56"/>
      <c r="F7" s="56">
        <v>1330.7616833107099</v>
      </c>
      <c r="G7" s="56"/>
      <c r="H7" s="56">
        <v>724.452628324888</v>
      </c>
      <c r="I7" s="56"/>
      <c r="J7" s="56"/>
      <c r="K7" s="56">
        <v>576.87396674775903</v>
      </c>
      <c r="L7" s="56"/>
      <c r="M7" s="56"/>
      <c r="N7" s="56"/>
      <c r="O7" s="56"/>
      <c r="P7" s="56"/>
      <c r="Q7" s="55" t="s">
        <v>10</v>
      </c>
      <c r="R7" s="55"/>
      <c r="S7" s="55"/>
      <c r="T7" s="56">
        <v>1309.6085409252701</v>
      </c>
      <c r="U7" s="56"/>
      <c r="V7" s="56">
        <v>1259.92076814611</v>
      </c>
      <c r="W7" s="56"/>
      <c r="X7" s="56">
        <v>618.14275162828096</v>
      </c>
      <c r="Y7" s="56"/>
      <c r="Z7" s="56"/>
      <c r="AA7" s="56">
        <v>555.16014234875399</v>
      </c>
      <c r="AB7" s="56"/>
      <c r="AC7" s="56"/>
      <c r="AD7" s="56"/>
      <c r="AE7" s="56"/>
      <c r="AF7" s="56"/>
      <c r="AG7" s="11" t="s">
        <v>10</v>
      </c>
      <c r="AH7" s="2">
        <v>1048.5676065851701</v>
      </c>
      <c r="AI7" s="2">
        <v>1079.4273075241999</v>
      </c>
      <c r="AJ7" s="2">
        <v>414.95039932188098</v>
      </c>
      <c r="AK7" s="59">
        <v>411.77171768009202</v>
      </c>
      <c r="AL7" s="59"/>
      <c r="AM7" s="59"/>
      <c r="AN7" s="2"/>
      <c r="AO7" s="11" t="s">
        <v>10</v>
      </c>
      <c r="AP7" s="2">
        <v>1159.45</v>
      </c>
      <c r="AQ7" s="2">
        <v>1111.55</v>
      </c>
      <c r="AR7" s="2">
        <v>441.58</v>
      </c>
      <c r="AS7" s="2">
        <v>365.09</v>
      </c>
      <c r="AT7" s="2"/>
      <c r="AU7" s="11" t="s">
        <v>10</v>
      </c>
      <c r="AV7" s="2">
        <v>1206.0999999999999</v>
      </c>
      <c r="AW7" s="2">
        <v>1168.01</v>
      </c>
      <c r="AX7" s="2">
        <v>488.19</v>
      </c>
      <c r="AY7" s="2">
        <v>425.51</v>
      </c>
      <c r="AZ7" s="2"/>
      <c r="BA7" s="11" t="s">
        <v>10</v>
      </c>
      <c r="BB7" s="2">
        <v>1207.98</v>
      </c>
      <c r="BC7" s="2">
        <v>1113.1500000000001</v>
      </c>
      <c r="BD7" s="2">
        <v>449.46</v>
      </c>
      <c r="BE7" s="2">
        <v>399.01</v>
      </c>
      <c r="BF7" s="2"/>
      <c r="BG7" s="11" t="s">
        <v>10</v>
      </c>
      <c r="BH7" s="4">
        <v>1208.1300000000001</v>
      </c>
      <c r="BI7" s="1">
        <v>1175.45</v>
      </c>
      <c r="BJ7" s="2">
        <v>504.32</v>
      </c>
      <c r="BK7" s="2">
        <v>451.32</v>
      </c>
      <c r="BL7" s="2"/>
      <c r="BM7" s="6">
        <f t="shared" si="0"/>
        <v>1211.5254772131029</v>
      </c>
      <c r="BO7" s="6">
        <f t="shared" si="1"/>
        <v>1176.8956798544316</v>
      </c>
      <c r="BP7" s="11" t="s">
        <v>10</v>
      </c>
      <c r="BR7" s="6">
        <f t="shared" si="2"/>
        <v>520.15653989643567</v>
      </c>
      <c r="BT7" s="11" t="s">
        <v>10</v>
      </c>
    </row>
    <row r="8" spans="1:112" x14ac:dyDescent="0.35">
      <c r="A8" s="55" t="s">
        <v>11</v>
      </c>
      <c r="B8" s="55"/>
      <c r="C8" s="55"/>
      <c r="D8" s="56">
        <v>1185.82</v>
      </c>
      <c r="E8" s="56"/>
      <c r="F8" s="56">
        <v>1254.75</v>
      </c>
      <c r="G8" s="56"/>
      <c r="H8" s="56">
        <v>817</v>
      </c>
      <c r="I8" s="56"/>
      <c r="J8" s="56"/>
      <c r="K8" s="56">
        <v>674.26</v>
      </c>
      <c r="L8" s="56"/>
      <c r="M8" s="56"/>
      <c r="N8" s="56"/>
      <c r="O8" s="56"/>
      <c r="P8" s="56"/>
      <c r="Q8" s="55" t="s">
        <v>11</v>
      </c>
      <c r="R8" s="55"/>
      <c r="S8" s="55"/>
      <c r="T8" s="56">
        <v>1204.21</v>
      </c>
      <c r="U8" s="56"/>
      <c r="V8" s="56">
        <v>1254.71</v>
      </c>
      <c r="W8" s="56"/>
      <c r="X8" s="56">
        <v>808.11</v>
      </c>
      <c r="Y8" s="56"/>
      <c r="Z8" s="56"/>
      <c r="AA8" s="56">
        <v>674.26</v>
      </c>
      <c r="AB8" s="56"/>
      <c r="AC8" s="56"/>
      <c r="AD8" s="56"/>
      <c r="AE8" s="56"/>
      <c r="AF8" s="56"/>
      <c r="AG8" s="11" t="s">
        <v>11</v>
      </c>
      <c r="AH8" s="2">
        <v>1003.3</v>
      </c>
      <c r="AI8" s="2">
        <v>1076.93</v>
      </c>
      <c r="AJ8" s="2">
        <v>690.37</v>
      </c>
      <c r="AK8" s="59">
        <v>628.28</v>
      </c>
      <c r="AL8" s="59"/>
      <c r="AM8" s="59"/>
      <c r="AN8" s="2"/>
      <c r="AO8" s="11" t="s">
        <v>11</v>
      </c>
      <c r="AP8" s="2">
        <v>1022.5</v>
      </c>
      <c r="AQ8" s="2">
        <v>1015.16</v>
      </c>
      <c r="AR8" s="2">
        <v>630.34</v>
      </c>
      <c r="AS8" s="2">
        <v>545.14</v>
      </c>
      <c r="AT8" s="2"/>
      <c r="AU8" s="11" t="s">
        <v>11</v>
      </c>
      <c r="AV8" s="2">
        <v>1073.78</v>
      </c>
      <c r="AW8" s="2">
        <v>1101.08</v>
      </c>
      <c r="AX8" s="2">
        <v>633.30999999999995</v>
      </c>
      <c r="AY8" s="2">
        <v>479.87</v>
      </c>
      <c r="AZ8" s="2"/>
      <c r="BA8" s="11" t="s">
        <v>11</v>
      </c>
      <c r="BB8" s="2">
        <v>1075.4000000000001</v>
      </c>
      <c r="BC8" s="2">
        <v>1091.95</v>
      </c>
      <c r="BD8" s="2">
        <v>634.32000000000005</v>
      </c>
      <c r="BE8" s="2">
        <v>544.91</v>
      </c>
      <c r="BF8" s="2"/>
      <c r="BG8" s="11" t="s">
        <v>11</v>
      </c>
      <c r="BH8" s="4">
        <v>1066.18</v>
      </c>
      <c r="BI8" s="1">
        <v>1084.29</v>
      </c>
      <c r="BJ8" s="2">
        <v>646.04999999999995</v>
      </c>
      <c r="BK8" s="2">
        <v>521.47</v>
      </c>
      <c r="BL8" s="2"/>
      <c r="BM8" s="6">
        <f t="shared" si="0"/>
        <v>1090.1699999999998</v>
      </c>
      <c r="BO8" s="6">
        <f t="shared" si="1"/>
        <v>1125.5528571428572</v>
      </c>
      <c r="BP8" s="11" t="s">
        <v>11</v>
      </c>
      <c r="BR8" s="6">
        <f t="shared" si="2"/>
        <v>694.21428571428567</v>
      </c>
      <c r="BT8" s="11" t="s">
        <v>11</v>
      </c>
      <c r="CD8" s="6" t="s">
        <v>59</v>
      </c>
      <c r="CE8" t="s">
        <v>7</v>
      </c>
      <c r="CF8" t="s">
        <v>8</v>
      </c>
      <c r="CG8" t="s">
        <v>9</v>
      </c>
      <c r="CH8" t="s">
        <v>11</v>
      </c>
      <c r="CI8" t="s">
        <v>12</v>
      </c>
      <c r="CJ8" t="s">
        <v>53</v>
      </c>
      <c r="CK8" t="s">
        <v>13</v>
      </c>
      <c r="CL8" t="s">
        <v>14</v>
      </c>
      <c r="CM8" t="s">
        <v>32</v>
      </c>
      <c r="CN8" t="s">
        <v>15</v>
      </c>
      <c r="CO8" t="s">
        <v>16</v>
      </c>
      <c r="CP8" t="s">
        <v>18</v>
      </c>
      <c r="CQ8" t="s">
        <v>19</v>
      </c>
      <c r="CR8" t="s">
        <v>10</v>
      </c>
      <c r="CS8" t="s">
        <v>20</v>
      </c>
      <c r="CT8" t="s">
        <v>21</v>
      </c>
      <c r="CU8" t="s">
        <v>23</v>
      </c>
      <c r="CV8" t="s">
        <v>24</v>
      </c>
      <c r="CW8" t="s">
        <v>22</v>
      </c>
      <c r="CX8" t="s">
        <v>25</v>
      </c>
      <c r="CY8" t="s">
        <v>26</v>
      </c>
      <c r="CZ8" t="s">
        <v>27</v>
      </c>
      <c r="DA8" t="s">
        <v>28</v>
      </c>
      <c r="DB8" t="s">
        <v>29</v>
      </c>
      <c r="DC8" t="s">
        <v>33</v>
      </c>
      <c r="DD8" t="s">
        <v>31</v>
      </c>
      <c r="DE8" t="s">
        <v>30</v>
      </c>
      <c r="DF8" t="s">
        <v>34</v>
      </c>
      <c r="DG8" t="s">
        <v>54</v>
      </c>
      <c r="DH8" t="s">
        <v>55</v>
      </c>
    </row>
    <row r="9" spans="1:112" x14ac:dyDescent="0.35">
      <c r="A9" s="55" t="s">
        <v>12</v>
      </c>
      <c r="B9" s="55"/>
      <c r="C9" s="55"/>
      <c r="D9" s="56">
        <v>1244.12353333595</v>
      </c>
      <c r="E9" s="56"/>
      <c r="F9" s="56">
        <v>1240.2778322803399</v>
      </c>
      <c r="G9" s="56"/>
      <c r="H9" s="56">
        <v>751.71683082839604</v>
      </c>
      <c r="I9" s="56"/>
      <c r="J9" s="56"/>
      <c r="K9" s="56">
        <v>339.71667386100501</v>
      </c>
      <c r="L9" s="56"/>
      <c r="M9" s="56"/>
      <c r="N9" s="56"/>
      <c r="O9" s="56"/>
      <c r="P9" s="56"/>
      <c r="Q9" s="55" t="s">
        <v>12</v>
      </c>
      <c r="R9" s="55"/>
      <c r="S9" s="55"/>
      <c r="T9" s="56">
        <v>1270.3989029161501</v>
      </c>
      <c r="U9" s="56"/>
      <c r="V9" s="56">
        <v>1261.5657645303099</v>
      </c>
      <c r="W9" s="56"/>
      <c r="X9" s="56">
        <v>712.98350340822105</v>
      </c>
      <c r="Y9" s="56"/>
      <c r="Z9" s="56"/>
      <c r="AA9" s="56">
        <v>485.58060742951699</v>
      </c>
      <c r="AB9" s="56"/>
      <c r="AC9" s="56"/>
      <c r="AD9" s="56"/>
      <c r="AE9" s="56"/>
      <c r="AF9" s="56"/>
      <c r="AG9" s="11" t="s">
        <v>12</v>
      </c>
      <c r="AH9" s="2">
        <v>959.16276346604104</v>
      </c>
      <c r="AI9" s="2">
        <v>978.08108899297304</v>
      </c>
      <c r="AJ9" s="2">
        <v>484.77751756440199</v>
      </c>
      <c r="AK9" s="59">
        <v>283.07962529273999</v>
      </c>
      <c r="AL9" s="59"/>
      <c r="AM9" s="59"/>
      <c r="AN9" s="2"/>
      <c r="AO9" s="11" t="s">
        <v>12</v>
      </c>
      <c r="AP9" s="2">
        <v>989.39</v>
      </c>
      <c r="AQ9" s="2">
        <v>984.41</v>
      </c>
      <c r="AR9" s="2">
        <v>502.42</v>
      </c>
      <c r="AS9" s="2" t="s">
        <v>41</v>
      </c>
      <c r="AT9" s="2"/>
      <c r="AU9" s="11" t="s">
        <v>12</v>
      </c>
      <c r="AV9" s="2">
        <v>1062.8699999999999</v>
      </c>
      <c r="AW9" s="2">
        <v>1054.42</v>
      </c>
      <c r="AX9" s="2">
        <v>547.29999999999995</v>
      </c>
      <c r="AY9" s="2" t="s">
        <v>41</v>
      </c>
      <c r="AZ9" s="2"/>
      <c r="BA9" s="11" t="s">
        <v>12</v>
      </c>
      <c r="BB9" s="2">
        <v>1025.1300000000001</v>
      </c>
      <c r="BC9" s="2">
        <v>998.27</v>
      </c>
      <c r="BD9" s="2">
        <v>499.91</v>
      </c>
      <c r="BE9" s="2" t="s">
        <v>41</v>
      </c>
      <c r="BF9" s="2"/>
      <c r="BG9" s="11" t="s">
        <v>12</v>
      </c>
      <c r="BH9" s="4">
        <v>1060.68</v>
      </c>
      <c r="BI9" s="1">
        <v>1046.6600000000001</v>
      </c>
      <c r="BJ9" s="2">
        <v>558.99</v>
      </c>
      <c r="BK9" s="2" t="s">
        <v>41</v>
      </c>
      <c r="BL9" s="2"/>
      <c r="BM9" s="6">
        <f t="shared" si="0"/>
        <v>1087.3935999597345</v>
      </c>
      <c r="BO9" s="6">
        <f t="shared" si="1"/>
        <v>1080.5263836862318</v>
      </c>
      <c r="BP9" s="11" t="s">
        <v>12</v>
      </c>
      <c r="BR9" s="6">
        <f t="shared" si="2"/>
        <v>579.72826454300264</v>
      </c>
      <c r="BT9" s="11" t="s">
        <v>12</v>
      </c>
      <c r="CD9" s="6" t="s">
        <v>56</v>
      </c>
      <c r="CE9" s="6">
        <v>1097.5714285714287</v>
      </c>
      <c r="CF9" s="6">
        <v>1316.5428571428572</v>
      </c>
      <c r="CG9" s="6">
        <v>945.47941025229022</v>
      </c>
      <c r="CH9" s="6">
        <v>1090.1699999999998</v>
      </c>
      <c r="CI9" s="6">
        <v>1087.3935999597345</v>
      </c>
      <c r="CJ9" s="6">
        <v>1294.7142857142858</v>
      </c>
      <c r="CK9" s="6">
        <v>1468.5891423206485</v>
      </c>
      <c r="CL9" s="6">
        <v>1271</v>
      </c>
      <c r="CM9" s="6">
        <v>1189.2728571428572</v>
      </c>
      <c r="CN9" s="6">
        <v>1431.5714285714287</v>
      </c>
      <c r="CO9" s="6">
        <v>1372.0757142857144</v>
      </c>
      <c r="CP9" s="6">
        <v>1456.4285714285713</v>
      </c>
      <c r="CQ9" s="6">
        <v>1036.7867459011006</v>
      </c>
      <c r="CR9" s="6">
        <v>1211.5254772131029</v>
      </c>
      <c r="CS9" s="6">
        <v>1299.9428571428573</v>
      </c>
      <c r="CT9" s="6">
        <v>1444.7114285714285</v>
      </c>
      <c r="CU9" s="6">
        <v>1107.0214285714285</v>
      </c>
      <c r="CV9" s="6">
        <v>1090.8571428571429</v>
      </c>
      <c r="CW9" s="6">
        <v>1143.5957142857144</v>
      </c>
      <c r="CX9" s="6">
        <v>1370</v>
      </c>
      <c r="CY9" s="6">
        <v>1573.8571428571429</v>
      </c>
      <c r="CZ9" s="6">
        <v>1021.079160852418</v>
      </c>
      <c r="DA9" s="6">
        <v>1395.4285714285713</v>
      </c>
      <c r="DB9" s="6">
        <v>984.63026861630533</v>
      </c>
      <c r="DC9" s="6">
        <v>1366.7567018622201</v>
      </c>
      <c r="DD9" s="6">
        <v>1083.6671428571428</v>
      </c>
      <c r="DE9" s="6">
        <v>1191.5714285714287</v>
      </c>
      <c r="DF9" s="6">
        <v>1283.3098293831104</v>
      </c>
      <c r="DH9" s="6">
        <v>1449.4325676923074</v>
      </c>
    </row>
    <row r="10" spans="1:112" x14ac:dyDescent="0.35">
      <c r="A10" s="55" t="s">
        <v>13</v>
      </c>
      <c r="B10" s="55"/>
      <c r="C10" s="55"/>
      <c r="D10" s="56">
        <v>1628.50758052214</v>
      </c>
      <c r="E10" s="56"/>
      <c r="F10" s="56">
        <v>1388.98181477566</v>
      </c>
      <c r="G10" s="56"/>
      <c r="H10" s="56">
        <v>1371.5860887717299</v>
      </c>
      <c r="I10" s="56"/>
      <c r="J10" s="56"/>
      <c r="K10" s="56">
        <v>942.44690958236902</v>
      </c>
      <c r="L10" s="56"/>
      <c r="M10" s="56"/>
      <c r="N10" s="56"/>
      <c r="O10" s="56"/>
      <c r="P10" s="56"/>
      <c r="Q10" s="55" t="s">
        <v>13</v>
      </c>
      <c r="R10" s="55"/>
      <c r="S10" s="55"/>
      <c r="T10" s="56">
        <v>1575.6147842733001</v>
      </c>
      <c r="U10" s="56"/>
      <c r="V10" s="56">
        <v>1362.7662280290799</v>
      </c>
      <c r="W10" s="56"/>
      <c r="X10" s="56">
        <v>1300.38419833737</v>
      </c>
      <c r="Y10" s="56"/>
      <c r="Z10" s="56"/>
      <c r="AA10" s="56">
        <v>986.73377866427495</v>
      </c>
      <c r="AB10" s="56"/>
      <c r="AC10" s="56"/>
      <c r="AD10" s="56"/>
      <c r="AE10" s="56"/>
      <c r="AF10" s="56"/>
      <c r="AG10" s="11" t="s">
        <v>13</v>
      </c>
      <c r="AH10" s="2">
        <v>1273.7316314491</v>
      </c>
      <c r="AI10" s="2">
        <v>1139.65461761236</v>
      </c>
      <c r="AJ10" s="2">
        <v>1070.8731095141</v>
      </c>
      <c r="AK10" s="59">
        <v>732.46272659015301</v>
      </c>
      <c r="AL10" s="59"/>
      <c r="AM10" s="59"/>
      <c r="AN10" s="2"/>
      <c r="AO10" s="11" t="s">
        <v>13</v>
      </c>
      <c r="AP10" s="2">
        <v>1394.87</v>
      </c>
      <c r="AQ10" s="2">
        <v>1153.45</v>
      </c>
      <c r="AR10" s="2">
        <v>1097.6500000000001</v>
      </c>
      <c r="AS10" s="2">
        <v>786.36</v>
      </c>
      <c r="AT10" s="2"/>
      <c r="AU10" s="11" t="s">
        <v>13</v>
      </c>
      <c r="AV10" s="2">
        <v>1451.42</v>
      </c>
      <c r="AW10" s="2">
        <v>1208.3900000000001</v>
      </c>
      <c r="AX10" s="2">
        <v>1189.8699999999999</v>
      </c>
      <c r="AY10" s="2">
        <v>870.04</v>
      </c>
      <c r="AZ10" s="2"/>
      <c r="BA10" s="11" t="s">
        <v>13</v>
      </c>
      <c r="BB10" s="2">
        <v>1484.62</v>
      </c>
      <c r="BC10" s="2">
        <v>1167.54</v>
      </c>
      <c r="BD10" s="2">
        <v>1164.18</v>
      </c>
      <c r="BE10" s="2">
        <v>886.07</v>
      </c>
      <c r="BF10" s="2"/>
      <c r="BG10" s="11" t="s">
        <v>13</v>
      </c>
      <c r="BH10" s="4">
        <v>1471.36</v>
      </c>
      <c r="BI10" s="1">
        <v>1234.8699999999999</v>
      </c>
      <c r="BJ10" s="2">
        <v>1231.51</v>
      </c>
      <c r="BK10" s="2">
        <v>939.92</v>
      </c>
      <c r="BL10" s="2"/>
      <c r="BM10" s="6">
        <f t="shared" si="0"/>
        <v>1468.5891423206485</v>
      </c>
      <c r="BO10" s="6">
        <f t="shared" si="1"/>
        <v>1236.5218086310142</v>
      </c>
      <c r="BP10" s="11" t="s">
        <v>13</v>
      </c>
      <c r="BR10" s="6">
        <f t="shared" si="2"/>
        <v>1203.7219138033142</v>
      </c>
      <c r="BT10" s="11" t="s">
        <v>13</v>
      </c>
      <c r="CD10" s="6" t="s">
        <v>57</v>
      </c>
      <c r="CE10" s="6">
        <v>1065.2857142857142</v>
      </c>
      <c r="CF10" s="6">
        <v>1312.26</v>
      </c>
      <c r="CG10" s="6">
        <v>936.75030210509351</v>
      </c>
      <c r="CH10" s="6">
        <v>1125.5528571428572</v>
      </c>
      <c r="CI10" s="6">
        <v>1080.5263836862318</v>
      </c>
      <c r="CJ10" s="6">
        <v>1128</v>
      </c>
      <c r="CK10" s="6">
        <v>1236.5218086310142</v>
      </c>
      <c r="CL10" s="6">
        <v>1142.1428571428571</v>
      </c>
      <c r="CM10" s="6">
        <v>1087.1857142857141</v>
      </c>
      <c r="CN10" s="6">
        <v>1271.7142857142858</v>
      </c>
      <c r="CO10" s="6">
        <v>1281.0757142857142</v>
      </c>
      <c r="CP10" s="6">
        <v>1206.1428571428571</v>
      </c>
      <c r="CQ10" s="6">
        <v>1079.5367044662059</v>
      </c>
      <c r="CR10" s="6">
        <v>1176.8956798544316</v>
      </c>
      <c r="CS10" s="6">
        <v>1208.3571428571429</v>
      </c>
      <c r="CT10" s="6">
        <v>1331.7542857142855</v>
      </c>
      <c r="CU10" s="6">
        <v>1008.9300000000001</v>
      </c>
      <c r="CV10" s="6">
        <v>988.57142857142856</v>
      </c>
      <c r="CW10" s="6">
        <v>1050.8557142857142</v>
      </c>
      <c r="CX10" s="6">
        <v>1240</v>
      </c>
      <c r="CY10" s="6">
        <v>1255.7142857142858</v>
      </c>
      <c r="CZ10" s="6">
        <v>1031.2045595701193</v>
      </c>
      <c r="DA10" s="6">
        <v>1261</v>
      </c>
      <c r="DB10" s="6">
        <v>995.77726940598961</v>
      </c>
      <c r="DC10" s="6">
        <v>1398.0610584716501</v>
      </c>
      <c r="DD10" s="6">
        <v>1074.1671428571428</v>
      </c>
      <c r="DE10" s="6">
        <v>1081.5714285714287</v>
      </c>
      <c r="DF10" s="6">
        <v>1343.6394868454695</v>
      </c>
      <c r="DH10" s="6">
        <v>1367.8892446153845</v>
      </c>
    </row>
    <row r="11" spans="1:112" x14ac:dyDescent="0.35">
      <c r="A11" s="55" t="s">
        <v>14</v>
      </c>
      <c r="B11" s="55"/>
      <c r="C11" s="55"/>
      <c r="D11" s="56">
        <v>1392</v>
      </c>
      <c r="E11" s="56"/>
      <c r="F11" s="56">
        <v>1393</v>
      </c>
      <c r="G11" s="56"/>
      <c r="H11" s="56">
        <v>904</v>
      </c>
      <c r="I11" s="56"/>
      <c r="J11" s="56"/>
      <c r="K11" s="56"/>
      <c r="L11" s="56"/>
      <c r="M11" s="56"/>
      <c r="N11" s="56"/>
      <c r="O11" s="56"/>
      <c r="P11" s="56"/>
      <c r="Q11" s="55" t="s">
        <v>14</v>
      </c>
      <c r="R11" s="55"/>
      <c r="S11" s="55"/>
      <c r="T11" s="56">
        <v>1386</v>
      </c>
      <c r="U11" s="56"/>
      <c r="V11" s="56">
        <v>1375</v>
      </c>
      <c r="W11" s="56"/>
      <c r="X11" s="56">
        <v>890</v>
      </c>
      <c r="Y11" s="56"/>
      <c r="Z11" s="56"/>
      <c r="AA11" s="56"/>
      <c r="AB11" s="56"/>
      <c r="AC11" s="56"/>
      <c r="AD11" s="56"/>
      <c r="AE11" s="56"/>
      <c r="AF11" s="56"/>
      <c r="AG11" s="11" t="s">
        <v>14</v>
      </c>
      <c r="AH11" s="2">
        <v>1199</v>
      </c>
      <c r="AI11" s="2">
        <v>1238</v>
      </c>
      <c r="AJ11" s="2">
        <v>780</v>
      </c>
      <c r="AK11" s="59"/>
      <c r="AL11" s="59"/>
      <c r="AM11" s="59"/>
      <c r="AN11" s="2"/>
      <c r="AO11" s="11" t="s">
        <v>14</v>
      </c>
      <c r="AP11" s="2">
        <v>1194</v>
      </c>
      <c r="AQ11" s="2">
        <v>994</v>
      </c>
      <c r="AR11" s="2">
        <v>627</v>
      </c>
      <c r="AS11" s="2"/>
      <c r="AT11" s="2"/>
      <c r="AU11" s="11" t="s">
        <v>14</v>
      </c>
      <c r="AV11" s="2">
        <v>1253</v>
      </c>
      <c r="AW11" s="2">
        <v>997</v>
      </c>
      <c r="AX11" s="2">
        <v>669</v>
      </c>
      <c r="AY11" s="2"/>
      <c r="AZ11" s="2"/>
      <c r="BA11" s="11" t="s">
        <v>14</v>
      </c>
      <c r="BB11" s="2">
        <v>1229</v>
      </c>
      <c r="BC11" s="2">
        <v>948</v>
      </c>
      <c r="BD11" s="2">
        <v>657</v>
      </c>
      <c r="BE11" s="2"/>
      <c r="BF11" s="2"/>
      <c r="BG11" s="11" t="s">
        <v>14</v>
      </c>
      <c r="BH11" s="5">
        <v>1244</v>
      </c>
      <c r="BI11" s="1">
        <v>1050</v>
      </c>
      <c r="BJ11" s="2">
        <v>657</v>
      </c>
      <c r="BK11" s="2"/>
      <c r="BL11" s="2"/>
      <c r="BM11" s="6">
        <f t="shared" si="0"/>
        <v>1271</v>
      </c>
      <c r="BO11" s="6">
        <f t="shared" si="1"/>
        <v>1142.1428571428571</v>
      </c>
      <c r="BP11" s="11" t="s">
        <v>14</v>
      </c>
      <c r="BR11" s="6">
        <f t="shared" si="2"/>
        <v>740.57142857142856</v>
      </c>
      <c r="BT11" s="11" t="s">
        <v>14</v>
      </c>
      <c r="BY11" s="52"/>
      <c r="BZ11" s="52"/>
      <c r="CA11" s="52"/>
      <c r="CB11" s="52"/>
      <c r="CD11" s="6" t="s">
        <v>141</v>
      </c>
      <c r="CE11" s="6">
        <f>BR4</f>
        <v>631.38428571428562</v>
      </c>
      <c r="CF11" s="6">
        <f>BR5</f>
        <v>493.81428571428569</v>
      </c>
      <c r="CG11" s="6">
        <f>BR6</f>
        <v>827.58194264677957</v>
      </c>
      <c r="CH11" s="6">
        <f>BR8</f>
        <v>694.21428571428567</v>
      </c>
      <c r="CI11" s="6">
        <f>BR9</f>
        <v>579.72826454300264</v>
      </c>
      <c r="CJ11" s="6">
        <f>BR14</f>
        <v>537.85714285714289</v>
      </c>
      <c r="CK11" s="6">
        <v>1203.7219138033142</v>
      </c>
      <c r="CL11" s="6">
        <v>740.57142857142856</v>
      </c>
      <c r="CM11" s="6">
        <f>BR29</f>
        <v>591.00571428571425</v>
      </c>
      <c r="CN11" s="6">
        <f>BR12</f>
        <v>825.05142857142869</v>
      </c>
      <c r="CO11" s="6">
        <f>BR13</f>
        <v>783.4571428571428</v>
      </c>
      <c r="CP11" s="6">
        <f>BR15</f>
        <v>527.57142857142856</v>
      </c>
      <c r="CQ11" s="6">
        <f>BR16</f>
        <v>1079.5367044662059</v>
      </c>
      <c r="CR11" s="6">
        <f>BR7</f>
        <v>520.15653989643567</v>
      </c>
      <c r="CS11" s="6">
        <f>BR17</f>
        <v>565.7285714285714</v>
      </c>
      <c r="CT11" s="6">
        <f>BR18</f>
        <v>1162.3471428571427</v>
      </c>
      <c r="CU11" s="6">
        <f>BR20</f>
        <v>465.21857142857141</v>
      </c>
      <c r="CV11" s="6">
        <f>BR21</f>
        <v>458.28571428571428</v>
      </c>
      <c r="CW11" s="6">
        <f>BR19</f>
        <v>601.44142857142856</v>
      </c>
      <c r="CX11" s="6">
        <f>BR22</f>
        <v>1000</v>
      </c>
      <c r="CY11" s="6">
        <f>BR23</f>
        <v>1005.5714285714286</v>
      </c>
      <c r="CZ11" s="6">
        <f>BR24</f>
        <v>648.68586196283263</v>
      </c>
      <c r="DA11" s="6">
        <f>BR25</f>
        <v>1058.2857142857142</v>
      </c>
      <c r="DB11" s="6">
        <f>BR26</f>
        <v>824.27040586779651</v>
      </c>
      <c r="DC11" s="6">
        <f>BR30</f>
        <v>966.30603149634487</v>
      </c>
      <c r="DD11" s="6">
        <f>BR28</f>
        <v>846.88285714285723</v>
      </c>
      <c r="DE11" s="6">
        <f>CI11</f>
        <v>579.72826454300264</v>
      </c>
      <c r="DF11" s="6">
        <f>CS11</f>
        <v>565.7285714285714</v>
      </c>
      <c r="DH11" s="6">
        <f>DC11</f>
        <v>966.30603149634487</v>
      </c>
    </row>
    <row r="12" spans="1:112" x14ac:dyDescent="0.35">
      <c r="A12" s="55" t="s">
        <v>15</v>
      </c>
      <c r="B12" s="55"/>
      <c r="C12" s="55"/>
      <c r="D12" s="56">
        <v>1532</v>
      </c>
      <c r="E12" s="56"/>
      <c r="F12" s="56">
        <v>1432</v>
      </c>
      <c r="G12" s="56"/>
      <c r="H12" s="56">
        <v>1016</v>
      </c>
      <c r="I12" s="56"/>
      <c r="J12" s="56"/>
      <c r="K12" s="56"/>
      <c r="L12" s="56"/>
      <c r="M12" s="56"/>
      <c r="N12" s="56"/>
      <c r="O12" s="56"/>
      <c r="P12" s="56"/>
      <c r="Q12" s="55" t="s">
        <v>15</v>
      </c>
      <c r="R12" s="55"/>
      <c r="S12" s="55"/>
      <c r="T12" s="56">
        <v>1597</v>
      </c>
      <c r="U12" s="56"/>
      <c r="V12" s="56">
        <v>1394</v>
      </c>
      <c r="W12" s="56"/>
      <c r="X12" s="56">
        <v>947</v>
      </c>
      <c r="Y12" s="56"/>
      <c r="Z12" s="56"/>
      <c r="AA12" s="56"/>
      <c r="AB12" s="56"/>
      <c r="AC12" s="56"/>
      <c r="AD12" s="56"/>
      <c r="AE12" s="56"/>
      <c r="AF12" s="56"/>
      <c r="AG12" s="11" t="s">
        <v>15</v>
      </c>
      <c r="AH12" s="2">
        <v>1291</v>
      </c>
      <c r="AI12" s="2">
        <v>1194</v>
      </c>
      <c r="AJ12" s="2">
        <v>701.6</v>
      </c>
      <c r="AK12" s="59"/>
      <c r="AL12" s="59"/>
      <c r="AM12" s="59"/>
      <c r="AN12" s="2"/>
      <c r="AO12" s="11" t="s">
        <v>15</v>
      </c>
      <c r="AP12" s="2">
        <v>1327</v>
      </c>
      <c r="AQ12" s="2">
        <v>1156</v>
      </c>
      <c r="AR12" s="2">
        <v>759.04</v>
      </c>
      <c r="AS12" s="2"/>
      <c r="AT12" s="2"/>
      <c r="AU12" s="11" t="s">
        <v>15</v>
      </c>
      <c r="AV12" s="2">
        <v>1439</v>
      </c>
      <c r="AW12" s="2">
        <v>1268</v>
      </c>
      <c r="AX12" s="2">
        <v>788.38</v>
      </c>
      <c r="AY12" s="2"/>
      <c r="AZ12" s="2"/>
      <c r="BA12" s="11" t="s">
        <v>15</v>
      </c>
      <c r="BB12" s="2">
        <v>1435</v>
      </c>
      <c r="BC12" s="2">
        <v>1226</v>
      </c>
      <c r="BD12" s="2">
        <v>755.9</v>
      </c>
      <c r="BE12" s="2"/>
      <c r="BF12" s="2"/>
      <c r="BG12" s="11" t="s">
        <v>15</v>
      </c>
      <c r="BH12" s="5">
        <v>1400</v>
      </c>
      <c r="BI12" s="1">
        <v>1232</v>
      </c>
      <c r="BJ12" s="2">
        <v>807.44</v>
      </c>
      <c r="BK12" s="2"/>
      <c r="BL12" s="2"/>
      <c r="BM12" s="6">
        <f t="shared" si="0"/>
        <v>1431.5714285714287</v>
      </c>
      <c r="BO12" s="6">
        <f t="shared" si="1"/>
        <v>1271.7142857142858</v>
      </c>
      <c r="BP12" s="11" t="s">
        <v>15</v>
      </c>
      <c r="BR12" s="6">
        <f t="shared" si="2"/>
        <v>825.05142857142869</v>
      </c>
      <c r="BT12" s="11" t="s">
        <v>15</v>
      </c>
    </row>
    <row r="13" spans="1:112" x14ac:dyDescent="0.35">
      <c r="A13" s="55" t="s">
        <v>16</v>
      </c>
      <c r="B13" s="55"/>
      <c r="C13" s="55"/>
      <c r="D13" s="56">
        <v>1520.77</v>
      </c>
      <c r="E13" s="56"/>
      <c r="F13" s="56">
        <v>1456.39</v>
      </c>
      <c r="G13" s="56"/>
      <c r="H13" s="56">
        <v>951.41</v>
      </c>
      <c r="I13" s="56"/>
      <c r="J13" s="56"/>
      <c r="K13" s="56">
        <v>600.69000000000005</v>
      </c>
      <c r="L13" s="56"/>
      <c r="M13" s="56"/>
      <c r="N13" s="56"/>
      <c r="O13" s="56"/>
      <c r="P13" s="56"/>
      <c r="Q13" s="55" t="s">
        <v>16</v>
      </c>
      <c r="R13" s="55"/>
      <c r="S13" s="55"/>
      <c r="T13" s="56">
        <v>1494.75</v>
      </c>
      <c r="U13" s="56"/>
      <c r="V13" s="56">
        <v>1399.9</v>
      </c>
      <c r="W13" s="56"/>
      <c r="X13" s="56">
        <v>885.07</v>
      </c>
      <c r="Y13" s="56"/>
      <c r="Z13" s="56"/>
      <c r="AA13" s="56">
        <v>572.51</v>
      </c>
      <c r="AB13" s="56"/>
      <c r="AC13" s="56"/>
      <c r="AD13" s="56"/>
      <c r="AE13" s="56"/>
      <c r="AF13" s="56"/>
      <c r="AG13" s="11" t="s">
        <v>16</v>
      </c>
      <c r="AH13" s="2">
        <v>1262.1400000000001</v>
      </c>
      <c r="AI13" s="2">
        <v>1213.25</v>
      </c>
      <c r="AJ13" s="2">
        <v>733.52</v>
      </c>
      <c r="AK13" s="59">
        <v>363.54</v>
      </c>
      <c r="AL13" s="59"/>
      <c r="AM13" s="59"/>
      <c r="AN13" s="2"/>
      <c r="AO13" s="11" t="s">
        <v>16</v>
      </c>
      <c r="AP13" s="2">
        <v>1312.53</v>
      </c>
      <c r="AQ13" s="2">
        <v>1209.1500000000001</v>
      </c>
      <c r="AR13" s="2">
        <v>750.54</v>
      </c>
      <c r="AS13" s="2">
        <v>430.74</v>
      </c>
      <c r="AT13" s="2"/>
      <c r="AU13" s="11" t="s">
        <v>16</v>
      </c>
      <c r="AV13" s="2">
        <v>1328.02</v>
      </c>
      <c r="AW13" s="2">
        <v>1236.3499999999999</v>
      </c>
      <c r="AX13" s="2">
        <v>724.73</v>
      </c>
      <c r="AY13" s="2">
        <v>452.01</v>
      </c>
      <c r="AZ13" s="2"/>
      <c r="BA13" s="11" t="s">
        <v>16</v>
      </c>
      <c r="BB13" s="2">
        <v>1336.2</v>
      </c>
      <c r="BC13" s="2">
        <v>1199.76</v>
      </c>
      <c r="BD13" s="2">
        <v>694.51</v>
      </c>
      <c r="BE13" s="2">
        <v>458.73</v>
      </c>
      <c r="BF13" s="2"/>
      <c r="BG13" s="11" t="s">
        <v>16</v>
      </c>
      <c r="BH13" s="4">
        <v>1350.12</v>
      </c>
      <c r="BI13" s="1">
        <v>1252.73</v>
      </c>
      <c r="BJ13" s="2">
        <v>744.42</v>
      </c>
      <c r="BK13" s="2">
        <v>486.96</v>
      </c>
      <c r="BL13" s="2"/>
      <c r="BM13" s="6">
        <f t="shared" si="0"/>
        <v>1372.0757142857144</v>
      </c>
      <c r="BO13" s="6">
        <f t="shared" si="1"/>
        <v>1281.0757142857142</v>
      </c>
      <c r="BP13" s="11" t="s">
        <v>16</v>
      </c>
      <c r="BR13" s="6">
        <f t="shared" si="2"/>
        <v>783.4571428571428</v>
      </c>
      <c r="BT13" s="11" t="s">
        <v>16</v>
      </c>
    </row>
    <row r="14" spans="1:112" x14ac:dyDescent="0.35">
      <c r="A14" s="55" t="s">
        <v>17</v>
      </c>
      <c r="B14" s="55"/>
      <c r="C14" s="55"/>
      <c r="D14" s="56">
        <v>1371</v>
      </c>
      <c r="E14" s="56"/>
      <c r="F14" s="56">
        <v>1254</v>
      </c>
      <c r="G14" s="56"/>
      <c r="H14" s="56">
        <v>704</v>
      </c>
      <c r="I14" s="56"/>
      <c r="J14" s="56"/>
      <c r="K14" s="56"/>
      <c r="L14" s="56"/>
      <c r="M14" s="56"/>
      <c r="N14" s="56"/>
      <c r="O14" s="56"/>
      <c r="P14" s="56"/>
      <c r="Q14" s="55" t="s">
        <v>17</v>
      </c>
      <c r="R14" s="55"/>
      <c r="S14" s="55"/>
      <c r="T14" s="56">
        <v>1402</v>
      </c>
      <c r="U14" s="56"/>
      <c r="V14" s="56">
        <v>1240</v>
      </c>
      <c r="W14" s="56"/>
      <c r="X14" s="56">
        <v>644</v>
      </c>
      <c r="Y14" s="56"/>
      <c r="Z14" s="56"/>
      <c r="AA14" s="56"/>
      <c r="AB14" s="56"/>
      <c r="AC14" s="56"/>
      <c r="AD14" s="56"/>
      <c r="AE14" s="56"/>
      <c r="AF14" s="56"/>
      <c r="AG14" s="11" t="s">
        <v>17</v>
      </c>
      <c r="AH14" s="2">
        <v>1192</v>
      </c>
      <c r="AI14" s="2">
        <v>1080</v>
      </c>
      <c r="AJ14" s="2">
        <v>507</v>
      </c>
      <c r="AK14" s="59"/>
      <c r="AL14" s="59"/>
      <c r="AM14" s="59"/>
      <c r="AN14" s="2"/>
      <c r="AO14" s="11" t="s">
        <v>17</v>
      </c>
      <c r="AP14" s="2">
        <v>1265</v>
      </c>
      <c r="AQ14" s="2">
        <v>1089</v>
      </c>
      <c r="AR14" s="2">
        <v>509</v>
      </c>
      <c r="AS14" s="2"/>
      <c r="AT14" s="2"/>
      <c r="AU14" s="11" t="s">
        <v>17</v>
      </c>
      <c r="AV14" s="2">
        <v>1283</v>
      </c>
      <c r="AW14" s="2">
        <v>1085</v>
      </c>
      <c r="AX14" s="2">
        <v>475</v>
      </c>
      <c r="AY14" s="2"/>
      <c r="AZ14" s="2"/>
      <c r="BA14" s="11" t="s">
        <v>17</v>
      </c>
      <c r="BB14" s="2">
        <v>1293</v>
      </c>
      <c r="BC14" s="2">
        <v>1051</v>
      </c>
      <c r="BD14" s="2">
        <v>447</v>
      </c>
      <c r="BE14" s="2"/>
      <c r="BF14" s="2"/>
      <c r="BG14" s="11" t="s">
        <v>17</v>
      </c>
      <c r="BH14" s="5">
        <v>1257</v>
      </c>
      <c r="BI14" s="1">
        <v>1097</v>
      </c>
      <c r="BJ14" s="2">
        <v>479</v>
      </c>
      <c r="BK14" s="2"/>
      <c r="BL14" s="2"/>
      <c r="BM14" s="6">
        <f t="shared" si="0"/>
        <v>1294.7142857142858</v>
      </c>
      <c r="BO14" s="6">
        <f t="shared" si="1"/>
        <v>1128</v>
      </c>
      <c r="BP14" s="11" t="s">
        <v>17</v>
      </c>
      <c r="BR14" s="6">
        <f t="shared" si="2"/>
        <v>537.85714285714289</v>
      </c>
      <c r="BT14" s="11" t="s">
        <v>17</v>
      </c>
      <c r="CD14" s="6" t="s">
        <v>60</v>
      </c>
    </row>
    <row r="15" spans="1:112" x14ac:dyDescent="0.35">
      <c r="A15" s="55" t="s">
        <v>18</v>
      </c>
      <c r="B15" s="55"/>
      <c r="C15" s="55"/>
      <c r="D15" s="56">
        <v>1591</v>
      </c>
      <c r="E15" s="56"/>
      <c r="F15" s="56">
        <v>1383</v>
      </c>
      <c r="G15" s="56"/>
      <c r="H15" s="56">
        <v>1053</v>
      </c>
      <c r="I15" s="56"/>
      <c r="J15" s="56"/>
      <c r="K15" s="56">
        <v>531.37</v>
      </c>
      <c r="L15" s="56"/>
      <c r="M15" s="56"/>
      <c r="N15" s="56"/>
      <c r="O15" s="56"/>
      <c r="P15" s="56"/>
      <c r="Q15" s="55" t="s">
        <v>18</v>
      </c>
      <c r="R15" s="55"/>
      <c r="S15" s="55"/>
      <c r="T15" s="56">
        <v>1592</v>
      </c>
      <c r="U15" s="56"/>
      <c r="V15" s="56">
        <v>1344</v>
      </c>
      <c r="W15" s="56"/>
      <c r="X15" s="56">
        <v>1006</v>
      </c>
      <c r="Y15" s="56"/>
      <c r="Z15" s="56"/>
      <c r="AA15" s="56">
        <v>505.02</v>
      </c>
      <c r="AB15" s="56"/>
      <c r="AC15" s="56"/>
      <c r="AD15" s="56"/>
      <c r="AE15" s="56"/>
      <c r="AF15" s="56"/>
      <c r="AG15" s="11" t="s">
        <v>18</v>
      </c>
      <c r="AH15" s="2">
        <v>1347</v>
      </c>
      <c r="AI15" s="2">
        <v>1150</v>
      </c>
      <c r="AJ15" s="2">
        <v>797</v>
      </c>
      <c r="AK15" s="59">
        <v>290.94</v>
      </c>
      <c r="AL15" s="59"/>
      <c r="AM15" s="59"/>
      <c r="AN15" s="2"/>
      <c r="AO15" s="11" t="s">
        <v>18</v>
      </c>
      <c r="AP15" s="2">
        <v>1388</v>
      </c>
      <c r="AQ15" s="2">
        <v>1124</v>
      </c>
      <c r="AR15" s="2">
        <v>0</v>
      </c>
      <c r="AS15" s="2">
        <v>345.49</v>
      </c>
      <c r="AT15" s="2"/>
      <c r="AU15" s="11" t="s">
        <v>18</v>
      </c>
      <c r="AV15" s="2">
        <v>1427</v>
      </c>
      <c r="AW15" s="2">
        <v>1157</v>
      </c>
      <c r="AX15" s="2">
        <v>0</v>
      </c>
      <c r="AY15" s="2">
        <v>365.62</v>
      </c>
      <c r="AZ15" s="2"/>
      <c r="BA15" s="11" t="s">
        <v>18</v>
      </c>
      <c r="BB15" s="2">
        <v>1423</v>
      </c>
      <c r="BC15" s="2">
        <v>1132</v>
      </c>
      <c r="BD15" s="2">
        <v>0</v>
      </c>
      <c r="BE15" s="2">
        <v>373.08</v>
      </c>
      <c r="BF15" s="2"/>
      <c r="BG15" s="11" t="s">
        <v>18</v>
      </c>
      <c r="BH15" s="5">
        <v>1427</v>
      </c>
      <c r="BI15" s="1">
        <v>1153</v>
      </c>
      <c r="BJ15" s="2">
        <v>837</v>
      </c>
      <c r="BK15" s="2">
        <v>400.71</v>
      </c>
      <c r="BL15" s="2"/>
      <c r="BM15" s="6">
        <f t="shared" si="0"/>
        <v>1456.4285714285713</v>
      </c>
      <c r="BO15" s="6">
        <f t="shared" si="1"/>
        <v>1206.1428571428571</v>
      </c>
      <c r="BP15" s="11" t="s">
        <v>18</v>
      </c>
      <c r="BR15" s="6">
        <f t="shared" si="2"/>
        <v>527.57142857142856</v>
      </c>
      <c r="BT15" s="11" t="s">
        <v>18</v>
      </c>
      <c r="CD15" s="6" t="s">
        <v>61</v>
      </c>
      <c r="CE15">
        <v>1145</v>
      </c>
      <c r="CF15">
        <v>1006</v>
      </c>
      <c r="CG15">
        <v>484</v>
      </c>
      <c r="CH15">
        <v>2155</v>
      </c>
      <c r="CI15">
        <v>780</v>
      </c>
      <c r="CJ15">
        <v>1235</v>
      </c>
      <c r="CK15">
        <v>815</v>
      </c>
      <c r="CL15">
        <v>657</v>
      </c>
      <c r="CM15">
        <v>1304</v>
      </c>
      <c r="CN15">
        <v>932</v>
      </c>
      <c r="CO15">
        <v>1044</v>
      </c>
      <c r="CP15">
        <v>1122</v>
      </c>
      <c r="CQ15">
        <v>821</v>
      </c>
      <c r="CR15">
        <v>1140</v>
      </c>
      <c r="CS15">
        <v>1489</v>
      </c>
      <c r="CT15">
        <v>1483</v>
      </c>
      <c r="CU15">
        <v>789</v>
      </c>
      <c r="CV15">
        <v>1020</v>
      </c>
      <c r="CW15">
        <v>779</v>
      </c>
      <c r="CX15">
        <v>1441</v>
      </c>
      <c r="CY15">
        <v>1192</v>
      </c>
      <c r="CZ15">
        <v>814</v>
      </c>
      <c r="DA15">
        <v>1536</v>
      </c>
      <c r="DB15">
        <v>341</v>
      </c>
      <c r="DC15">
        <v>1399</v>
      </c>
      <c r="DD15">
        <v>1988</v>
      </c>
      <c r="DE15">
        <v>770</v>
      </c>
      <c r="DF15">
        <v>1046</v>
      </c>
      <c r="DG15">
        <v>794</v>
      </c>
      <c r="DH15">
        <v>1112</v>
      </c>
    </row>
    <row r="16" spans="1:112" x14ac:dyDescent="0.35">
      <c r="A16" s="55" t="s">
        <v>19</v>
      </c>
      <c r="B16" s="55"/>
      <c r="C16" s="55"/>
      <c r="D16" s="56">
        <v>1166.6918938634101</v>
      </c>
      <c r="E16" s="56"/>
      <c r="F16" s="56">
        <v>1233.50758335613</v>
      </c>
      <c r="G16" s="56"/>
      <c r="H16" s="56">
        <v>1233.50758335613</v>
      </c>
      <c r="I16" s="56"/>
      <c r="J16" s="56"/>
      <c r="K16" s="56">
        <v>820.03586517127098</v>
      </c>
      <c r="L16" s="56"/>
      <c r="M16" s="56"/>
      <c r="N16" s="56"/>
      <c r="O16" s="56"/>
      <c r="P16" s="56"/>
      <c r="Q16" s="55" t="s">
        <v>19</v>
      </c>
      <c r="R16" s="55"/>
      <c r="S16" s="55"/>
      <c r="T16" s="56">
        <v>1135.9551757112099</v>
      </c>
      <c r="U16" s="56"/>
      <c r="V16" s="56">
        <v>1162.8471192923701</v>
      </c>
      <c r="W16" s="56"/>
      <c r="X16" s="56">
        <v>1162.8471192923701</v>
      </c>
      <c r="Y16" s="56"/>
      <c r="Z16" s="56"/>
      <c r="AA16" s="56">
        <v>560.60243844131003</v>
      </c>
      <c r="AB16" s="56"/>
      <c r="AC16" s="56"/>
      <c r="AD16" s="56"/>
      <c r="AE16" s="56"/>
      <c r="AF16" s="56"/>
      <c r="AG16" s="11" t="s">
        <v>19</v>
      </c>
      <c r="AH16" s="2">
        <v>819.66015173308494</v>
      </c>
      <c r="AI16" s="2">
        <v>932.14222861494204</v>
      </c>
      <c r="AJ16" s="2">
        <v>932.14222861494204</v>
      </c>
      <c r="AK16" s="59">
        <v>329.97715542770101</v>
      </c>
      <c r="AL16" s="59"/>
      <c r="AM16" s="59"/>
      <c r="AN16" s="2"/>
      <c r="AO16" s="11" t="s">
        <v>19</v>
      </c>
      <c r="AP16" s="2">
        <v>997.58</v>
      </c>
      <c r="AQ16" s="2">
        <v>1022.23</v>
      </c>
      <c r="AR16" s="2">
        <v>1022.23</v>
      </c>
      <c r="AS16" s="2">
        <v>440.85</v>
      </c>
      <c r="AT16" s="2"/>
      <c r="AU16" s="11" t="s">
        <v>19</v>
      </c>
      <c r="AV16" s="2">
        <v>1051.3800000000001</v>
      </c>
      <c r="AW16" s="2">
        <v>1086.32</v>
      </c>
      <c r="AX16" s="2">
        <v>1086.32</v>
      </c>
      <c r="AY16" s="2">
        <v>490.74</v>
      </c>
      <c r="AZ16" s="2"/>
      <c r="BA16" s="11" t="s">
        <v>19</v>
      </c>
      <c r="BB16" s="2">
        <v>1048.4000000000001</v>
      </c>
      <c r="BC16" s="2">
        <v>1028.04</v>
      </c>
      <c r="BD16" s="2">
        <v>1028.04</v>
      </c>
      <c r="BE16" s="2">
        <v>506.12</v>
      </c>
      <c r="BF16" s="2"/>
      <c r="BG16" s="11" t="s">
        <v>19</v>
      </c>
      <c r="BH16" s="4">
        <v>1037.8399999999999</v>
      </c>
      <c r="BI16" s="1">
        <v>1091.67</v>
      </c>
      <c r="BJ16" s="2">
        <v>1091.67</v>
      </c>
      <c r="BK16" s="2">
        <v>627.21</v>
      </c>
      <c r="BL16" s="2"/>
      <c r="BM16" s="6">
        <f t="shared" si="0"/>
        <v>1036.7867459011006</v>
      </c>
      <c r="BO16" s="6">
        <f t="shared" si="1"/>
        <v>1079.5367044662059</v>
      </c>
      <c r="BP16" s="11" t="s">
        <v>19</v>
      </c>
      <c r="BR16" s="6">
        <f t="shared" si="2"/>
        <v>1079.5367044662059</v>
      </c>
      <c r="BT16" s="11" t="s">
        <v>19</v>
      </c>
      <c r="CD16" s="6" t="s">
        <v>121</v>
      </c>
    </row>
    <row r="17" spans="1:113" x14ac:dyDescent="0.35">
      <c r="A17" s="55" t="s">
        <v>20</v>
      </c>
      <c r="B17" s="55"/>
      <c r="C17" s="55"/>
      <c r="D17" s="56">
        <v>1430.6</v>
      </c>
      <c r="E17" s="56"/>
      <c r="F17" s="56">
        <v>1332</v>
      </c>
      <c r="G17" s="56"/>
      <c r="H17" s="56">
        <v>722.75</v>
      </c>
      <c r="I17" s="56"/>
      <c r="J17" s="56"/>
      <c r="K17" s="56">
        <v>589.05999999999995</v>
      </c>
      <c r="L17" s="56"/>
      <c r="M17" s="56"/>
      <c r="N17" s="56"/>
      <c r="O17" s="56"/>
      <c r="P17" s="56"/>
      <c r="Q17" s="55" t="s">
        <v>20</v>
      </c>
      <c r="R17" s="55"/>
      <c r="S17" s="55"/>
      <c r="T17" s="56">
        <v>1438.7</v>
      </c>
      <c r="U17" s="56"/>
      <c r="V17" s="56">
        <v>1349.8</v>
      </c>
      <c r="W17" s="56"/>
      <c r="X17" s="56">
        <v>689.1</v>
      </c>
      <c r="Y17" s="56"/>
      <c r="Z17" s="56"/>
      <c r="AA17" s="56">
        <v>554.55999999999995</v>
      </c>
      <c r="AB17" s="56"/>
      <c r="AC17" s="56"/>
      <c r="AD17" s="56"/>
      <c r="AE17" s="56"/>
      <c r="AF17" s="56"/>
      <c r="AG17" s="11" t="s">
        <v>20</v>
      </c>
      <c r="AH17" s="2">
        <v>1244.5999999999999</v>
      </c>
      <c r="AI17" s="2">
        <v>1157.8</v>
      </c>
      <c r="AJ17" s="2">
        <v>522.75</v>
      </c>
      <c r="AK17" s="59">
        <v>347.31</v>
      </c>
      <c r="AL17" s="59"/>
      <c r="AM17" s="59"/>
      <c r="AN17" s="2"/>
      <c r="AO17" s="11" t="s">
        <v>20</v>
      </c>
      <c r="AP17" s="2">
        <v>1220.9000000000001</v>
      </c>
      <c r="AQ17" s="2">
        <v>1142.5999999999999</v>
      </c>
      <c r="AR17" s="2">
        <v>483.15</v>
      </c>
      <c r="AS17" s="2">
        <v>432.34</v>
      </c>
      <c r="AT17" s="2"/>
      <c r="AU17" s="11" t="s">
        <v>20</v>
      </c>
      <c r="AV17" s="2">
        <v>1259.3</v>
      </c>
      <c r="AW17" s="2">
        <v>1166.4000000000001</v>
      </c>
      <c r="AX17" s="2">
        <v>516.6</v>
      </c>
      <c r="AY17" s="2">
        <v>452.01</v>
      </c>
      <c r="AZ17" s="2"/>
      <c r="BA17" s="11" t="s">
        <v>20</v>
      </c>
      <c r="BB17" s="2">
        <v>1238.5999999999999</v>
      </c>
      <c r="BC17" s="2">
        <v>1131.7</v>
      </c>
      <c r="BD17" s="2">
        <v>489.2</v>
      </c>
      <c r="BE17" s="2">
        <v>459.19</v>
      </c>
      <c r="BF17" s="2"/>
      <c r="BG17" s="11" t="s">
        <v>20</v>
      </c>
      <c r="BH17" s="4">
        <v>1266.9000000000001</v>
      </c>
      <c r="BI17" s="1">
        <v>1178.2</v>
      </c>
      <c r="BJ17" s="2">
        <v>536.54999999999995</v>
      </c>
      <c r="BK17" s="2">
        <v>490.26</v>
      </c>
      <c r="BL17" s="2"/>
      <c r="BM17" s="6">
        <f t="shared" si="0"/>
        <v>1299.9428571428573</v>
      </c>
      <c r="BO17" s="6">
        <f t="shared" si="1"/>
        <v>1208.3571428571429</v>
      </c>
      <c r="BP17" s="11" t="s">
        <v>20</v>
      </c>
      <c r="BR17" s="6">
        <f t="shared" si="2"/>
        <v>565.7285714285714</v>
      </c>
      <c r="BT17" s="11" t="s">
        <v>20</v>
      </c>
      <c r="DI17" s="6">
        <v>0.69658334242986575</v>
      </c>
    </row>
    <row r="18" spans="1:113" x14ac:dyDescent="0.35">
      <c r="A18" s="55" t="s">
        <v>21</v>
      </c>
      <c r="B18" s="55"/>
      <c r="C18" s="55"/>
      <c r="D18" s="56">
        <v>1578.01</v>
      </c>
      <c r="E18" s="56"/>
      <c r="F18" s="56">
        <v>1474.37</v>
      </c>
      <c r="G18" s="56"/>
      <c r="H18" s="56">
        <v>1323.46</v>
      </c>
      <c r="I18" s="56"/>
      <c r="J18" s="56"/>
      <c r="K18" s="56">
        <v>510.44</v>
      </c>
      <c r="L18" s="56"/>
      <c r="M18" s="56"/>
      <c r="N18" s="56"/>
      <c r="O18" s="56"/>
      <c r="P18" s="56"/>
      <c r="Q18" s="55" t="s">
        <v>21</v>
      </c>
      <c r="R18" s="55"/>
      <c r="S18" s="55"/>
      <c r="T18" s="56">
        <v>1547.14</v>
      </c>
      <c r="U18" s="56"/>
      <c r="V18" s="56">
        <v>1441.36</v>
      </c>
      <c r="W18" s="56"/>
      <c r="X18" s="56">
        <v>1285.82</v>
      </c>
      <c r="Y18" s="56"/>
      <c r="Z18" s="56"/>
      <c r="AA18" s="56">
        <v>495.88</v>
      </c>
      <c r="AB18" s="56"/>
      <c r="AC18" s="56"/>
      <c r="AD18" s="56"/>
      <c r="AE18" s="56"/>
      <c r="AF18" s="56"/>
      <c r="AG18" s="11" t="s">
        <v>21</v>
      </c>
      <c r="AH18" s="2">
        <v>1411.26</v>
      </c>
      <c r="AI18" s="2">
        <v>1306.43</v>
      </c>
      <c r="AJ18" s="2">
        <v>1092</v>
      </c>
      <c r="AK18" s="59">
        <v>295.13</v>
      </c>
      <c r="AL18" s="59"/>
      <c r="AM18" s="59"/>
      <c r="AN18" s="2"/>
      <c r="AO18" s="11" t="s">
        <v>21</v>
      </c>
      <c r="AP18" s="2">
        <v>1377.77</v>
      </c>
      <c r="AQ18" s="2">
        <v>1266.49</v>
      </c>
      <c r="AR18" s="2">
        <v>1092.79</v>
      </c>
      <c r="AS18" s="2">
        <v>367</v>
      </c>
      <c r="AT18" s="2"/>
      <c r="AU18" s="11" t="s">
        <v>21</v>
      </c>
      <c r="AV18" s="2">
        <v>1397.66</v>
      </c>
      <c r="AW18" s="2">
        <v>1284.32</v>
      </c>
      <c r="AX18" s="2">
        <v>1120.75</v>
      </c>
      <c r="AY18" s="2">
        <v>362.89</v>
      </c>
      <c r="AZ18" s="2"/>
      <c r="BA18" s="11" t="s">
        <v>21</v>
      </c>
      <c r="BB18" s="2">
        <v>1388.63</v>
      </c>
      <c r="BC18" s="2">
        <v>1261</v>
      </c>
      <c r="BD18" s="2">
        <v>1088.75</v>
      </c>
      <c r="BE18" s="2">
        <v>368.33</v>
      </c>
      <c r="BF18" s="2"/>
      <c r="BG18" s="11" t="s">
        <v>21</v>
      </c>
      <c r="BH18" s="4">
        <v>1412.51</v>
      </c>
      <c r="BI18" s="1">
        <v>1288.31</v>
      </c>
      <c r="BJ18" s="2">
        <v>1132.8599999999999</v>
      </c>
      <c r="BK18" s="2">
        <v>402</v>
      </c>
      <c r="BL18" s="2"/>
      <c r="BM18" s="6">
        <f t="shared" si="0"/>
        <v>1444.7114285714285</v>
      </c>
      <c r="BO18" s="6">
        <f t="shared" si="1"/>
        <v>1331.7542857142855</v>
      </c>
      <c r="BP18" s="11" t="s">
        <v>21</v>
      </c>
      <c r="BR18" s="6">
        <f t="shared" si="2"/>
        <v>1162.3471428571427</v>
      </c>
      <c r="BT18" s="11" t="s">
        <v>21</v>
      </c>
      <c r="DI18" s="6">
        <v>0.30341665757013425</v>
      </c>
    </row>
    <row r="19" spans="1:113" x14ac:dyDescent="0.35">
      <c r="A19" s="55" t="s">
        <v>22</v>
      </c>
      <c r="B19" s="55"/>
      <c r="C19" s="55"/>
      <c r="D19" s="56">
        <v>1275</v>
      </c>
      <c r="E19" s="56"/>
      <c r="F19" s="56">
        <v>1205.17</v>
      </c>
      <c r="G19" s="56"/>
      <c r="H19" s="56">
        <v>823.91</v>
      </c>
      <c r="I19" s="56"/>
      <c r="J19" s="56"/>
      <c r="K19" s="56"/>
      <c r="L19" s="56"/>
      <c r="M19" s="56"/>
      <c r="N19" s="56"/>
      <c r="O19" s="56"/>
      <c r="P19" s="56"/>
      <c r="Q19" s="55" t="s">
        <v>22</v>
      </c>
      <c r="R19" s="55"/>
      <c r="S19" s="55"/>
      <c r="T19" s="56">
        <v>1250.33</v>
      </c>
      <c r="U19" s="56"/>
      <c r="V19" s="56">
        <v>1164</v>
      </c>
      <c r="W19" s="56"/>
      <c r="X19" s="56">
        <v>731.92</v>
      </c>
      <c r="Y19" s="56"/>
      <c r="Z19" s="56"/>
      <c r="AA19" s="56"/>
      <c r="AB19" s="56"/>
      <c r="AC19" s="56"/>
      <c r="AD19" s="56"/>
      <c r="AE19" s="56"/>
      <c r="AF19" s="56"/>
      <c r="AG19" s="11" t="s">
        <v>22</v>
      </c>
      <c r="AH19" s="2">
        <v>986.67</v>
      </c>
      <c r="AI19" s="2">
        <v>918.83</v>
      </c>
      <c r="AJ19" s="2">
        <v>443.71</v>
      </c>
      <c r="AK19" s="59"/>
      <c r="AL19" s="59"/>
      <c r="AM19" s="59"/>
      <c r="AN19" s="2"/>
      <c r="AO19" s="11" t="s">
        <v>22</v>
      </c>
      <c r="AP19" s="2">
        <v>1102.17</v>
      </c>
      <c r="AQ19" s="2">
        <v>1011.33</v>
      </c>
      <c r="AR19" s="2">
        <v>536.21</v>
      </c>
      <c r="AS19" s="2"/>
      <c r="AT19" s="2"/>
      <c r="AU19" s="11" t="s">
        <v>22</v>
      </c>
      <c r="AV19" s="2">
        <v>1128</v>
      </c>
      <c r="AW19" s="2">
        <v>1043.5</v>
      </c>
      <c r="AX19" s="2">
        <v>568.38</v>
      </c>
      <c r="AY19" s="2"/>
      <c r="AZ19" s="2"/>
      <c r="BA19" s="11" t="s">
        <v>22</v>
      </c>
      <c r="BB19" s="2">
        <v>1119.17</v>
      </c>
      <c r="BC19" s="2">
        <v>996.83</v>
      </c>
      <c r="BD19" s="2">
        <v>521.71</v>
      </c>
      <c r="BE19" s="2"/>
      <c r="BF19" s="2"/>
      <c r="BG19" s="11" t="s">
        <v>22</v>
      </c>
      <c r="BH19" s="4">
        <v>1143.83</v>
      </c>
      <c r="BI19" s="1">
        <v>1016.33</v>
      </c>
      <c r="BJ19" s="2">
        <v>584.25</v>
      </c>
      <c r="BK19" s="2"/>
      <c r="BL19" s="2"/>
      <c r="BM19" s="6">
        <f t="shared" si="0"/>
        <v>1143.5957142857144</v>
      </c>
      <c r="BO19" s="6">
        <f t="shared" si="1"/>
        <v>1050.8557142857142</v>
      </c>
      <c r="BP19" s="11" t="s">
        <v>22</v>
      </c>
      <c r="BR19" s="6">
        <f t="shared" si="2"/>
        <v>601.44142857142856</v>
      </c>
      <c r="BT19" s="11" t="s">
        <v>22</v>
      </c>
      <c r="CD19" s="6" t="s">
        <v>62</v>
      </c>
      <c r="CE19">
        <v>1.0805675827257399</v>
      </c>
      <c r="CF19">
        <v>1.18492882063654</v>
      </c>
      <c r="CG19">
        <v>1.0466036765406199</v>
      </c>
      <c r="CH19">
        <v>0.98513634153601803</v>
      </c>
      <c r="CI19">
        <v>1.04897959183673</v>
      </c>
      <c r="CJ19">
        <v>1.05977819905213</v>
      </c>
      <c r="CK19">
        <v>1.06325463414634</v>
      </c>
      <c r="CL19">
        <v>1.2669424208144699</v>
      </c>
      <c r="CM19">
        <v>1.1092528678304201</v>
      </c>
      <c r="CN19">
        <v>1.0541293734311601</v>
      </c>
      <c r="CO19">
        <v>1.20205033349213</v>
      </c>
      <c r="CP19">
        <v>1.08890782744485</v>
      </c>
      <c r="CQ19">
        <v>1.098086182167</v>
      </c>
      <c r="CR19">
        <v>1.07369691381987</v>
      </c>
      <c r="CS19">
        <v>1.0581769911504399</v>
      </c>
      <c r="CT19">
        <v>1.06930232558139</v>
      </c>
      <c r="CU19">
        <v>1.0718973006303001</v>
      </c>
      <c r="CV19">
        <v>1.08096574624752</v>
      </c>
      <c r="CW19">
        <v>1.1554047406247101</v>
      </c>
      <c r="CX19">
        <v>1.01901452056092</v>
      </c>
      <c r="CY19">
        <v>1.0881645774248401</v>
      </c>
      <c r="CZ19">
        <v>1.1086145038167901</v>
      </c>
      <c r="DA19">
        <v>1.1450361585189399</v>
      </c>
      <c r="DB19">
        <v>1.07018809523809</v>
      </c>
      <c r="DC19">
        <v>1.21041462639109</v>
      </c>
      <c r="DD19">
        <v>1.04496096470364</v>
      </c>
      <c r="DE19">
        <v>1.07505548763284</v>
      </c>
      <c r="DF19">
        <v>1.16135064935064</v>
      </c>
      <c r="DG19">
        <v>1.7337518590143399</v>
      </c>
      <c r="DH19">
        <v>1.14663721973094</v>
      </c>
    </row>
    <row r="20" spans="1:113" x14ac:dyDescent="0.35">
      <c r="A20" s="55" t="s">
        <v>23</v>
      </c>
      <c r="B20" s="55"/>
      <c r="C20" s="55"/>
      <c r="D20" s="56">
        <v>1208.73</v>
      </c>
      <c r="E20" s="56"/>
      <c r="F20" s="56">
        <v>1143.8900000000001</v>
      </c>
      <c r="G20" s="56"/>
      <c r="H20" s="56">
        <v>637.45000000000005</v>
      </c>
      <c r="I20" s="56"/>
      <c r="J20" s="56"/>
      <c r="K20" s="56"/>
      <c r="L20" s="56"/>
      <c r="M20" s="56"/>
      <c r="N20" s="56">
        <v>384.94</v>
      </c>
      <c r="O20" s="56"/>
      <c r="P20" s="56"/>
      <c r="Q20" s="55" t="s">
        <v>23</v>
      </c>
      <c r="R20" s="55"/>
      <c r="S20" s="55"/>
      <c r="T20" s="56">
        <v>1216.81</v>
      </c>
      <c r="U20" s="56"/>
      <c r="V20" s="56">
        <v>1132.45</v>
      </c>
      <c r="W20" s="56"/>
      <c r="X20" s="56">
        <v>612.77</v>
      </c>
      <c r="Y20" s="56"/>
      <c r="Z20" s="56"/>
      <c r="AA20" s="56"/>
      <c r="AB20" s="56"/>
      <c r="AC20" s="56"/>
      <c r="AD20" s="56">
        <v>384.94</v>
      </c>
      <c r="AE20" s="56"/>
      <c r="AF20" s="56"/>
      <c r="AG20" s="11" t="s">
        <v>23</v>
      </c>
      <c r="AH20" s="2">
        <v>1057.8399999999999</v>
      </c>
      <c r="AI20" s="2">
        <v>952.06</v>
      </c>
      <c r="AJ20" s="2">
        <v>362.77</v>
      </c>
      <c r="AK20" s="59"/>
      <c r="AL20" s="59"/>
      <c r="AM20" s="59"/>
      <c r="AN20" s="2">
        <v>384.94</v>
      </c>
      <c r="AO20" s="11" t="s">
        <v>23</v>
      </c>
      <c r="AP20" s="2">
        <v>1010.36</v>
      </c>
      <c r="AQ20" s="2">
        <v>917.63</v>
      </c>
      <c r="AR20" s="2">
        <v>375.51</v>
      </c>
      <c r="AS20" s="2"/>
      <c r="AT20" s="2" t="s">
        <v>42</v>
      </c>
      <c r="AU20" s="11" t="s">
        <v>23</v>
      </c>
      <c r="AV20" s="2">
        <v>1088.51</v>
      </c>
      <c r="AW20" s="2">
        <v>971.73</v>
      </c>
      <c r="AX20" s="2">
        <v>415.5</v>
      </c>
      <c r="AY20" s="2"/>
      <c r="AZ20" s="2" t="s">
        <v>47</v>
      </c>
      <c r="BA20" s="11" t="s">
        <v>23</v>
      </c>
      <c r="BB20" s="2">
        <v>1078.8399999999999</v>
      </c>
      <c r="BC20" s="2">
        <v>946.68</v>
      </c>
      <c r="BD20" s="2">
        <v>392.2</v>
      </c>
      <c r="BE20" s="2"/>
      <c r="BF20" s="2">
        <v>338.8</v>
      </c>
      <c r="BG20" s="11" t="s">
        <v>23</v>
      </c>
      <c r="BH20" s="4">
        <v>1088.06</v>
      </c>
      <c r="BI20" s="1">
        <v>998.07</v>
      </c>
      <c r="BJ20" s="2">
        <v>460.33</v>
      </c>
      <c r="BK20" s="2"/>
      <c r="BL20" s="2">
        <v>338.8</v>
      </c>
      <c r="BM20" s="6">
        <f t="shared" si="0"/>
        <v>1107.0214285714285</v>
      </c>
      <c r="BO20" s="6">
        <f t="shared" si="1"/>
        <v>1008.9300000000001</v>
      </c>
      <c r="BP20" s="11" t="s">
        <v>23</v>
      </c>
      <c r="BR20" s="6">
        <f t="shared" si="2"/>
        <v>465.21857142857141</v>
      </c>
      <c r="BT20" s="11" t="s">
        <v>23</v>
      </c>
      <c r="DI20" t="s">
        <v>66</v>
      </c>
    </row>
    <row r="21" spans="1:113" x14ac:dyDescent="0.35">
      <c r="A21" s="55" t="s">
        <v>24</v>
      </c>
      <c r="B21" s="55"/>
      <c r="C21" s="55"/>
      <c r="D21" s="56">
        <v>1213</v>
      </c>
      <c r="E21" s="56"/>
      <c r="F21" s="56">
        <v>1111</v>
      </c>
      <c r="G21" s="56"/>
      <c r="H21" s="56">
        <v>629</v>
      </c>
      <c r="I21" s="56"/>
      <c r="J21" s="56"/>
      <c r="K21" s="56"/>
      <c r="L21" s="56"/>
      <c r="M21" s="56"/>
      <c r="N21" s="56"/>
      <c r="O21" s="56"/>
      <c r="P21" s="56"/>
      <c r="Q21" s="55" t="s">
        <v>24</v>
      </c>
      <c r="R21" s="55"/>
      <c r="S21" s="55"/>
      <c r="T21" s="56">
        <v>1203</v>
      </c>
      <c r="U21" s="56"/>
      <c r="V21" s="56">
        <v>1115</v>
      </c>
      <c r="W21" s="56"/>
      <c r="X21" s="56">
        <v>578</v>
      </c>
      <c r="Y21" s="56"/>
      <c r="Z21" s="56"/>
      <c r="AA21" s="56"/>
      <c r="AB21" s="56"/>
      <c r="AC21" s="56"/>
      <c r="AD21" s="56"/>
      <c r="AE21" s="56"/>
      <c r="AF21" s="56"/>
      <c r="AG21" s="11" t="s">
        <v>24</v>
      </c>
      <c r="AH21" s="2">
        <v>925</v>
      </c>
      <c r="AI21" s="2">
        <v>878</v>
      </c>
      <c r="AJ21" s="2">
        <v>352</v>
      </c>
      <c r="AK21" s="59"/>
      <c r="AL21" s="59"/>
      <c r="AM21" s="59"/>
      <c r="AN21" s="2"/>
      <c r="AO21" s="11" t="s">
        <v>24</v>
      </c>
      <c r="AP21" s="2">
        <v>1056</v>
      </c>
      <c r="AQ21" s="2">
        <v>936</v>
      </c>
      <c r="AR21" s="2">
        <v>395</v>
      </c>
      <c r="AS21" s="2"/>
      <c r="AT21" s="2"/>
      <c r="AU21" s="11" t="s">
        <v>24</v>
      </c>
      <c r="AV21" s="2">
        <v>1069</v>
      </c>
      <c r="AW21" s="2">
        <v>970</v>
      </c>
      <c r="AX21" s="2">
        <v>426</v>
      </c>
      <c r="AY21" s="2"/>
      <c r="AZ21" s="2"/>
      <c r="BA21" s="11" t="s">
        <v>24</v>
      </c>
      <c r="BB21" s="2">
        <v>1099</v>
      </c>
      <c r="BC21" s="2">
        <v>935</v>
      </c>
      <c r="BD21" s="2">
        <v>389</v>
      </c>
      <c r="BE21" s="2"/>
      <c r="BF21" s="2"/>
      <c r="BG21" s="11" t="s">
        <v>24</v>
      </c>
      <c r="BH21" s="5">
        <v>1071</v>
      </c>
      <c r="BI21" s="1">
        <v>975</v>
      </c>
      <c r="BJ21" s="2">
        <v>439</v>
      </c>
      <c r="BK21" s="2"/>
      <c r="BL21" s="2"/>
      <c r="BM21" s="6">
        <f t="shared" si="0"/>
        <v>1090.8571428571429</v>
      </c>
      <c r="BO21" s="6">
        <f t="shared" si="1"/>
        <v>988.57142857142856</v>
      </c>
      <c r="BP21" s="11" t="s">
        <v>24</v>
      </c>
      <c r="BR21" s="6">
        <f t="shared" si="2"/>
        <v>458.28571428571428</v>
      </c>
      <c r="BT21" s="11" t="s">
        <v>24</v>
      </c>
      <c r="CD21" s="6" t="s">
        <v>63</v>
      </c>
      <c r="CE21" s="6">
        <f>CE15*CE19</f>
        <v>1237.2498822209723</v>
      </c>
      <c r="CF21" s="6">
        <f t="shared" ref="CF21:DH21" si="3">CF15*CF19</f>
        <v>1192.0383935603593</v>
      </c>
      <c r="CG21" s="6">
        <f t="shared" si="3"/>
        <v>506.55617944566006</v>
      </c>
      <c r="CH21" s="6">
        <f t="shared" si="3"/>
        <v>2122.9688160101186</v>
      </c>
      <c r="CI21" s="6">
        <f t="shared" si="3"/>
        <v>818.20408163264938</v>
      </c>
      <c r="CJ21" s="6">
        <f t="shared" si="3"/>
        <v>1308.8260758293804</v>
      </c>
      <c r="CK21" s="6">
        <f t="shared" si="3"/>
        <v>866.55252682926709</v>
      </c>
      <c r="CL21" s="6">
        <f t="shared" si="3"/>
        <v>832.38117047510673</v>
      </c>
      <c r="CM21" s="6">
        <f t="shared" si="3"/>
        <v>1446.4657396508678</v>
      </c>
      <c r="CN21" s="6">
        <f t="shared" si="3"/>
        <v>982.44857603784124</v>
      </c>
      <c r="CO21" s="6">
        <f t="shared" si="3"/>
        <v>1254.9405481657836</v>
      </c>
      <c r="CP21" s="6">
        <f t="shared" si="3"/>
        <v>1221.7545823931218</v>
      </c>
      <c r="CQ21" s="6">
        <f t="shared" si="3"/>
        <v>901.52875555910703</v>
      </c>
      <c r="CR21" s="6">
        <f t="shared" si="3"/>
        <v>1224.0144817546518</v>
      </c>
      <c r="CS21" s="6">
        <f t="shared" si="3"/>
        <v>1575.6255398230051</v>
      </c>
      <c r="CT21" s="6">
        <f t="shared" si="3"/>
        <v>1585.7753488372014</v>
      </c>
      <c r="CU21" s="6">
        <f t="shared" si="3"/>
        <v>845.72697019730674</v>
      </c>
      <c r="CV21" s="6">
        <f t="shared" si="3"/>
        <v>1102.5850611724704</v>
      </c>
      <c r="CW21" s="6">
        <f t="shared" si="3"/>
        <v>900.06029294664916</v>
      </c>
      <c r="CX21" s="6">
        <f t="shared" si="3"/>
        <v>1468.3999241282856</v>
      </c>
      <c r="CY21" s="6">
        <f t="shared" si="3"/>
        <v>1297.0921762904093</v>
      </c>
      <c r="CZ21" s="6">
        <f t="shared" si="3"/>
        <v>902.41220610686707</v>
      </c>
      <c r="DA21" s="6">
        <f t="shared" si="3"/>
        <v>1758.7755394850917</v>
      </c>
      <c r="DB21" s="6">
        <f t="shared" si="3"/>
        <v>364.9341404761887</v>
      </c>
      <c r="DC21" s="6">
        <f t="shared" si="3"/>
        <v>1693.3700623211348</v>
      </c>
      <c r="DD21" s="6">
        <f t="shared" si="3"/>
        <v>2077.3823978308365</v>
      </c>
      <c r="DE21" s="6">
        <f t="shared" si="3"/>
        <v>827.79272547728681</v>
      </c>
      <c r="DF21" s="6">
        <f t="shared" si="3"/>
        <v>1214.7727792207695</v>
      </c>
      <c r="DG21" s="6">
        <f t="shared" si="3"/>
        <v>1376.5989760573859</v>
      </c>
      <c r="DH21" s="6">
        <f t="shared" si="3"/>
        <v>1275.0605883408052</v>
      </c>
    </row>
    <row r="22" spans="1:113" x14ac:dyDescent="0.35">
      <c r="A22" s="55" t="s">
        <v>25</v>
      </c>
      <c r="B22" s="55"/>
      <c r="C22" s="55"/>
      <c r="D22" s="56">
        <v>1410</v>
      </c>
      <c r="E22" s="56"/>
      <c r="F22" s="56">
        <v>1280</v>
      </c>
      <c r="G22" s="56"/>
      <c r="H22" s="56">
        <v>1000</v>
      </c>
      <c r="I22" s="56"/>
      <c r="J22" s="56"/>
      <c r="K22" s="56"/>
      <c r="L22" s="56"/>
      <c r="M22" s="56"/>
      <c r="N22" s="56"/>
      <c r="O22" s="56"/>
      <c r="P22" s="56"/>
      <c r="Q22" s="55" t="s">
        <v>25</v>
      </c>
      <c r="R22" s="55"/>
      <c r="S22" s="55"/>
      <c r="T22" s="56">
        <v>1410</v>
      </c>
      <c r="U22" s="56"/>
      <c r="V22" s="56">
        <v>1280</v>
      </c>
      <c r="W22" s="56"/>
      <c r="X22" s="56">
        <v>1000</v>
      </c>
      <c r="Y22" s="56"/>
      <c r="Z22" s="56"/>
      <c r="AA22" s="56"/>
      <c r="AB22" s="56"/>
      <c r="AC22" s="56"/>
      <c r="AD22" s="56"/>
      <c r="AE22" s="56"/>
      <c r="AF22" s="56"/>
      <c r="AG22" s="11" t="s">
        <v>25</v>
      </c>
      <c r="AH22" s="2">
        <v>1410</v>
      </c>
      <c r="AI22" s="2">
        <v>1280</v>
      </c>
      <c r="AJ22" s="2">
        <v>1000</v>
      </c>
      <c r="AK22" s="59"/>
      <c r="AL22" s="59"/>
      <c r="AM22" s="59"/>
      <c r="AN22" s="2"/>
      <c r="AO22" s="11" t="s">
        <v>25</v>
      </c>
      <c r="AP22" s="2">
        <v>1340</v>
      </c>
      <c r="AQ22" s="2">
        <v>1210</v>
      </c>
      <c r="AR22" s="2">
        <v>1000</v>
      </c>
      <c r="AS22" s="2"/>
      <c r="AT22" s="2"/>
      <c r="AU22" s="11" t="s">
        <v>25</v>
      </c>
      <c r="AV22" s="2">
        <v>1340</v>
      </c>
      <c r="AW22" s="2">
        <v>1210</v>
      </c>
      <c r="AX22" s="2">
        <v>1000</v>
      </c>
      <c r="AY22" s="2"/>
      <c r="AZ22" s="2"/>
      <c r="BA22" s="11" t="s">
        <v>25</v>
      </c>
      <c r="BB22" s="2">
        <v>1340</v>
      </c>
      <c r="BC22" s="2">
        <v>1210</v>
      </c>
      <c r="BD22" s="2">
        <v>1000</v>
      </c>
      <c r="BE22" s="2"/>
      <c r="BF22" s="2"/>
      <c r="BG22" s="11" t="s">
        <v>25</v>
      </c>
      <c r="BH22" s="5">
        <v>1340</v>
      </c>
      <c r="BI22" s="1">
        <v>1210</v>
      </c>
      <c r="BJ22" s="2">
        <v>1000</v>
      </c>
      <c r="BK22" s="2"/>
      <c r="BL22" s="2"/>
      <c r="BM22" s="6">
        <f t="shared" si="0"/>
        <v>1370</v>
      </c>
      <c r="BO22" s="6">
        <f t="shared" si="1"/>
        <v>1240</v>
      </c>
      <c r="BP22" s="11" t="s">
        <v>25</v>
      </c>
      <c r="BR22" s="6">
        <f t="shared" si="2"/>
        <v>1000</v>
      </c>
      <c r="BT22" s="11" t="s">
        <v>25</v>
      </c>
      <c r="CE22" t="s">
        <v>7</v>
      </c>
      <c r="CF22" t="s">
        <v>8</v>
      </c>
      <c r="CG22" t="s">
        <v>9</v>
      </c>
      <c r="CH22" t="s">
        <v>11</v>
      </c>
      <c r="CI22" t="s">
        <v>12</v>
      </c>
      <c r="CJ22" t="s">
        <v>53</v>
      </c>
      <c r="CK22" t="s">
        <v>13</v>
      </c>
      <c r="CL22" t="s">
        <v>14</v>
      </c>
      <c r="CM22" t="s">
        <v>32</v>
      </c>
      <c r="CN22" t="s">
        <v>15</v>
      </c>
      <c r="CO22" t="s">
        <v>16</v>
      </c>
      <c r="CP22" t="s">
        <v>18</v>
      </c>
      <c r="CQ22" t="s">
        <v>19</v>
      </c>
      <c r="CR22" t="s">
        <v>10</v>
      </c>
      <c r="CS22" t="s">
        <v>20</v>
      </c>
      <c r="CT22" t="s">
        <v>21</v>
      </c>
      <c r="CU22" t="s">
        <v>23</v>
      </c>
      <c r="CV22" t="s">
        <v>24</v>
      </c>
      <c r="CW22" t="s">
        <v>22</v>
      </c>
      <c r="CX22" t="s">
        <v>25</v>
      </c>
      <c r="CY22" t="s">
        <v>26</v>
      </c>
      <c r="CZ22" t="s">
        <v>27</v>
      </c>
      <c r="DA22" t="s">
        <v>28</v>
      </c>
      <c r="DB22" t="s">
        <v>29</v>
      </c>
      <c r="DC22" t="s">
        <v>33</v>
      </c>
      <c r="DD22" t="s">
        <v>31</v>
      </c>
      <c r="DE22" t="s">
        <v>30</v>
      </c>
      <c r="DF22" t="s">
        <v>34</v>
      </c>
      <c r="DG22" t="s">
        <v>54</v>
      </c>
      <c r="DH22" t="s">
        <v>55</v>
      </c>
    </row>
    <row r="23" spans="1:113" x14ac:dyDescent="0.35">
      <c r="A23" s="55" t="s">
        <v>26</v>
      </c>
      <c r="B23" s="55"/>
      <c r="C23" s="55"/>
      <c r="D23" s="56">
        <v>1667</v>
      </c>
      <c r="E23" s="56"/>
      <c r="F23" s="56">
        <v>1384</v>
      </c>
      <c r="G23" s="56"/>
      <c r="H23" s="56">
        <v>1131</v>
      </c>
      <c r="I23" s="56"/>
      <c r="J23" s="56"/>
      <c r="K23" s="56">
        <v>711</v>
      </c>
      <c r="L23" s="56"/>
      <c r="M23" s="56"/>
      <c r="N23" s="56"/>
      <c r="O23" s="56"/>
      <c r="P23" s="56"/>
      <c r="Q23" s="55" t="s">
        <v>26</v>
      </c>
      <c r="R23" s="55"/>
      <c r="S23" s="55"/>
      <c r="T23" s="56">
        <v>1660</v>
      </c>
      <c r="U23" s="56"/>
      <c r="V23" s="56">
        <v>1358</v>
      </c>
      <c r="W23" s="56"/>
      <c r="X23" s="56">
        <v>1111</v>
      </c>
      <c r="Y23" s="56"/>
      <c r="Z23" s="56"/>
      <c r="AA23" s="56">
        <v>646</v>
      </c>
      <c r="AB23" s="56"/>
      <c r="AC23" s="56"/>
      <c r="AD23" s="56"/>
      <c r="AE23" s="56"/>
      <c r="AF23" s="56"/>
      <c r="AG23" s="11" t="s">
        <v>26</v>
      </c>
      <c r="AH23" s="2">
        <v>1469</v>
      </c>
      <c r="AI23" s="2">
        <v>1227</v>
      </c>
      <c r="AJ23" s="2">
        <v>872</v>
      </c>
      <c r="AK23" s="59">
        <v>361</v>
      </c>
      <c r="AL23" s="59"/>
      <c r="AM23" s="59"/>
      <c r="AN23" s="2"/>
      <c r="AO23" s="11" t="s">
        <v>26</v>
      </c>
      <c r="AP23" s="2">
        <v>1535</v>
      </c>
      <c r="AQ23" s="2">
        <v>1198</v>
      </c>
      <c r="AR23" s="2">
        <v>941</v>
      </c>
      <c r="AS23" s="2">
        <v>420</v>
      </c>
      <c r="AT23" s="2"/>
      <c r="AU23" s="11" t="s">
        <v>26</v>
      </c>
      <c r="AV23" s="2">
        <v>1558</v>
      </c>
      <c r="AW23" s="2">
        <v>1212</v>
      </c>
      <c r="AX23" s="2">
        <v>972</v>
      </c>
      <c r="AY23" s="2">
        <v>443</v>
      </c>
      <c r="AZ23" s="2"/>
      <c r="BA23" s="11" t="s">
        <v>26</v>
      </c>
      <c r="BB23" s="2">
        <v>1574</v>
      </c>
      <c r="BC23" s="2">
        <v>1179</v>
      </c>
      <c r="BD23" s="2">
        <v>993</v>
      </c>
      <c r="BE23" s="2">
        <v>430</v>
      </c>
      <c r="BF23" s="2"/>
      <c r="BG23" s="11" t="s">
        <v>26</v>
      </c>
      <c r="BH23" s="5">
        <v>1554</v>
      </c>
      <c r="BI23" s="1">
        <v>1232</v>
      </c>
      <c r="BJ23" s="2">
        <v>1019</v>
      </c>
      <c r="BK23" s="2">
        <v>484</v>
      </c>
      <c r="BL23" s="2"/>
      <c r="BM23" s="6">
        <f t="shared" si="0"/>
        <v>1573.8571428571429</v>
      </c>
      <c r="BO23" s="6">
        <f t="shared" si="1"/>
        <v>1255.7142857142858</v>
      </c>
      <c r="BP23" s="11" t="s">
        <v>26</v>
      </c>
      <c r="BR23" s="6">
        <f t="shared" si="2"/>
        <v>1005.5714285714286</v>
      </c>
      <c r="BT23" s="11" t="s">
        <v>26</v>
      </c>
      <c r="CD23" s="6" t="s">
        <v>64</v>
      </c>
      <c r="CE23" s="6">
        <v>0.67555475170915047</v>
      </c>
      <c r="CF23" s="6">
        <v>0.48263164470843295</v>
      </c>
      <c r="CG23" s="6">
        <v>0.53046812296663337</v>
      </c>
      <c r="CH23" s="6">
        <v>0.80011123295433673</v>
      </c>
      <c r="CI23" s="6">
        <v>0.60039255706823003</v>
      </c>
      <c r="CJ23" s="6">
        <v>0.67555475170915047</v>
      </c>
      <c r="CK23" s="6">
        <v>0.68809462840407509</v>
      </c>
      <c r="CL23" s="6">
        <v>0.60240817856723605</v>
      </c>
      <c r="CM23" s="6">
        <v>0.44700438956070515</v>
      </c>
      <c r="CN23" s="6">
        <v>0.73743022298055927</v>
      </c>
      <c r="CO23" s="6">
        <v>0.36169149974252773</v>
      </c>
      <c r="CP23" s="6">
        <v>0.51395920835612352</v>
      </c>
      <c r="CQ23" s="6">
        <v>0.67840096633515945</v>
      </c>
      <c r="CR23" s="6">
        <v>0.44887025643160688</v>
      </c>
      <c r="CS23" s="6">
        <v>0.67555475170915047</v>
      </c>
      <c r="CT23" s="6">
        <v>0.51395920835612352</v>
      </c>
      <c r="CU23" s="6">
        <v>0.26565355474381347</v>
      </c>
      <c r="CV23" s="6">
        <v>0.43415845591911956</v>
      </c>
      <c r="CW23" s="6">
        <v>0.34008889439440326</v>
      </c>
      <c r="CX23" s="6">
        <v>0.68087271676756</v>
      </c>
      <c r="CY23" s="6">
        <v>0.85633940708414358</v>
      </c>
      <c r="CZ23" s="6">
        <v>0.62695024541616895</v>
      </c>
      <c r="DA23" s="6">
        <v>0.43520044524729695</v>
      </c>
      <c r="DB23" s="6">
        <v>0.53046812296663337</v>
      </c>
      <c r="DC23" s="6">
        <v>0.62184504532625806</v>
      </c>
      <c r="DD23" s="6">
        <v>0.49599823442539009</v>
      </c>
      <c r="DE23" s="6">
        <v>0.60039255706823003</v>
      </c>
      <c r="DF23" s="6">
        <v>0.67555475170915047</v>
      </c>
      <c r="DG23" s="6">
        <v>0.38863113062573107</v>
      </c>
      <c r="DH23" s="6">
        <v>0.49147188210134968</v>
      </c>
    </row>
    <row r="24" spans="1:113" x14ac:dyDescent="0.35">
      <c r="A24" s="55" t="s">
        <v>27</v>
      </c>
      <c r="B24" s="55"/>
      <c r="C24" s="55"/>
      <c r="D24" s="56">
        <v>1156.9214900250799</v>
      </c>
      <c r="E24" s="56"/>
      <c r="F24" s="56">
        <v>1189.2772581288</v>
      </c>
      <c r="G24" s="56"/>
      <c r="H24" s="56">
        <v>790.29702041868904</v>
      </c>
      <c r="I24" s="56"/>
      <c r="J24" s="56"/>
      <c r="K24" s="56">
        <v>428.43144149846501</v>
      </c>
      <c r="L24" s="56"/>
      <c r="M24" s="56"/>
      <c r="N24" s="56">
        <v>240.14581428604899</v>
      </c>
      <c r="O24" s="56"/>
      <c r="P24" s="56"/>
      <c r="Q24" s="55" t="s">
        <v>27</v>
      </c>
      <c r="R24" s="55"/>
      <c r="S24" s="55"/>
      <c r="T24" s="56">
        <v>1148.41154387611</v>
      </c>
      <c r="U24" s="56"/>
      <c r="V24" s="56">
        <v>1195.30502111685</v>
      </c>
      <c r="W24" s="56"/>
      <c r="X24" s="56">
        <v>749.62458939465</v>
      </c>
      <c r="Y24" s="56"/>
      <c r="Z24" s="56"/>
      <c r="AA24" s="56">
        <v>417.261848897231</v>
      </c>
      <c r="AB24" s="56"/>
      <c r="AC24" s="56"/>
      <c r="AD24" s="56">
        <v>359.57766306898202</v>
      </c>
      <c r="AE24" s="56"/>
      <c r="AF24" s="56"/>
      <c r="AG24" s="11" t="s">
        <v>27</v>
      </c>
      <c r="AH24" s="2">
        <v>885.48109206573599</v>
      </c>
      <c r="AI24" s="2">
        <v>914.94963774518499</v>
      </c>
      <c r="AJ24" s="2">
        <v>541.63942392648903</v>
      </c>
      <c r="AK24" s="59">
        <v>266.81613359250798</v>
      </c>
      <c r="AL24" s="59"/>
      <c r="AM24" s="59"/>
      <c r="AN24" s="2">
        <v>263.98657006538298</v>
      </c>
      <c r="AO24" s="11" t="s">
        <v>27</v>
      </c>
      <c r="AP24" s="2">
        <v>937.44</v>
      </c>
      <c r="AQ24" s="2">
        <v>945.14</v>
      </c>
      <c r="AR24" s="2">
        <v>607.79</v>
      </c>
      <c r="AS24" s="2">
        <v>273.16000000000003</v>
      </c>
      <c r="AT24" s="2" t="s">
        <v>43</v>
      </c>
      <c r="AU24" s="11" t="s">
        <v>27</v>
      </c>
      <c r="AV24" s="2">
        <v>998.45</v>
      </c>
      <c r="AW24" s="2">
        <v>985.1</v>
      </c>
      <c r="AX24" s="2">
        <v>616.29</v>
      </c>
      <c r="AY24" s="2">
        <v>294.8</v>
      </c>
      <c r="AZ24" s="2" t="s">
        <v>48</v>
      </c>
      <c r="BA24" s="11" t="s">
        <v>27</v>
      </c>
      <c r="BB24" s="2">
        <v>990.13</v>
      </c>
      <c r="BC24" s="2">
        <v>965.1</v>
      </c>
      <c r="BD24" s="2">
        <v>591.74</v>
      </c>
      <c r="BE24" s="2">
        <v>301.19</v>
      </c>
      <c r="BF24" s="2">
        <v>258.54000000000002</v>
      </c>
      <c r="BG24" s="11" t="s">
        <v>27</v>
      </c>
      <c r="BH24" s="4">
        <v>1030.72</v>
      </c>
      <c r="BI24" s="1">
        <v>1023.56</v>
      </c>
      <c r="BJ24" s="2">
        <v>643.41999999999996</v>
      </c>
      <c r="BK24" s="2">
        <v>326.27999999999997</v>
      </c>
      <c r="BL24" s="2">
        <v>270.25</v>
      </c>
      <c r="BM24" s="6">
        <f t="shared" si="0"/>
        <v>1021.079160852418</v>
      </c>
      <c r="BO24" s="6">
        <f t="shared" si="1"/>
        <v>1031.2045595701193</v>
      </c>
      <c r="BP24" s="11" t="s">
        <v>27</v>
      </c>
      <c r="BR24" s="6">
        <f t="shared" si="2"/>
        <v>648.68586196283263</v>
      </c>
      <c r="BT24" s="11" t="s">
        <v>27</v>
      </c>
      <c r="CD24" s="6" t="s">
        <v>65</v>
      </c>
      <c r="CE24" s="6">
        <v>0.32444524829084948</v>
      </c>
      <c r="CF24" s="6">
        <v>0.51736835529156699</v>
      </c>
      <c r="CG24" s="6">
        <v>0.46953187703336668</v>
      </c>
      <c r="CH24" s="6">
        <v>0.19988876704566322</v>
      </c>
      <c r="CI24" s="6">
        <v>0.39960744293177003</v>
      </c>
      <c r="CJ24" s="6">
        <v>0.32444524829084948</v>
      </c>
      <c r="CK24" s="6">
        <v>0.31190537159592485</v>
      </c>
      <c r="CL24" s="6">
        <v>0.397591821432764</v>
      </c>
      <c r="CM24" s="6">
        <v>0.5529956104392949</v>
      </c>
      <c r="CN24" s="6">
        <v>0.26256977701944068</v>
      </c>
      <c r="CO24" s="6">
        <v>0.63830850025747232</v>
      </c>
      <c r="CP24" s="6">
        <v>0.48604079164387642</v>
      </c>
      <c r="CQ24" s="6">
        <v>0.32159903366484055</v>
      </c>
      <c r="CR24" s="6">
        <v>0.55112974356839317</v>
      </c>
      <c r="CS24" s="6">
        <v>0.32444524829084948</v>
      </c>
      <c r="CT24" s="6">
        <v>0.48604079164387642</v>
      </c>
      <c r="CU24" s="6">
        <v>0.73434644525618653</v>
      </c>
      <c r="CV24" s="6">
        <v>0.56584154408088039</v>
      </c>
      <c r="CW24" s="6">
        <v>0.65991110560559674</v>
      </c>
      <c r="CX24" s="6">
        <v>0.31912728323243994</v>
      </c>
      <c r="CY24" s="6">
        <v>0.14366059291585639</v>
      </c>
      <c r="CZ24" s="6">
        <v>0.37304975458383099</v>
      </c>
      <c r="DA24" s="6">
        <v>0.56479955475270305</v>
      </c>
      <c r="DB24" s="6">
        <v>0.46953187703336668</v>
      </c>
      <c r="DC24" s="6">
        <v>0.37815495467374199</v>
      </c>
      <c r="DD24" s="6">
        <v>0.50400176557460996</v>
      </c>
      <c r="DE24" s="6">
        <v>0.39960744293177003</v>
      </c>
      <c r="DF24" s="6">
        <v>0.32444524829084948</v>
      </c>
      <c r="DG24" s="6">
        <v>0.61136886937426893</v>
      </c>
      <c r="DH24" s="6">
        <v>0.50852811789865038</v>
      </c>
    </row>
    <row r="25" spans="1:113" x14ac:dyDescent="0.35">
      <c r="A25" s="55" t="s">
        <v>28</v>
      </c>
      <c r="B25" s="55"/>
      <c r="C25" s="55"/>
      <c r="D25" s="56">
        <v>1481</v>
      </c>
      <c r="E25" s="56"/>
      <c r="F25" s="56">
        <v>1369</v>
      </c>
      <c r="G25" s="56"/>
      <c r="H25" s="56">
        <v>1197</v>
      </c>
      <c r="I25" s="56"/>
      <c r="J25" s="56"/>
      <c r="K25" s="56">
        <v>666.34</v>
      </c>
      <c r="L25" s="56"/>
      <c r="M25" s="56"/>
      <c r="N25" s="56"/>
      <c r="O25" s="56"/>
      <c r="P25" s="56"/>
      <c r="Q25" s="55" t="s">
        <v>28</v>
      </c>
      <c r="R25" s="55"/>
      <c r="S25" s="55"/>
      <c r="T25" s="56">
        <v>1500</v>
      </c>
      <c r="U25" s="56"/>
      <c r="V25" s="56">
        <v>1370</v>
      </c>
      <c r="W25" s="56"/>
      <c r="X25" s="56">
        <v>1173</v>
      </c>
      <c r="Y25" s="56"/>
      <c r="Z25" s="56"/>
      <c r="AA25" s="56">
        <v>671.97</v>
      </c>
      <c r="AB25" s="56"/>
      <c r="AC25" s="56"/>
      <c r="AD25" s="56"/>
      <c r="AE25" s="56"/>
      <c r="AF25" s="56"/>
      <c r="AG25" s="11" t="s">
        <v>28</v>
      </c>
      <c r="AH25" s="2">
        <v>1258</v>
      </c>
      <c r="AI25" s="2">
        <v>1211</v>
      </c>
      <c r="AJ25" s="2">
        <v>971</v>
      </c>
      <c r="AK25" s="59">
        <v>499.18</v>
      </c>
      <c r="AL25" s="59"/>
      <c r="AM25" s="59"/>
      <c r="AN25" s="2"/>
      <c r="AO25" s="11" t="s">
        <v>28</v>
      </c>
      <c r="AP25" s="2">
        <v>1349</v>
      </c>
      <c r="AQ25" s="2">
        <v>1184</v>
      </c>
      <c r="AR25" s="2">
        <v>993</v>
      </c>
      <c r="AS25" s="2">
        <v>539.12</v>
      </c>
      <c r="AT25" s="2"/>
      <c r="AU25" s="11" t="s">
        <v>28</v>
      </c>
      <c r="AV25" s="2">
        <v>1390</v>
      </c>
      <c r="AW25" s="2">
        <v>1236</v>
      </c>
      <c r="AX25" s="2">
        <v>1035</v>
      </c>
      <c r="AY25" s="2">
        <v>566.15</v>
      </c>
      <c r="AZ25" s="2"/>
      <c r="BA25" s="11" t="s">
        <v>28</v>
      </c>
      <c r="BB25" s="2">
        <v>1391</v>
      </c>
      <c r="BC25" s="2">
        <v>1203</v>
      </c>
      <c r="BD25" s="2">
        <v>999</v>
      </c>
      <c r="BE25" s="2">
        <v>561.96</v>
      </c>
      <c r="BF25" s="2"/>
      <c r="BG25" s="11" t="s">
        <v>28</v>
      </c>
      <c r="BH25" s="5">
        <v>1399</v>
      </c>
      <c r="BI25" s="1">
        <v>1254</v>
      </c>
      <c r="BJ25" s="2">
        <v>1040</v>
      </c>
      <c r="BK25" s="2">
        <v>594.54</v>
      </c>
      <c r="BL25" s="2"/>
      <c r="BM25" s="6">
        <f t="shared" si="0"/>
        <v>1395.4285714285713</v>
      </c>
      <c r="BO25" s="6">
        <f t="shared" si="1"/>
        <v>1261</v>
      </c>
      <c r="BP25" s="11" t="s">
        <v>28</v>
      </c>
      <c r="BR25" s="6">
        <f t="shared" si="2"/>
        <v>1058.2857142857142</v>
      </c>
      <c r="BT25" s="11" t="s">
        <v>28</v>
      </c>
    </row>
    <row r="26" spans="1:113" x14ac:dyDescent="0.35">
      <c r="A26" s="55" t="s">
        <v>29</v>
      </c>
      <c r="B26" s="55"/>
      <c r="C26" s="55"/>
      <c r="D26" s="56">
        <v>1145.03358372915</v>
      </c>
      <c r="E26" s="56"/>
      <c r="F26" s="56">
        <v>1179.5986692055001</v>
      </c>
      <c r="G26" s="56"/>
      <c r="H26" s="56">
        <v>1074.75256847524</v>
      </c>
      <c r="I26" s="56"/>
      <c r="J26" s="56"/>
      <c r="K26" s="56">
        <v>506.25850055449803</v>
      </c>
      <c r="L26" s="56"/>
      <c r="M26" s="56"/>
      <c r="N26" s="56"/>
      <c r="O26" s="56"/>
      <c r="P26" s="56"/>
      <c r="Q26" s="55" t="s">
        <v>29</v>
      </c>
      <c r="R26" s="55"/>
      <c r="S26" s="55"/>
      <c r="T26" s="56">
        <v>1062.1692346340601</v>
      </c>
      <c r="U26" s="56"/>
      <c r="V26" s="56">
        <v>1087.3995143192101</v>
      </c>
      <c r="W26" s="56"/>
      <c r="X26" s="56">
        <v>935.772902361413</v>
      </c>
      <c r="Y26" s="56"/>
      <c r="Z26" s="56"/>
      <c r="AA26" s="56">
        <v>563.12175514989099</v>
      </c>
      <c r="AB26" s="56"/>
      <c r="AC26" s="56"/>
      <c r="AD26" s="56"/>
      <c r="AE26" s="56"/>
      <c r="AF26" s="56"/>
      <c r="AG26" s="11" t="s">
        <v>29</v>
      </c>
      <c r="AH26" s="2">
        <v>923.939061950927</v>
      </c>
      <c r="AI26" s="2">
        <v>961.51270231721696</v>
      </c>
      <c r="AJ26" s="2">
        <v>699.85737023792296</v>
      </c>
      <c r="AK26" s="59">
        <v>351.23095685966501</v>
      </c>
      <c r="AL26" s="59"/>
      <c r="AM26" s="59"/>
      <c r="AN26" s="2"/>
      <c r="AO26" s="11" t="s">
        <v>29</v>
      </c>
      <c r="AP26" s="2">
        <v>894.3</v>
      </c>
      <c r="AQ26" s="2">
        <v>928.21</v>
      </c>
      <c r="AR26" s="2">
        <v>755.35</v>
      </c>
      <c r="AS26" s="2">
        <v>358.62</v>
      </c>
      <c r="AT26" s="2"/>
      <c r="AU26" s="11" t="s">
        <v>29</v>
      </c>
      <c r="AV26" s="2">
        <v>933.28</v>
      </c>
      <c r="AW26" s="2">
        <v>940.25</v>
      </c>
      <c r="AX26" s="2">
        <v>772.53</v>
      </c>
      <c r="AY26" s="2">
        <v>383.75</v>
      </c>
      <c r="AZ26" s="2"/>
      <c r="BA26" s="11" t="s">
        <v>29</v>
      </c>
      <c r="BB26" s="2">
        <v>934.06</v>
      </c>
      <c r="BC26" s="2">
        <v>904.16</v>
      </c>
      <c r="BD26" s="2">
        <v>731.73</v>
      </c>
      <c r="BE26" s="2">
        <v>384.79</v>
      </c>
      <c r="BF26" s="2"/>
      <c r="BG26" s="11" t="s">
        <v>29</v>
      </c>
      <c r="BH26" s="3">
        <v>999.63</v>
      </c>
      <c r="BI26" s="1">
        <v>969.31</v>
      </c>
      <c r="BJ26" s="2">
        <v>799.9</v>
      </c>
      <c r="BK26" s="2">
        <v>458.62</v>
      </c>
      <c r="BL26" s="2"/>
      <c r="BM26" s="6">
        <f t="shared" si="0"/>
        <v>984.63026861630533</v>
      </c>
      <c r="BO26" s="6">
        <f t="shared" si="1"/>
        <v>995.77726940598961</v>
      </c>
      <c r="BP26" s="11" t="s">
        <v>29</v>
      </c>
      <c r="BR26" s="6">
        <f t="shared" si="2"/>
        <v>824.27040586779651</v>
      </c>
      <c r="BT26" s="11" t="s">
        <v>29</v>
      </c>
    </row>
    <row r="27" spans="1:113" x14ac:dyDescent="0.35">
      <c r="A27" s="55" t="s">
        <v>30</v>
      </c>
      <c r="B27" s="55"/>
      <c r="C27" s="55"/>
      <c r="D27" s="56">
        <v>1324</v>
      </c>
      <c r="E27" s="56"/>
      <c r="F27" s="56">
        <v>1232</v>
      </c>
      <c r="G27" s="56"/>
      <c r="H27" s="56"/>
      <c r="I27" s="56"/>
      <c r="J27" s="56"/>
      <c r="K27" s="56">
        <v>553.95000000000005</v>
      </c>
      <c r="L27" s="56"/>
      <c r="M27" s="56"/>
      <c r="N27" s="56">
        <v>547.30999999999995</v>
      </c>
      <c r="O27" s="56"/>
      <c r="P27" s="56"/>
      <c r="Q27" s="55" t="s">
        <v>30</v>
      </c>
      <c r="R27" s="55"/>
      <c r="S27" s="55"/>
      <c r="T27" s="56">
        <v>1288</v>
      </c>
      <c r="U27" s="56"/>
      <c r="V27" s="56">
        <v>1184</v>
      </c>
      <c r="W27" s="56"/>
      <c r="X27" s="56"/>
      <c r="Y27" s="56"/>
      <c r="Z27" s="56"/>
      <c r="AA27" s="56">
        <v>533.54</v>
      </c>
      <c r="AB27" s="56"/>
      <c r="AC27" s="56"/>
      <c r="AD27" s="56">
        <v>526.9</v>
      </c>
      <c r="AE27" s="56"/>
      <c r="AF27" s="56"/>
      <c r="AG27" s="11" t="s">
        <v>30</v>
      </c>
      <c r="AH27" s="2">
        <v>1105</v>
      </c>
      <c r="AI27" s="2">
        <v>1059</v>
      </c>
      <c r="AJ27" s="2"/>
      <c r="AK27" s="59">
        <v>358.93</v>
      </c>
      <c r="AL27" s="59"/>
      <c r="AM27" s="59"/>
      <c r="AN27" s="2">
        <v>352.29</v>
      </c>
      <c r="AO27" s="11" t="s">
        <v>30</v>
      </c>
      <c r="AP27" s="2">
        <v>1114</v>
      </c>
      <c r="AQ27" s="2">
        <v>1011</v>
      </c>
      <c r="AR27" s="2"/>
      <c r="AS27" s="2">
        <v>402.81</v>
      </c>
      <c r="AT27" s="2" t="s">
        <v>44</v>
      </c>
      <c r="AU27" s="11" t="s">
        <v>30</v>
      </c>
      <c r="AV27" s="2">
        <v>1156</v>
      </c>
      <c r="AW27" s="2">
        <v>1036</v>
      </c>
      <c r="AX27" s="2"/>
      <c r="AY27" s="2">
        <v>417.94</v>
      </c>
      <c r="AZ27" s="2" t="s">
        <v>49</v>
      </c>
      <c r="BA27" s="11" t="s">
        <v>30</v>
      </c>
      <c r="BB27" s="2">
        <v>1175</v>
      </c>
      <c r="BC27" s="2">
        <v>1003</v>
      </c>
      <c r="BD27" s="2"/>
      <c r="BE27" s="2">
        <v>425.02</v>
      </c>
      <c r="BF27" s="2">
        <v>418.38</v>
      </c>
      <c r="BG27" s="11" t="s">
        <v>30</v>
      </c>
      <c r="BH27" s="5">
        <v>1179</v>
      </c>
      <c r="BI27" s="1">
        <v>1046</v>
      </c>
      <c r="BJ27" s="2"/>
      <c r="BK27" s="2">
        <v>460.82</v>
      </c>
      <c r="BL27" s="2">
        <v>454.18</v>
      </c>
      <c r="BM27" s="6">
        <f t="shared" si="0"/>
        <v>1191.5714285714287</v>
      </c>
      <c r="BO27" s="6">
        <f t="shared" si="1"/>
        <v>1081.5714285714287</v>
      </c>
      <c r="BP27" s="11" t="s">
        <v>30</v>
      </c>
      <c r="BT27" s="11" t="s">
        <v>30</v>
      </c>
      <c r="CD27" s="6" t="s">
        <v>67</v>
      </c>
      <c r="CE27" s="6">
        <f>CE$21*CE23</f>
        <v>835.83003698596463</v>
      </c>
      <c r="CF27" s="6">
        <f t="shared" ref="CF27:DH27" si="4">CF$21*CF23</f>
        <v>575.31545043963445</v>
      </c>
      <c r="CG27" s="6">
        <f t="shared" si="4"/>
        <v>268.71190568768839</v>
      </c>
      <c r="CH27" s="6">
        <f t="shared" si="4"/>
        <v>1698.6111969014644</v>
      </c>
      <c r="CI27" s="6">
        <f t="shared" si="4"/>
        <v>491.2436407750892</v>
      </c>
      <c r="CJ27" s="6">
        <f t="shared" si="4"/>
        <v>884.18367468737881</v>
      </c>
      <c r="CK27" s="6">
        <f t="shared" si="4"/>
        <v>596.27013894119682</v>
      </c>
      <c r="CL27" s="6">
        <f t="shared" si="4"/>
        <v>501.43322477957304</v>
      </c>
      <c r="CM27" s="6">
        <f t="shared" si="4"/>
        <v>646.57653497311003</v>
      </c>
      <c r="CN27" s="6">
        <f>CN$21*CN23</f>
        <v>724.48727249451815</v>
      </c>
      <c r="CO27" s="6">
        <f t="shared" si="4"/>
        <v>453.90132895379213</v>
      </c>
      <c r="CP27" s="6">
        <f t="shared" si="4"/>
        <v>627.93201797223514</v>
      </c>
      <c r="CQ27" s="6">
        <f t="shared" si="4"/>
        <v>611.597978950232</v>
      </c>
      <c r="CR27" s="6">
        <f t="shared" si="4"/>
        <v>549.42369430121096</v>
      </c>
      <c r="CS27" s="6">
        <f t="shared" si="4"/>
        <v>1064.4213203417264</v>
      </c>
      <c r="CT27" s="6">
        <f t="shared" si="4"/>
        <v>815.02384291902365</v>
      </c>
      <c r="CU27" s="6">
        <f t="shared" si="4"/>
        <v>224.67037597562972</v>
      </c>
      <c r="CV27" s="6">
        <f t="shared" si="4"/>
        <v>478.69662767812775</v>
      </c>
      <c r="CW27" s="6">
        <f t="shared" si="4"/>
        <v>306.10050991652861</v>
      </c>
      <c r="CX27" s="6">
        <f t="shared" si="4"/>
        <v>999.79344564250482</v>
      </c>
      <c r="CY27" s="6">
        <f t="shared" si="4"/>
        <v>1110.7511451780106</v>
      </c>
      <c r="CZ27" s="6">
        <f t="shared" si="4"/>
        <v>565.76755408524673</v>
      </c>
      <c r="DA27" s="6">
        <f t="shared" si="4"/>
        <v>765.41989787396676</v>
      </c>
      <c r="DB27" s="6">
        <f t="shared" si="4"/>
        <v>193.58592850484553</v>
      </c>
      <c r="DC27" s="6">
        <f t="shared" si="4"/>
        <v>1053.0137831582144</v>
      </c>
      <c r="DD27" s="6">
        <f t="shared" si="4"/>
        <v>1030.3780015504783</v>
      </c>
      <c r="DE27" s="6">
        <f t="shared" si="4"/>
        <v>497.00059117178762</v>
      </c>
      <c r="DF27" s="6">
        <f t="shared" si="4"/>
        <v>820.6455232495216</v>
      </c>
      <c r="DG27" s="6">
        <f t="shared" si="4"/>
        <v>534.98921648340558</v>
      </c>
      <c r="DH27" s="6">
        <f t="shared" si="4"/>
        <v>626.65642714510977</v>
      </c>
    </row>
    <row r="28" spans="1:113" x14ac:dyDescent="0.35">
      <c r="A28" s="55" t="s">
        <v>31</v>
      </c>
      <c r="B28" s="55"/>
      <c r="C28" s="55"/>
      <c r="D28" s="56">
        <v>1302.1300000000001</v>
      </c>
      <c r="E28" s="56"/>
      <c r="F28" s="56">
        <v>1246.1300000000001</v>
      </c>
      <c r="G28" s="56"/>
      <c r="H28" s="56">
        <v>997.37</v>
      </c>
      <c r="I28" s="56"/>
      <c r="J28" s="56"/>
      <c r="K28" s="56">
        <v>655.12</v>
      </c>
      <c r="L28" s="56"/>
      <c r="M28" s="56"/>
      <c r="N28" s="56"/>
      <c r="O28" s="56"/>
      <c r="P28" s="56"/>
      <c r="Q28" s="55" t="s">
        <v>31</v>
      </c>
      <c r="R28" s="55"/>
      <c r="S28" s="55"/>
      <c r="T28" s="56">
        <v>1274.4100000000001</v>
      </c>
      <c r="U28" s="56"/>
      <c r="V28" s="56">
        <v>1213.8</v>
      </c>
      <c r="W28" s="56"/>
      <c r="X28" s="56">
        <v>944.41</v>
      </c>
      <c r="Y28" s="56"/>
      <c r="Z28" s="56"/>
      <c r="AA28" s="56"/>
      <c r="AB28" s="56"/>
      <c r="AC28" s="56"/>
      <c r="AD28" s="56"/>
      <c r="AE28" s="56"/>
      <c r="AF28" s="56"/>
      <c r="AG28" s="11" t="s">
        <v>31</v>
      </c>
      <c r="AH28" s="2">
        <v>1000.35</v>
      </c>
      <c r="AI28" s="2">
        <v>996.28</v>
      </c>
      <c r="AJ28" s="2">
        <v>725.94</v>
      </c>
      <c r="AK28" s="59"/>
      <c r="AL28" s="59"/>
      <c r="AM28" s="59"/>
      <c r="AN28" s="2"/>
      <c r="AO28" s="11" t="s">
        <v>31</v>
      </c>
      <c r="AP28" s="2">
        <v>1002.97</v>
      </c>
      <c r="AQ28" s="2">
        <v>1000.71</v>
      </c>
      <c r="AR28" s="2">
        <v>760.73</v>
      </c>
      <c r="AS28" s="2"/>
      <c r="AT28" s="2"/>
      <c r="AU28" s="11" t="s">
        <v>31</v>
      </c>
      <c r="AV28" s="2">
        <v>1006.29</v>
      </c>
      <c r="AW28" s="2">
        <v>1003.62</v>
      </c>
      <c r="AX28" s="2">
        <v>838.74</v>
      </c>
      <c r="AY28" s="2"/>
      <c r="AZ28" s="2"/>
      <c r="BA28" s="11" t="s">
        <v>31</v>
      </c>
      <c r="BB28" s="2">
        <v>1001.93</v>
      </c>
      <c r="BC28" s="2">
        <v>999.3</v>
      </c>
      <c r="BD28" s="2">
        <v>789.94</v>
      </c>
      <c r="BE28" s="2"/>
      <c r="BF28" s="2"/>
      <c r="BG28" s="11" t="s">
        <v>31</v>
      </c>
      <c r="BH28" s="3">
        <v>997.59</v>
      </c>
      <c r="BI28" s="1">
        <v>1059.33</v>
      </c>
      <c r="BJ28" s="2">
        <v>871.05</v>
      </c>
      <c r="BK28" s="2"/>
      <c r="BL28" s="2"/>
      <c r="BM28" s="6">
        <f t="shared" si="0"/>
        <v>1083.6671428571428</v>
      </c>
      <c r="BO28" s="6">
        <f t="shared" si="1"/>
        <v>1074.1671428571428</v>
      </c>
      <c r="BP28" s="11" t="s">
        <v>31</v>
      </c>
      <c r="BR28" s="6">
        <f t="shared" si="2"/>
        <v>846.88285714285723</v>
      </c>
      <c r="BT28" s="11" t="s">
        <v>31</v>
      </c>
      <c r="CD28" s="6" t="s">
        <v>68</v>
      </c>
      <c r="CE28" s="6">
        <f>CE$21*CE24</f>
        <v>401.41984523500764</v>
      </c>
      <c r="CF28" s="6">
        <f t="shared" ref="CF28:DH28" si="5">CF$21*CF24</f>
        <v>616.72294312072472</v>
      </c>
      <c r="CG28" s="6">
        <f t="shared" si="5"/>
        <v>237.84427375797168</v>
      </c>
      <c r="CH28" s="6">
        <f t="shared" si="5"/>
        <v>424.35761910865409</v>
      </c>
      <c r="CI28" s="6">
        <f t="shared" si="5"/>
        <v>326.96044085756023</v>
      </c>
      <c r="CJ28" s="6">
        <f t="shared" si="5"/>
        <v>424.64240114200152</v>
      </c>
      <c r="CK28" s="6">
        <f t="shared" si="5"/>
        <v>270.28238788807022</v>
      </c>
      <c r="CL28" s="6">
        <f t="shared" si="5"/>
        <v>330.94794569553375</v>
      </c>
      <c r="CM28" s="6">
        <f t="shared" si="5"/>
        <v>799.8892046777579</v>
      </c>
      <c r="CN28" s="6">
        <f t="shared" si="5"/>
        <v>257.96130354332297</v>
      </c>
      <c r="CO28" s="6">
        <f t="shared" si="5"/>
        <v>801.03921921199151</v>
      </c>
      <c r="CP28" s="6">
        <f t="shared" si="5"/>
        <v>593.82256442088658</v>
      </c>
      <c r="CQ28" s="6">
        <f t="shared" si="5"/>
        <v>289.93077660887508</v>
      </c>
      <c r="CR28" s="6">
        <f t="shared" si="5"/>
        <v>674.59078745344095</v>
      </c>
      <c r="CS28" s="6">
        <f t="shared" si="5"/>
        <v>511.20421948127859</v>
      </c>
      <c r="CT28" s="6">
        <f t="shared" si="5"/>
        <v>770.7515059181776</v>
      </c>
      <c r="CU28" s="6">
        <f t="shared" si="5"/>
        <v>621.05659422167696</v>
      </c>
      <c r="CV28" s="6">
        <f t="shared" si="5"/>
        <v>623.88843349434262</v>
      </c>
      <c r="CW28" s="6">
        <f t="shared" si="5"/>
        <v>593.95978303012055</v>
      </c>
      <c r="CX28" s="6">
        <f t="shared" si="5"/>
        <v>468.60647848578071</v>
      </c>
      <c r="CY28" s="6">
        <f t="shared" si="5"/>
        <v>186.34103111239872</v>
      </c>
      <c r="CZ28" s="6">
        <f t="shared" si="5"/>
        <v>336.64465202162029</v>
      </c>
      <c r="DA28" s="6">
        <f t="shared" si="5"/>
        <v>993.35564161112495</v>
      </c>
      <c r="DB28" s="6">
        <f t="shared" si="5"/>
        <v>171.3482119713432</v>
      </c>
      <c r="DC28" s="6">
        <f t="shared" si="5"/>
        <v>640.35627916292037</v>
      </c>
      <c r="DD28" s="6">
        <f t="shared" si="5"/>
        <v>1047.0043962803584</v>
      </c>
      <c r="DE28" s="6">
        <f t="shared" si="5"/>
        <v>330.79213430549925</v>
      </c>
      <c r="DF28" s="6">
        <f t="shared" si="5"/>
        <v>394.12725597124785</v>
      </c>
      <c r="DG28" s="6">
        <f t="shared" si="5"/>
        <v>841.60975957398034</v>
      </c>
      <c r="DH28" s="6">
        <f t="shared" si="5"/>
        <v>648.40416119569556</v>
      </c>
    </row>
    <row r="29" spans="1:113" x14ac:dyDescent="0.35">
      <c r="A29" s="55" t="s">
        <v>32</v>
      </c>
      <c r="B29" s="55"/>
      <c r="C29" s="55"/>
      <c r="D29" s="56">
        <v>1303.01</v>
      </c>
      <c r="E29" s="56"/>
      <c r="F29" s="56">
        <v>1221.01</v>
      </c>
      <c r="G29" s="56"/>
      <c r="H29" s="56">
        <v>772.35</v>
      </c>
      <c r="I29" s="56"/>
      <c r="J29" s="56"/>
      <c r="K29" s="56">
        <v>458.89</v>
      </c>
      <c r="L29" s="56"/>
      <c r="M29" s="56"/>
      <c r="N29" s="56"/>
      <c r="O29" s="56"/>
      <c r="P29" s="56"/>
      <c r="Q29" s="55" t="s">
        <v>32</v>
      </c>
      <c r="R29" s="55"/>
      <c r="S29" s="55"/>
      <c r="T29" s="56">
        <v>1296.79</v>
      </c>
      <c r="U29" s="56"/>
      <c r="V29" s="56">
        <v>1200.3499999999999</v>
      </c>
      <c r="W29" s="56"/>
      <c r="X29" s="56">
        <v>710.6</v>
      </c>
      <c r="Y29" s="56"/>
      <c r="Z29" s="56"/>
      <c r="AA29" s="56">
        <v>463.15</v>
      </c>
      <c r="AB29" s="56"/>
      <c r="AC29" s="56"/>
      <c r="AD29" s="56"/>
      <c r="AE29" s="56"/>
      <c r="AF29" s="56"/>
      <c r="AG29" s="11" t="s">
        <v>32</v>
      </c>
      <c r="AH29" s="2">
        <v>1108.5</v>
      </c>
      <c r="AI29" s="2">
        <v>1022.21</v>
      </c>
      <c r="AJ29" s="2">
        <v>495.34</v>
      </c>
      <c r="AK29" s="59">
        <v>276.32</v>
      </c>
      <c r="AL29" s="59"/>
      <c r="AM29" s="59"/>
      <c r="AN29" s="2"/>
      <c r="AO29" s="11" t="s">
        <v>32</v>
      </c>
      <c r="AP29" s="2">
        <v>1119.0899999999999</v>
      </c>
      <c r="AQ29" s="2">
        <v>1019.17</v>
      </c>
      <c r="AR29" s="2">
        <v>524.92999999999995</v>
      </c>
      <c r="AS29" s="2">
        <v>261.93</v>
      </c>
      <c r="AT29" s="2"/>
      <c r="AU29" s="11" t="s">
        <v>32</v>
      </c>
      <c r="AV29" s="2">
        <v>1159.21</v>
      </c>
      <c r="AW29" s="2">
        <v>1059.8399999999999</v>
      </c>
      <c r="AX29" s="2">
        <v>548.03</v>
      </c>
      <c r="AY29" s="2">
        <v>285.41000000000003</v>
      </c>
      <c r="AZ29" s="2"/>
      <c r="BA29" s="11" t="s">
        <v>32</v>
      </c>
      <c r="BB29" s="2">
        <v>1162.4000000000001</v>
      </c>
      <c r="BC29" s="2">
        <v>1029.8699999999999</v>
      </c>
      <c r="BD29" s="2">
        <v>515.9</v>
      </c>
      <c r="BE29" s="2">
        <v>300.58999999999997</v>
      </c>
      <c r="BF29" s="2"/>
      <c r="BG29" s="11" t="s">
        <v>32</v>
      </c>
      <c r="BH29" s="4">
        <v>1175.9100000000001</v>
      </c>
      <c r="BI29" s="1">
        <v>1057.8499999999999</v>
      </c>
      <c r="BJ29" s="2">
        <v>569.89</v>
      </c>
      <c r="BK29" s="2">
        <v>332.19</v>
      </c>
      <c r="BL29" s="2"/>
      <c r="BM29" s="6">
        <f t="shared" si="0"/>
        <v>1189.2728571428572</v>
      </c>
      <c r="BO29" s="6">
        <f t="shared" si="1"/>
        <v>1087.1857142857141</v>
      </c>
      <c r="BP29" s="11" t="s">
        <v>32</v>
      </c>
      <c r="BR29" s="6">
        <f t="shared" si="2"/>
        <v>591.00571428571425</v>
      </c>
      <c r="BT29" s="11" t="s">
        <v>32</v>
      </c>
    </row>
    <row r="30" spans="1:113" x14ac:dyDescent="0.35">
      <c r="A30" s="55" t="s">
        <v>33</v>
      </c>
      <c r="B30" s="55"/>
      <c r="C30" s="55"/>
      <c r="D30" s="56">
        <v>1489.83332213831</v>
      </c>
      <c r="E30" s="56"/>
      <c r="F30" s="56">
        <v>1543.28154836729</v>
      </c>
      <c r="G30" s="56"/>
      <c r="H30" s="56">
        <v>1145.34654985463</v>
      </c>
      <c r="I30" s="56"/>
      <c r="J30" s="56"/>
      <c r="K30" s="56">
        <v>889.14051030101803</v>
      </c>
      <c r="L30" s="56"/>
      <c r="M30" s="56"/>
      <c r="N30" s="56"/>
      <c r="O30" s="56"/>
      <c r="P30" s="56"/>
      <c r="Q30" s="55" t="s">
        <v>33</v>
      </c>
      <c r="R30" s="55"/>
      <c r="S30" s="55"/>
      <c r="T30" s="56">
        <v>1468.53014061506</v>
      </c>
      <c r="U30" s="56"/>
      <c r="V30" s="56">
        <v>1514.484015837</v>
      </c>
      <c r="W30" s="56"/>
      <c r="X30" s="56">
        <v>1081.2453120401101</v>
      </c>
      <c r="Y30" s="56"/>
      <c r="Z30" s="56"/>
      <c r="AA30" s="56">
        <v>883.18790767448797</v>
      </c>
      <c r="AB30" s="56"/>
      <c r="AC30" s="56"/>
      <c r="AD30" s="56"/>
      <c r="AE30" s="56"/>
      <c r="AF30" s="56"/>
      <c r="AG30" s="11" t="s">
        <v>33</v>
      </c>
      <c r="AH30" s="2">
        <v>1166.1434502821701</v>
      </c>
      <c r="AI30" s="2">
        <v>1271.46184509726</v>
      </c>
      <c r="AJ30" s="2">
        <v>841.35035857967398</v>
      </c>
      <c r="AK30" s="59">
        <v>648.66556806569497</v>
      </c>
      <c r="AL30" s="59"/>
      <c r="AM30" s="59"/>
      <c r="AN30" s="2"/>
      <c r="AO30" s="11" t="s">
        <v>33</v>
      </c>
      <c r="AP30" s="2">
        <v>1316.88</v>
      </c>
      <c r="AQ30" s="2">
        <v>1330.45</v>
      </c>
      <c r="AR30" s="2">
        <v>894.18</v>
      </c>
      <c r="AS30" s="2">
        <v>720.26</v>
      </c>
      <c r="AT30" s="2"/>
      <c r="AU30" s="11" t="s">
        <v>33</v>
      </c>
      <c r="AV30" s="2">
        <v>1372.89</v>
      </c>
      <c r="AW30" s="2">
        <v>1387.38</v>
      </c>
      <c r="AX30" s="2">
        <v>939.55</v>
      </c>
      <c r="AY30" s="2">
        <v>746.27</v>
      </c>
      <c r="AZ30" s="2"/>
      <c r="BA30" s="11" t="s">
        <v>33</v>
      </c>
      <c r="BB30" s="2">
        <v>1370.31</v>
      </c>
      <c r="BC30" s="2">
        <v>1336.05</v>
      </c>
      <c r="BD30" s="2">
        <v>907.99</v>
      </c>
      <c r="BE30" s="2">
        <v>749.91</v>
      </c>
      <c r="BF30" s="2"/>
      <c r="BG30" s="11" t="s">
        <v>33</v>
      </c>
      <c r="BH30" s="4">
        <v>1382.71</v>
      </c>
      <c r="BI30" s="1">
        <v>1403.32</v>
      </c>
      <c r="BJ30" s="2">
        <v>954.48</v>
      </c>
      <c r="BK30" s="2">
        <v>782.89</v>
      </c>
      <c r="BL30" s="2"/>
      <c r="BM30" s="6">
        <f t="shared" si="0"/>
        <v>1366.7567018622201</v>
      </c>
      <c r="BO30" s="6">
        <f t="shared" si="1"/>
        <v>1398.0610584716501</v>
      </c>
      <c r="BP30" s="11" t="s">
        <v>33</v>
      </c>
      <c r="BR30" s="6">
        <f t="shared" si="2"/>
        <v>966.30603149634487</v>
      </c>
      <c r="BT30" s="11" t="s">
        <v>33</v>
      </c>
      <c r="CD30" s="6" t="s">
        <v>69</v>
      </c>
      <c r="CE30" s="6">
        <f>CE27*1000/CE10</f>
        <v>784.60644480377539</v>
      </c>
      <c r="CF30" s="6">
        <f t="shared" ref="CF30:DH30" si="6">CF27*1000/CF10</f>
        <v>438.41574873853847</v>
      </c>
      <c r="CG30" s="6">
        <f t="shared" si="6"/>
        <v>286.85542463539207</v>
      </c>
      <c r="CH30" s="6">
        <f t="shared" si="6"/>
        <v>1509.1349874170091</v>
      </c>
      <c r="CI30" s="6">
        <f t="shared" si="6"/>
        <v>454.63363800447354</v>
      </c>
      <c r="CJ30" s="6">
        <f t="shared" si="6"/>
        <v>783.85077543207342</v>
      </c>
      <c r="CK30" s="6">
        <f t="shared" si="6"/>
        <v>482.21562675173777</v>
      </c>
      <c r="CL30" s="6">
        <f t="shared" si="6"/>
        <v>439.02846447242166</v>
      </c>
      <c r="CM30" s="6">
        <f t="shared" si="6"/>
        <v>594.72501015883358</v>
      </c>
      <c r="CN30" s="6">
        <f t="shared" si="6"/>
        <v>569.6934292812432</v>
      </c>
      <c r="CO30" s="6">
        <f t="shared" si="6"/>
        <v>354.31264826284888</v>
      </c>
      <c r="CP30" s="6">
        <f t="shared" si="6"/>
        <v>520.61164583745654</v>
      </c>
      <c r="CQ30" s="6">
        <f t="shared" si="6"/>
        <v>566.53745668855822</v>
      </c>
      <c r="CR30" s="6">
        <f t="shared" si="6"/>
        <v>466.84145732370121</v>
      </c>
      <c r="CS30" s="6">
        <f t="shared" si="6"/>
        <v>880.88304574003473</v>
      </c>
      <c r="CT30" s="6">
        <f t="shared" si="6"/>
        <v>611.99265634943026</v>
      </c>
      <c r="CU30" s="6">
        <f t="shared" si="6"/>
        <v>222.68182725821387</v>
      </c>
      <c r="CV30" s="6">
        <f t="shared" si="6"/>
        <v>484.23069273799047</v>
      </c>
      <c r="CW30" s="6">
        <f t="shared" si="6"/>
        <v>291.28690623773286</v>
      </c>
      <c r="CX30" s="6">
        <f t="shared" si="6"/>
        <v>806.28503680847166</v>
      </c>
      <c r="CY30" s="6">
        <f t="shared" si="6"/>
        <v>884.55722596656142</v>
      </c>
      <c r="CZ30" s="6">
        <f t="shared" si="6"/>
        <v>548.64725803879264</v>
      </c>
      <c r="DA30" s="6">
        <f t="shared" si="6"/>
        <v>606.99436786198794</v>
      </c>
      <c r="DB30" s="6">
        <f t="shared" si="6"/>
        <v>194.40685628456373</v>
      </c>
      <c r="DC30" s="6">
        <f t="shared" si="6"/>
        <v>753.19584704645251</v>
      </c>
      <c r="DD30" s="6">
        <f t="shared" si="6"/>
        <v>959.23433182829331</v>
      </c>
      <c r="DE30" s="6">
        <f t="shared" si="6"/>
        <v>459.51712299597324</v>
      </c>
      <c r="DF30" s="6">
        <f t="shared" si="6"/>
        <v>610.76317813209903</v>
      </c>
      <c r="DH30" s="6">
        <f t="shared" si="6"/>
        <v>458.11927362679825</v>
      </c>
    </row>
    <row r="31" spans="1:113" x14ac:dyDescent="0.35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6"/>
      <c r="S31" s="16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1"/>
      <c r="AH31" s="2"/>
      <c r="AI31" s="2"/>
      <c r="AJ31" s="2"/>
      <c r="AK31" s="2"/>
      <c r="AL31" s="2"/>
      <c r="AM31" s="2"/>
      <c r="AN31" s="2"/>
      <c r="AO31" s="11"/>
      <c r="AP31" s="2"/>
      <c r="AQ31" s="2"/>
      <c r="AR31" s="2"/>
      <c r="AS31" s="2"/>
      <c r="AT31" s="2"/>
      <c r="AU31" s="11"/>
      <c r="AV31" s="2"/>
      <c r="AW31" s="2"/>
      <c r="AX31" s="2"/>
      <c r="AY31" s="2"/>
      <c r="AZ31" s="2"/>
      <c r="BA31" s="11"/>
      <c r="BB31" s="2"/>
      <c r="BC31" s="2"/>
      <c r="BD31" s="2"/>
      <c r="BE31" s="2"/>
      <c r="BF31" s="2"/>
      <c r="BG31" s="11"/>
      <c r="BH31" s="4"/>
      <c r="BI31" s="1"/>
      <c r="BJ31" s="2"/>
      <c r="BK31" s="2"/>
      <c r="BL31" s="2"/>
      <c r="BP31" s="18"/>
      <c r="CD31" s="6" t="s">
        <v>78</v>
      </c>
      <c r="CE31" s="6">
        <f>CE28*1000/CE9</f>
        <v>365.73459802747016</v>
      </c>
      <c r="CF31" s="6">
        <f t="shared" ref="CF31:DH31" si="7">CF28*1000/CF9</f>
        <v>468.44122071280555</v>
      </c>
      <c r="CG31" s="6">
        <f t="shared" si="7"/>
        <v>251.5594429438772</v>
      </c>
      <c r="CH31" s="6">
        <f t="shared" si="7"/>
        <v>389.25820661791658</v>
      </c>
      <c r="CI31" s="6">
        <f t="shared" si="7"/>
        <v>300.68269747924523</v>
      </c>
      <c r="CJ31" s="6">
        <f t="shared" si="7"/>
        <v>327.98155224473248</v>
      </c>
      <c r="CK31" s="6">
        <f t="shared" si="7"/>
        <v>184.04220765310365</v>
      </c>
      <c r="CL31" s="6">
        <f t="shared" si="7"/>
        <v>260.38390692016822</v>
      </c>
      <c r="CM31" s="6">
        <f t="shared" si="7"/>
        <v>672.58678264921843</v>
      </c>
      <c r="CN31" s="6">
        <f t="shared" si="7"/>
        <v>180.19450402188014</v>
      </c>
      <c r="CO31" s="6">
        <f t="shared" si="7"/>
        <v>583.81560935141442</v>
      </c>
      <c r="CP31" s="6">
        <f t="shared" si="7"/>
        <v>407.72515458030466</v>
      </c>
      <c r="CQ31" s="6">
        <f t="shared" si="7"/>
        <v>279.64359860415465</v>
      </c>
      <c r="CR31" s="6">
        <f t="shared" si="7"/>
        <v>556.81106187318164</v>
      </c>
      <c r="CS31" s="6">
        <f t="shared" si="7"/>
        <v>393.25130075706068</v>
      </c>
      <c r="CT31" s="6">
        <f t="shared" si="7"/>
        <v>533.49858710560511</v>
      </c>
      <c r="CU31" s="6">
        <f t="shared" si="7"/>
        <v>561.01587394123726</v>
      </c>
      <c r="CV31" s="6">
        <f t="shared" si="7"/>
        <v>571.92496522530098</v>
      </c>
      <c r="CW31" s="6">
        <f t="shared" si="7"/>
        <v>519.37916136832109</v>
      </c>
      <c r="CX31" s="6">
        <f t="shared" si="7"/>
        <v>342.04852444217568</v>
      </c>
      <c r="CY31" s="6">
        <f t="shared" si="7"/>
        <v>118.39767793290288</v>
      </c>
      <c r="CZ31" s="6">
        <f t="shared" si="7"/>
        <v>329.6949589496885</v>
      </c>
      <c r="DA31" s="6">
        <f t="shared" si="7"/>
        <v>711.86419853377106</v>
      </c>
      <c r="DB31" s="6">
        <f t="shared" si="7"/>
        <v>174.02289715523145</v>
      </c>
      <c r="DC31" s="6">
        <f t="shared" si="7"/>
        <v>468.52250901014673</v>
      </c>
      <c r="DD31" s="6">
        <f t="shared" si="7"/>
        <v>966.16788944977952</v>
      </c>
      <c r="DE31" s="6">
        <f t="shared" si="7"/>
        <v>277.609991624325</v>
      </c>
      <c r="DF31" s="6">
        <f t="shared" si="7"/>
        <v>307.11777230032254</v>
      </c>
      <c r="DH31" s="6">
        <f t="shared" si="7"/>
        <v>447.35034636902259</v>
      </c>
    </row>
    <row r="32" spans="1:113" x14ac:dyDescent="0.35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6"/>
      <c r="S32" s="16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1"/>
      <c r="AH32" s="2"/>
      <c r="AI32" s="2"/>
      <c r="AJ32" s="2"/>
      <c r="AK32" s="2"/>
      <c r="AL32" s="2"/>
      <c r="AM32" s="2"/>
      <c r="AN32" s="2"/>
      <c r="AO32" s="11"/>
      <c r="AP32" s="2"/>
      <c r="AQ32" s="2"/>
      <c r="AR32" s="2"/>
      <c r="AS32" s="2"/>
      <c r="AT32" s="2"/>
      <c r="AU32" s="11"/>
      <c r="AV32" s="2"/>
      <c r="AW32" s="2"/>
      <c r="AX32" s="2"/>
      <c r="AY32" s="2"/>
      <c r="AZ32" s="2"/>
      <c r="BA32" s="11"/>
      <c r="BB32" s="2"/>
      <c r="BC32" s="2"/>
      <c r="BD32" s="2"/>
      <c r="BE32" s="2"/>
      <c r="BF32" s="2"/>
      <c r="BG32" s="11"/>
      <c r="BH32" s="4"/>
      <c r="BI32" s="1"/>
      <c r="BJ32" s="2"/>
      <c r="BK32" s="2"/>
      <c r="BL32" s="2"/>
      <c r="BP32" s="18"/>
    </row>
    <row r="33" spans="1:112" x14ac:dyDescent="0.35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  <c r="R33" s="16"/>
      <c r="S33" s="16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1"/>
      <c r="AH33" s="2"/>
      <c r="AI33" s="2"/>
      <c r="AJ33" s="2"/>
      <c r="AK33" s="2"/>
      <c r="AL33" s="2"/>
      <c r="AM33" s="2"/>
      <c r="AN33" s="2"/>
      <c r="AO33" s="11"/>
      <c r="AP33" s="2"/>
      <c r="AQ33" s="2"/>
      <c r="AR33" s="2"/>
      <c r="AS33" s="2"/>
      <c r="AT33" s="2"/>
      <c r="AU33" s="11"/>
      <c r="AV33" s="2"/>
      <c r="AW33" s="2"/>
      <c r="AX33" s="2"/>
      <c r="AY33" s="2"/>
      <c r="AZ33" s="2"/>
      <c r="BA33" s="11"/>
      <c r="BB33" s="2"/>
      <c r="BC33" s="2"/>
      <c r="BD33" s="2"/>
      <c r="BE33" s="2"/>
      <c r="BF33" s="2"/>
      <c r="BG33" s="11"/>
      <c r="BH33" s="4"/>
      <c r="BI33" s="1"/>
      <c r="BJ33" s="2"/>
      <c r="BK33" s="2"/>
      <c r="BL33" s="2"/>
      <c r="BP33" s="18"/>
      <c r="CD33" s="6" t="s">
        <v>70</v>
      </c>
      <c r="CE33" s="19">
        <v>9.7690000000000001</v>
      </c>
      <c r="CF33" s="19">
        <v>6.8079999999999998</v>
      </c>
      <c r="CG33" s="19">
        <v>7.8929999999999998</v>
      </c>
      <c r="CH33" s="19">
        <v>3.3159999999999998</v>
      </c>
      <c r="CI33" s="19">
        <v>7.8319999999999999</v>
      </c>
      <c r="CJ33" s="19">
        <v>7.68</v>
      </c>
      <c r="CK33" s="19">
        <v>7.1689999999999996</v>
      </c>
      <c r="CL33" s="19">
        <v>5.1479999999999997</v>
      </c>
      <c r="CM33" s="19">
        <v>7.6059999999999999</v>
      </c>
      <c r="CN33" s="19">
        <v>21.291</v>
      </c>
      <c r="CO33" s="19">
        <v>9.2479999999999993</v>
      </c>
      <c r="CP33" s="19">
        <v>4.0490000000000004</v>
      </c>
      <c r="CQ33" s="19">
        <v>8.032</v>
      </c>
      <c r="CR33" s="19">
        <v>5.8550000000000004</v>
      </c>
      <c r="CS33" s="19">
        <v>8.9320000000000004</v>
      </c>
      <c r="CT33" s="19">
        <v>9.0470000000000006</v>
      </c>
      <c r="CU33" s="19">
        <v>4.0490000000000004</v>
      </c>
      <c r="CV33" s="19">
        <v>7.6550000000000002</v>
      </c>
      <c r="CW33" s="19">
        <v>5.1139999999999999</v>
      </c>
      <c r="CX33" s="19">
        <v>8.6910000000000007</v>
      </c>
      <c r="CY33" s="19">
        <v>12.507999999999999</v>
      </c>
      <c r="CZ33" s="19">
        <v>6.1189999999999998</v>
      </c>
      <c r="DA33" s="19">
        <v>9.0890000000000004</v>
      </c>
      <c r="DB33" s="19">
        <v>7.8460000000000001</v>
      </c>
      <c r="DC33" s="19">
        <v>30.309000000000001</v>
      </c>
      <c r="DD33" s="19">
        <v>7.9829999999999997</v>
      </c>
      <c r="DE33" s="19">
        <v>8.3079999999999998</v>
      </c>
      <c r="DF33" s="19">
        <v>8.8559999999999999</v>
      </c>
      <c r="DH33" s="19">
        <v>27.332999999999998</v>
      </c>
    </row>
    <row r="34" spans="1:112" ht="14" customHeight="1" x14ac:dyDescent="0.35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  <c r="R34" s="16"/>
      <c r="S34" s="16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1"/>
      <c r="AH34" s="2"/>
      <c r="AI34" s="2"/>
      <c r="AJ34" s="2"/>
      <c r="AK34" s="2"/>
      <c r="AL34" s="2"/>
      <c r="AM34" s="2"/>
      <c r="AN34" s="2"/>
      <c r="AO34" s="11"/>
      <c r="AP34" s="2"/>
      <c r="AQ34" s="2"/>
      <c r="AR34" s="2"/>
      <c r="AS34" s="2"/>
      <c r="AT34" s="2"/>
      <c r="AU34" s="11"/>
      <c r="AV34" s="2"/>
      <c r="AW34" s="2"/>
      <c r="AX34" s="2"/>
      <c r="AY34" s="2"/>
      <c r="AZ34" s="2"/>
      <c r="BA34" s="11"/>
      <c r="BB34" s="2"/>
      <c r="BC34" s="2"/>
      <c r="BD34" s="2"/>
      <c r="BE34" s="2"/>
      <c r="BF34" s="2"/>
      <c r="BG34" s="11"/>
      <c r="BH34" s="4"/>
      <c r="BI34" s="1"/>
      <c r="BJ34" s="2"/>
      <c r="BK34" s="2"/>
      <c r="BL34" s="2"/>
      <c r="BP34" s="18"/>
      <c r="CD34" s="6" t="s">
        <v>71</v>
      </c>
      <c r="CE34" s="21">
        <f>CE33/100</f>
        <v>9.7689999999999999E-2</v>
      </c>
      <c r="CF34" s="21">
        <f t="shared" ref="CF34:DH34" si="8">CF33/100</f>
        <v>6.8080000000000002E-2</v>
      </c>
      <c r="CG34" s="21">
        <f t="shared" si="8"/>
        <v>7.893E-2</v>
      </c>
      <c r="CH34" s="21">
        <f t="shared" si="8"/>
        <v>3.3159999999999995E-2</v>
      </c>
      <c r="CI34" s="21">
        <f t="shared" si="8"/>
        <v>7.8320000000000001E-2</v>
      </c>
      <c r="CJ34" s="21">
        <f t="shared" si="8"/>
        <v>7.6799999999999993E-2</v>
      </c>
      <c r="CK34" s="21">
        <f t="shared" si="8"/>
        <v>7.168999999999999E-2</v>
      </c>
      <c r="CL34" s="21">
        <f t="shared" si="8"/>
        <v>5.1479999999999998E-2</v>
      </c>
      <c r="CM34" s="21">
        <f t="shared" si="8"/>
        <v>7.6060000000000003E-2</v>
      </c>
      <c r="CN34" s="21">
        <f t="shared" si="8"/>
        <v>0.21291000000000002</v>
      </c>
      <c r="CO34" s="21">
        <f t="shared" si="8"/>
        <v>9.2479999999999993E-2</v>
      </c>
      <c r="CP34" s="21">
        <f t="shared" si="8"/>
        <v>4.0490000000000005E-2</v>
      </c>
      <c r="CQ34" s="21">
        <f t="shared" si="8"/>
        <v>8.0320000000000003E-2</v>
      </c>
      <c r="CR34" s="21">
        <f t="shared" si="8"/>
        <v>5.8550000000000005E-2</v>
      </c>
      <c r="CS34" s="21">
        <f t="shared" si="8"/>
        <v>8.932000000000001E-2</v>
      </c>
      <c r="CT34" s="21">
        <f t="shared" si="8"/>
        <v>9.0470000000000009E-2</v>
      </c>
      <c r="CU34" s="21">
        <f t="shared" si="8"/>
        <v>4.0490000000000005E-2</v>
      </c>
      <c r="CV34" s="21">
        <f t="shared" si="8"/>
        <v>7.6550000000000007E-2</v>
      </c>
      <c r="CW34" s="21">
        <f t="shared" si="8"/>
        <v>5.1139999999999998E-2</v>
      </c>
      <c r="CX34" s="21">
        <f t="shared" si="8"/>
        <v>8.6910000000000001E-2</v>
      </c>
      <c r="CY34" s="21">
        <f t="shared" si="8"/>
        <v>0.12508</v>
      </c>
      <c r="CZ34" s="21">
        <f t="shared" si="8"/>
        <v>6.1189999999999994E-2</v>
      </c>
      <c r="DA34" s="21">
        <f t="shared" si="8"/>
        <v>9.0889999999999999E-2</v>
      </c>
      <c r="DB34" s="21">
        <f t="shared" si="8"/>
        <v>7.8460000000000002E-2</v>
      </c>
      <c r="DC34" s="21">
        <f t="shared" si="8"/>
        <v>0.30309000000000003</v>
      </c>
      <c r="DD34" s="21">
        <f t="shared" si="8"/>
        <v>7.9829999999999998E-2</v>
      </c>
      <c r="DE34" s="21">
        <f t="shared" si="8"/>
        <v>8.3080000000000001E-2</v>
      </c>
      <c r="DF34" s="21">
        <f t="shared" si="8"/>
        <v>8.856E-2</v>
      </c>
      <c r="DG34" s="21">
        <f t="shared" si="8"/>
        <v>0</v>
      </c>
      <c r="DH34" s="21">
        <f t="shared" si="8"/>
        <v>0.27332999999999996</v>
      </c>
    </row>
    <row r="35" spans="1:112" ht="14" customHeight="1" x14ac:dyDescent="0.35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  <c r="R35" s="16"/>
      <c r="S35" s="16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1"/>
      <c r="AH35" s="2"/>
      <c r="AI35" s="2"/>
      <c r="AJ35" s="2"/>
      <c r="AK35" s="2"/>
      <c r="AL35" s="2"/>
      <c r="AM35" s="2"/>
      <c r="AN35" s="2"/>
      <c r="AO35" s="11"/>
      <c r="AP35" s="2"/>
      <c r="AQ35" s="2"/>
      <c r="AR35" s="2"/>
      <c r="AS35" s="2"/>
      <c r="AT35" s="2"/>
      <c r="AU35" s="11"/>
      <c r="AV35" s="2"/>
      <c r="AW35" s="2"/>
      <c r="AX35" s="2"/>
      <c r="AY35" s="2"/>
      <c r="AZ35" s="2"/>
      <c r="BA35" s="11"/>
      <c r="BB35" s="2"/>
      <c r="BC35" s="2"/>
      <c r="BD35" s="2"/>
      <c r="BE35" s="2"/>
      <c r="BF35" s="2"/>
      <c r="BG35" s="11"/>
      <c r="BH35" s="4"/>
      <c r="BI35" s="1"/>
      <c r="BJ35" s="2"/>
      <c r="BK35" s="2"/>
      <c r="BL35" s="2"/>
      <c r="BP35" s="18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</row>
    <row r="36" spans="1:112" ht="14" customHeight="1" x14ac:dyDescent="0.35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6"/>
      <c r="S36" s="16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1"/>
      <c r="AH36" s="2"/>
      <c r="AI36" s="2"/>
      <c r="AJ36" s="2"/>
      <c r="AK36" s="2"/>
      <c r="AL36" s="2"/>
      <c r="AM36" s="2"/>
      <c r="AN36" s="2"/>
      <c r="AO36" s="11"/>
      <c r="AP36" s="2"/>
      <c r="AQ36" s="2"/>
      <c r="AR36" s="2"/>
      <c r="AS36" s="2"/>
      <c r="AT36" s="2"/>
      <c r="AU36" s="11"/>
      <c r="AV36" s="2"/>
      <c r="AW36" s="2"/>
      <c r="AX36" s="2"/>
      <c r="AY36" s="2"/>
      <c r="AZ36" s="2"/>
      <c r="BA36" s="11"/>
      <c r="BB36" s="2"/>
      <c r="BC36" s="2"/>
      <c r="BD36" s="2"/>
      <c r="BE36" s="2"/>
      <c r="BF36" s="2"/>
      <c r="BG36" s="11"/>
      <c r="BH36" s="4"/>
      <c r="BI36" s="1"/>
      <c r="BJ36" s="2"/>
      <c r="BK36" s="2"/>
      <c r="BL36" s="2"/>
      <c r="BP36" s="18"/>
      <c r="CD36" s="6" t="s">
        <v>79</v>
      </c>
      <c r="CE36" s="21">
        <f>CE30 *37.3*(1-CE34)</f>
        <v>26406.842397166365</v>
      </c>
      <c r="CF36" s="20">
        <f t="shared" ref="CF36:DG36" si="9">CF30 *37.3*(1-CF34)</f>
        <v>15239.601490252819</v>
      </c>
      <c r="CG36" s="20">
        <f t="shared" si="9"/>
        <v>9855.1794386407364</v>
      </c>
      <c r="CH36" s="20">
        <f t="shared" si="9"/>
        <v>54424.134257037942</v>
      </c>
      <c r="CI36" s="20">
        <f t="shared" si="9"/>
        <v>15629.697084053425</v>
      </c>
      <c r="CJ36" s="20">
        <f t="shared" si="9"/>
        <v>26992.183638282604</v>
      </c>
      <c r="CK36" s="20">
        <f t="shared" si="9"/>
        <v>16697.18044992748</v>
      </c>
      <c r="CL36" s="20">
        <f t="shared" si="9"/>
        <v>15532.737511227526</v>
      </c>
      <c r="CM36" s="20">
        <f t="shared" si="9"/>
        <v>20495.985425553496</v>
      </c>
      <c r="CN36" s="20">
        <f t="shared" si="9"/>
        <v>16725.320046735917</v>
      </c>
      <c r="CO36" s="20">
        <f t="shared" si="9"/>
        <v>11993.658882770973</v>
      </c>
      <c r="CP36" s="20">
        <f t="shared" si="9"/>
        <v>18632.546595096668</v>
      </c>
      <c r="CQ36" s="20">
        <f t="shared" si="9"/>
        <v>19434.537172641529</v>
      </c>
      <c r="CR36" s="20">
        <f t="shared" si="9"/>
        <v>16393.644296902963</v>
      </c>
      <c r="CS36" s="20">
        <f t="shared" si="9"/>
        <v>29922.155939126147</v>
      </c>
      <c r="CT36" s="20">
        <f t="shared" si="9"/>
        <v>20762.137891210248</v>
      </c>
      <c r="CU36" s="20">
        <f t="shared" si="9"/>
        <v>7969.7209147053227</v>
      </c>
      <c r="CV36" s="20">
        <f t="shared" si="9"/>
        <v>16679.173678691866</v>
      </c>
      <c r="CW36" s="20">
        <f t="shared" si="9"/>
        <v>10309.365420707023</v>
      </c>
      <c r="CX36" s="20">
        <f t="shared" si="9"/>
        <v>27460.662998877382</v>
      </c>
      <c r="CY36" s="20">
        <f t="shared" si="9"/>
        <v>28867.096943721364</v>
      </c>
      <c r="CZ36" s="20">
        <f t="shared" si="9"/>
        <v>19212.31735551358</v>
      </c>
      <c r="DA36" s="20">
        <f t="shared" si="9"/>
        <v>20583.059436309541</v>
      </c>
      <c r="DB36" s="20">
        <f t="shared" si="9"/>
        <v>6682.4327988997866</v>
      </c>
      <c r="DC36" s="20">
        <f t="shared" si="9"/>
        <v>19579.132472639838</v>
      </c>
      <c r="DD36" s="20">
        <f t="shared" si="9"/>
        <v>32923.167835917833</v>
      </c>
      <c r="DE36" s="20">
        <f t="shared" si="9"/>
        <v>15715.998427571545</v>
      </c>
      <c r="DF36" s="20">
        <f>DF30 *37.3*(1-DF34)</f>
        <v>20763.939867161669</v>
      </c>
      <c r="DG36" s="20">
        <f t="shared" si="9"/>
        <v>0</v>
      </c>
      <c r="DH36" s="20">
        <f>DH30 *37.3*(1-DH34)</f>
        <v>12417.227164726179</v>
      </c>
    </row>
    <row r="37" spans="1:112" ht="14" customHeight="1" x14ac:dyDescent="0.35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1"/>
      <c r="AH37" s="2"/>
      <c r="AI37" s="2"/>
      <c r="AJ37" s="2"/>
      <c r="AK37" s="2"/>
      <c r="AL37" s="2"/>
      <c r="AM37" s="2"/>
      <c r="AN37" s="2"/>
      <c r="AO37" s="11"/>
      <c r="AP37" s="2"/>
      <c r="AQ37" s="2"/>
      <c r="AR37" s="2"/>
      <c r="AS37" s="2"/>
      <c r="AT37" s="2"/>
      <c r="AU37" s="11"/>
      <c r="AV37" s="2"/>
      <c r="AW37" s="2"/>
      <c r="AX37" s="2"/>
      <c r="AY37" s="2"/>
      <c r="AZ37" s="2"/>
      <c r="BA37" s="11"/>
      <c r="BB37" s="2"/>
      <c r="BC37" s="2"/>
      <c r="BD37" s="2"/>
      <c r="BE37" s="2"/>
      <c r="BF37" s="2"/>
      <c r="BG37" s="11"/>
      <c r="BH37" s="4"/>
      <c r="BI37" s="1"/>
      <c r="BJ37" s="2"/>
      <c r="BK37" s="2"/>
      <c r="BL37" s="2"/>
      <c r="BP37" s="18"/>
      <c r="CD37" s="6" t="s">
        <v>82</v>
      </c>
      <c r="CE37" s="21">
        <f>CE30*37.3*CE34</f>
        <v>2858.9779940144545</v>
      </c>
      <c r="CF37" s="20">
        <f t="shared" ref="CF37:DH37" si="10">CF30*37.3*CF34</f>
        <v>1113.3059376946649</v>
      </c>
      <c r="CG37" s="20">
        <f t="shared" si="10"/>
        <v>844.5279002593868</v>
      </c>
      <c r="CH37" s="20">
        <f t="shared" si="10"/>
        <v>1866.6007736165009</v>
      </c>
      <c r="CI37" s="20">
        <f t="shared" si="10"/>
        <v>1328.1376135134365</v>
      </c>
      <c r="CJ37" s="20">
        <f t="shared" si="10"/>
        <v>2245.4502853337344</v>
      </c>
      <c r="CK37" s="20">
        <f t="shared" si="10"/>
        <v>1289.4624279123364</v>
      </c>
      <c r="CL37" s="20">
        <f t="shared" si="10"/>
        <v>843.02421359380185</v>
      </c>
      <c r="CM37" s="20">
        <f t="shared" si="10"/>
        <v>1687.2574533709969</v>
      </c>
      <c r="CN37" s="20">
        <f t="shared" si="10"/>
        <v>4524.2448654544523</v>
      </c>
      <c r="CO37" s="20">
        <f t="shared" si="10"/>
        <v>1222.2028974332902</v>
      </c>
      <c r="CP37" s="20">
        <f t="shared" si="10"/>
        <v>786.26779464045637</v>
      </c>
      <c r="CQ37" s="20">
        <f t="shared" si="10"/>
        <v>1697.3099618416925</v>
      </c>
      <c r="CR37" s="20">
        <f t="shared" si="10"/>
        <v>1019.542061271091</v>
      </c>
      <c r="CS37" s="20">
        <f t="shared" si="10"/>
        <v>2934.7816669771469</v>
      </c>
      <c r="CT37" s="20">
        <f t="shared" si="10"/>
        <v>2065.1881906234994</v>
      </c>
      <c r="CU37" s="20">
        <f t="shared" si="10"/>
        <v>336.31124202605349</v>
      </c>
      <c r="CV37" s="20">
        <f t="shared" si="10"/>
        <v>1382.6311604351752</v>
      </c>
      <c r="CW37" s="20">
        <f t="shared" si="10"/>
        <v>555.63618196041261</v>
      </c>
      <c r="CX37" s="20">
        <f t="shared" si="10"/>
        <v>2613.7688740786052</v>
      </c>
      <c r="CY37" s="20">
        <f t="shared" si="10"/>
        <v>4126.8875848313764</v>
      </c>
      <c r="CZ37" s="20">
        <f t="shared" si="10"/>
        <v>1252.2253693333855</v>
      </c>
      <c r="DA37" s="20">
        <f t="shared" si="10"/>
        <v>2057.8304849426081</v>
      </c>
      <c r="DB37" s="20">
        <f t="shared" si="10"/>
        <v>568.94294051444024</v>
      </c>
      <c r="DC37" s="20">
        <f t="shared" si="10"/>
        <v>8515.0726221928362</v>
      </c>
      <c r="DD37" s="20">
        <f t="shared" si="10"/>
        <v>2856.2727412775039</v>
      </c>
      <c r="DE37" s="20">
        <f t="shared" si="10"/>
        <v>1423.9902601782533</v>
      </c>
      <c r="DF37" s="20">
        <f t="shared" si="10"/>
        <v>2017.5266771656252</v>
      </c>
      <c r="DG37" s="20">
        <f t="shared" si="10"/>
        <v>0</v>
      </c>
      <c r="DH37" s="20">
        <f t="shared" si="10"/>
        <v>4670.6217415533956</v>
      </c>
    </row>
    <row r="38" spans="1:112" ht="14" customHeight="1" x14ac:dyDescent="0.35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  <c r="R38" s="16"/>
      <c r="S38" s="16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1"/>
      <c r="AH38" s="2"/>
      <c r="AI38" s="2"/>
      <c r="AJ38" s="2"/>
      <c r="AK38" s="2"/>
      <c r="AL38" s="2"/>
      <c r="AM38" s="2"/>
      <c r="AN38" s="2"/>
      <c r="AO38" s="11"/>
      <c r="AP38" s="2"/>
      <c r="AQ38" s="2"/>
      <c r="AR38" s="2"/>
      <c r="AS38" s="2"/>
      <c r="AT38" s="2"/>
      <c r="AU38" s="11"/>
      <c r="AV38" s="2"/>
      <c r="AW38" s="2"/>
      <c r="AX38" s="2"/>
      <c r="AY38" s="2"/>
      <c r="AZ38" s="2"/>
      <c r="BA38" s="11"/>
      <c r="BB38" s="2"/>
      <c r="BC38" s="2"/>
      <c r="BD38" s="2"/>
      <c r="BE38" s="2"/>
      <c r="BF38" s="2"/>
      <c r="BG38" s="11"/>
      <c r="BH38" s="4"/>
      <c r="BI38" s="1"/>
      <c r="BJ38" s="2"/>
      <c r="BK38" s="2"/>
      <c r="BL38" s="2"/>
      <c r="BP38" s="18"/>
      <c r="CE38" s="21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</row>
    <row r="39" spans="1:112" ht="14" customHeight="1" x14ac:dyDescent="0.35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16"/>
      <c r="S39" s="16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1"/>
      <c r="AH39" s="2"/>
      <c r="AI39" s="2"/>
      <c r="AJ39" s="2"/>
      <c r="AK39" s="2"/>
      <c r="AL39" s="2"/>
      <c r="AM39" s="2"/>
      <c r="AN39" s="2"/>
      <c r="AO39" s="11"/>
      <c r="AP39" s="2"/>
      <c r="AQ39" s="2"/>
      <c r="AR39" s="2"/>
      <c r="AS39" s="2"/>
      <c r="AT39" s="2"/>
      <c r="AU39" s="11"/>
      <c r="AV39" s="2"/>
      <c r="AW39" s="2"/>
      <c r="AX39" s="2"/>
      <c r="AY39" s="2"/>
      <c r="AZ39" s="2"/>
      <c r="BA39" s="11"/>
      <c r="BB39" s="2"/>
      <c r="BC39" s="2"/>
      <c r="BD39" s="2"/>
      <c r="BE39" s="2"/>
      <c r="BF39" s="2"/>
      <c r="BG39" s="11"/>
      <c r="BH39" s="4"/>
      <c r="BI39" s="1"/>
      <c r="BJ39" s="2"/>
      <c r="BK39" s="2"/>
      <c r="BL39" s="2"/>
      <c r="BP39" s="18"/>
      <c r="CD39" s="6" t="s">
        <v>80</v>
      </c>
      <c r="CE39" s="21">
        <f>CE28*35.2*(1-CE34)</f>
        <v>12749.620947500791</v>
      </c>
      <c r="CF39" s="20">
        <f t="shared" ref="CF39:DH39" si="11">CF28*35.2*(1-CF34)</f>
        <v>20230.722869387915</v>
      </c>
      <c r="CG39" s="20">
        <f t="shared" si="11"/>
        <v>7711.3071281049761</v>
      </c>
      <c r="CH39" s="20">
        <f t="shared" si="11"/>
        <v>14442.064400157193</v>
      </c>
      <c r="CI39" s="20">
        <f t="shared" si="11"/>
        <v>10607.622049361786</v>
      </c>
      <c r="CJ39" s="20">
        <f t="shared" si="11"/>
        <v>13799.451238647214</v>
      </c>
      <c r="CK39" s="20">
        <f t="shared" si="11"/>
        <v>8831.8856912131832</v>
      </c>
      <c r="CL39" s="20">
        <f t="shared" si="11"/>
        <v>11049.658239879696</v>
      </c>
      <c r="CM39" s="20">
        <f t="shared" si="11"/>
        <v>26014.547038302862</v>
      </c>
      <c r="CN39" s="20">
        <f t="shared" si="11"/>
        <v>7146.9644366881757</v>
      </c>
      <c r="CO39" s="20">
        <f t="shared" si="11"/>
        <v>25588.960750118185</v>
      </c>
      <c r="CP39" s="20">
        <f t="shared" si="11"/>
        <v>20056.20984531947</v>
      </c>
      <c r="CQ39" s="20">
        <f t="shared" si="11"/>
        <v>9385.8524894340899</v>
      </c>
      <c r="CR39" s="20">
        <f t="shared" si="11"/>
        <v>22355.291089051079</v>
      </c>
      <c r="CS39" s="20">
        <f t="shared" si="11"/>
        <v>16387.129742621819</v>
      </c>
      <c r="CT39" s="20">
        <f t="shared" si="11"/>
        <v>24675.960924657156</v>
      </c>
      <c r="CU39" s="20">
        <f t="shared" si="11"/>
        <v>20976.032447801772</v>
      </c>
      <c r="CV39" s="20">
        <f t="shared" si="11"/>
        <v>20279.768041644344</v>
      </c>
      <c r="CW39" s="20">
        <f t="shared" si="11"/>
        <v>19838.180726353803</v>
      </c>
      <c r="CX39" s="20">
        <f t="shared" si="11"/>
        <v>15061.372108308469</v>
      </c>
      <c r="CY39" s="20">
        <f t="shared" si="11"/>
        <v>5738.7790219182689</v>
      </c>
      <c r="CZ39" s="20">
        <f t="shared" si="11"/>
        <v>11124.796874907492</v>
      </c>
      <c r="DA39" s="20">
        <f t="shared" si="11"/>
        <v>31788.048066547162</v>
      </c>
      <c r="DB39" s="20">
        <f t="shared" si="11"/>
        <v>5558.228940354521</v>
      </c>
      <c r="DC39" s="20">
        <f t="shared" si="11"/>
        <v>15708.728446802366</v>
      </c>
      <c r="DD39" s="20">
        <f t="shared" si="11"/>
        <v>33912.45564345047</v>
      </c>
      <c r="DE39" s="20">
        <f t="shared" si="11"/>
        <v>10676.509317316422</v>
      </c>
      <c r="DF39" s="20">
        <f t="shared" si="11"/>
        <v>12644.661785621684</v>
      </c>
      <c r="DG39" s="20">
        <f t="shared" si="11"/>
        <v>29624.663537004111</v>
      </c>
      <c r="DH39" s="20">
        <f t="shared" si="11"/>
        <v>16585.389983925881</v>
      </c>
    </row>
    <row r="40" spans="1:112" ht="14" customHeight="1" x14ac:dyDescent="0.35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6"/>
      <c r="S40" s="16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1"/>
      <c r="AH40" s="2"/>
      <c r="AI40" s="2"/>
      <c r="AJ40" s="2"/>
      <c r="AK40" s="2"/>
      <c r="AL40" s="2"/>
      <c r="AM40" s="2"/>
      <c r="AN40" s="2"/>
      <c r="AO40" s="11"/>
      <c r="AP40" s="2"/>
      <c r="AQ40" s="2"/>
      <c r="AR40" s="2"/>
      <c r="AS40" s="2"/>
      <c r="AT40" s="2"/>
      <c r="AU40" s="11"/>
      <c r="AV40" s="2"/>
      <c r="AW40" s="2"/>
      <c r="AX40" s="2"/>
      <c r="AY40" s="2"/>
      <c r="AZ40" s="2"/>
      <c r="BA40" s="11"/>
      <c r="BB40" s="2"/>
      <c r="BC40" s="2"/>
      <c r="BD40" s="2"/>
      <c r="BE40" s="2"/>
      <c r="BF40" s="2"/>
      <c r="BG40" s="11"/>
      <c r="BH40" s="4"/>
      <c r="BI40" s="1"/>
      <c r="BJ40" s="2"/>
      <c r="BK40" s="2"/>
      <c r="BL40" s="2"/>
      <c r="BP40" s="18"/>
      <c r="CD40" s="6" t="s">
        <v>81</v>
      </c>
      <c r="CE40" s="21">
        <f>CE28*23.4*CE34</f>
        <v>917.62408953558474</v>
      </c>
      <c r="CF40" s="20">
        <f t="shared" ref="CF40:DH40" si="12">CF28*23.4*CF34</f>
        <v>982.48405244321907</v>
      </c>
      <c r="CG40" s="20">
        <f t="shared" si="12"/>
        <v>439.28933554857088</v>
      </c>
      <c r="CH40" s="20">
        <f t="shared" si="12"/>
        <v>329.2777484016454</v>
      </c>
      <c r="CI40" s="20">
        <f t="shared" si="12"/>
        <v>599.21647643436029</v>
      </c>
      <c r="CJ40" s="20">
        <f t="shared" si="12"/>
        <v>763.13335194031356</v>
      </c>
      <c r="CK40" s="20">
        <f t="shared" si="12"/>
        <v>453.41113867208054</v>
      </c>
      <c r="CL40" s="20">
        <f t="shared" si="12"/>
        <v>398.67048571910215</v>
      </c>
      <c r="CM40" s="20">
        <f t="shared" si="12"/>
        <v>1423.6460060422924</v>
      </c>
      <c r="CN40" s="20">
        <f t="shared" si="12"/>
        <v>1285.1874626153681</v>
      </c>
      <c r="CO40" s="20">
        <f t="shared" si="12"/>
        <v>1733.4745036297641</v>
      </c>
      <c r="CP40" s="20">
        <f t="shared" si="12"/>
        <v>562.62668982159983</v>
      </c>
      <c r="CQ40" s="20">
        <f t="shared" si="12"/>
        <v>544.92141546706137</v>
      </c>
      <c r="CR40" s="20">
        <f t="shared" si="12"/>
        <v>924.23660016633596</v>
      </c>
      <c r="CS40" s="20">
        <f t="shared" si="12"/>
        <v>1068.4618046871867</v>
      </c>
      <c r="CT40" s="20">
        <f t="shared" si="12"/>
        <v>1631.67939652577</v>
      </c>
      <c r="CU40" s="20">
        <f t="shared" si="12"/>
        <v>588.43000710083538</v>
      </c>
      <c r="CV40" s="20">
        <f t="shared" si="12"/>
        <v>1117.5526342654111</v>
      </c>
      <c r="CW40" s="20">
        <f t="shared" si="12"/>
        <v>710.7774173173525</v>
      </c>
      <c r="CX40" s="20">
        <f t="shared" si="12"/>
        <v>953.00218365766125</v>
      </c>
      <c r="CY40" s="20">
        <f t="shared" si="12"/>
        <v>545.39634641400858</v>
      </c>
      <c r="CZ40" s="20">
        <f t="shared" si="12"/>
        <v>482.02329841854885</v>
      </c>
      <c r="DA40" s="20">
        <f t="shared" si="12"/>
        <v>2112.6946058252224</v>
      </c>
      <c r="DB40" s="20">
        <f t="shared" si="12"/>
        <v>314.58914864375515</v>
      </c>
      <c r="DC40" s="20">
        <f t="shared" si="12"/>
        <v>4541.6026808448551</v>
      </c>
      <c r="DD40" s="20">
        <f t="shared" si="12"/>
        <v>1955.8272463484275</v>
      </c>
      <c r="DE40" s="20">
        <f t="shared" si="12"/>
        <v>643.0837261235605</v>
      </c>
      <c r="DF40" s="20">
        <f t="shared" si="12"/>
        <v>816.75148905824062</v>
      </c>
      <c r="DG40" s="20">
        <f t="shared" si="12"/>
        <v>0</v>
      </c>
      <c r="DH40" s="20">
        <f t="shared" si="12"/>
        <v>4147.1424394830947</v>
      </c>
    </row>
    <row r="41" spans="1:112" ht="14" customHeight="1" x14ac:dyDescent="0.35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1"/>
      <c r="AH41" s="2"/>
      <c r="AI41" s="2"/>
      <c r="AJ41" s="2"/>
      <c r="AK41" s="2"/>
      <c r="AL41" s="2"/>
      <c r="AM41" s="2"/>
      <c r="AN41" s="2"/>
      <c r="AO41" s="11"/>
      <c r="AP41" s="2"/>
      <c r="AQ41" s="2"/>
      <c r="AR41" s="2"/>
      <c r="AS41" s="2"/>
      <c r="AT41" s="2"/>
      <c r="AU41" s="11"/>
      <c r="AV41" s="2"/>
      <c r="AW41" s="2"/>
      <c r="AX41" s="2"/>
      <c r="AY41" s="2"/>
      <c r="AZ41" s="2"/>
      <c r="BA41" s="11"/>
      <c r="BB41" s="2"/>
      <c r="BC41" s="2"/>
      <c r="BD41" s="2"/>
      <c r="BE41" s="2"/>
      <c r="BF41" s="2"/>
      <c r="BG41" s="11"/>
      <c r="BH41" s="4"/>
      <c r="BI41" s="1"/>
      <c r="BJ41" s="2"/>
      <c r="BK41" s="2"/>
      <c r="BL41" s="2"/>
      <c r="BP41" s="18"/>
      <c r="CD41" s="22" t="s">
        <v>83</v>
      </c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</row>
    <row r="42" spans="1:112" x14ac:dyDescent="0.35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1"/>
      <c r="AH42" s="2"/>
      <c r="AI42" s="2"/>
      <c r="AJ42" s="2"/>
      <c r="AK42" s="2"/>
      <c r="AL42" s="2"/>
      <c r="AM42" s="2"/>
      <c r="AN42" s="2"/>
      <c r="AO42" s="11"/>
      <c r="AP42" s="2"/>
      <c r="AQ42" s="2"/>
      <c r="AR42" s="2"/>
      <c r="AS42" s="2"/>
      <c r="AT42" s="2"/>
      <c r="AU42" s="11"/>
      <c r="AV42" s="2"/>
      <c r="AW42" s="2"/>
      <c r="AX42" s="2"/>
      <c r="AY42" s="2"/>
      <c r="AZ42" s="2"/>
      <c r="BA42" s="11"/>
      <c r="BB42" s="2"/>
      <c r="BC42" s="2"/>
      <c r="BD42" s="2"/>
      <c r="BE42" s="2"/>
      <c r="BF42" s="2"/>
      <c r="BG42" s="11"/>
      <c r="BH42" s="4"/>
      <c r="BI42" s="1"/>
      <c r="BJ42" s="2"/>
      <c r="BK42" s="2"/>
      <c r="BL42" s="2"/>
      <c r="BP42" s="18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</row>
    <row r="43" spans="1:112" x14ac:dyDescent="0.35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6"/>
      <c r="S43" s="16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1"/>
      <c r="AH43" s="2"/>
      <c r="AI43" s="2"/>
      <c r="AJ43" s="2"/>
      <c r="AK43" s="2"/>
      <c r="AL43" s="2"/>
      <c r="AM43" s="2"/>
      <c r="AN43" s="2"/>
      <c r="AO43" s="11"/>
      <c r="AP43" s="2"/>
      <c r="AQ43" s="2"/>
      <c r="AR43" s="2"/>
      <c r="AS43" s="2"/>
      <c r="AT43" s="2"/>
      <c r="AU43" s="11"/>
      <c r="AV43" s="2"/>
      <c r="AW43" s="2"/>
      <c r="AX43" s="2"/>
      <c r="AY43" s="2"/>
      <c r="AZ43" s="2"/>
      <c r="BA43" s="11"/>
      <c r="BB43" s="2"/>
      <c r="BC43" s="2"/>
      <c r="BD43" s="2"/>
      <c r="BE43" s="2"/>
      <c r="BF43" s="2"/>
      <c r="BG43" s="11"/>
      <c r="BH43" s="4"/>
      <c r="BI43" s="1"/>
      <c r="BJ43" s="2"/>
      <c r="BK43" s="2"/>
      <c r="BL43" s="2"/>
      <c r="BP43" s="18"/>
      <c r="CB43" s="6" t="s">
        <v>72</v>
      </c>
      <c r="CC43" s="6" t="s">
        <v>84</v>
      </c>
      <c r="CD43" s="6" t="s">
        <v>77</v>
      </c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</row>
    <row r="44" spans="1:112" x14ac:dyDescent="0.35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6"/>
      <c r="S44" s="16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1"/>
      <c r="AH44" s="2"/>
      <c r="AI44" s="2"/>
      <c r="AJ44" s="2"/>
      <c r="AK44" s="2"/>
      <c r="AL44" s="2"/>
      <c r="AM44" s="2"/>
      <c r="AN44" s="2"/>
      <c r="AO44" s="11"/>
      <c r="AP44" s="2"/>
      <c r="AQ44" s="2"/>
      <c r="AR44" s="2"/>
      <c r="AS44" s="2"/>
      <c r="AT44" s="2"/>
      <c r="AU44" s="11"/>
      <c r="AV44" s="2"/>
      <c r="AW44" s="2"/>
      <c r="AX44" s="2"/>
      <c r="AY44" s="2"/>
      <c r="AZ44" s="2"/>
      <c r="BA44" s="11"/>
      <c r="BB44" s="2"/>
      <c r="BC44" s="2"/>
      <c r="BD44" s="2"/>
      <c r="BE44" s="2"/>
      <c r="BF44" s="2"/>
      <c r="BG44" s="11"/>
      <c r="BH44" s="4"/>
      <c r="BI44" s="1"/>
      <c r="BJ44" s="2"/>
      <c r="BK44" s="2"/>
      <c r="BL44" s="2"/>
      <c r="BP44" s="18"/>
      <c r="CB44" s="6" t="s">
        <v>75</v>
      </c>
      <c r="CC44" s="23">
        <v>0.20250000000000001</v>
      </c>
      <c r="CD44" s="23">
        <f>CC44/2.45</f>
        <v>8.2653061224489802E-2</v>
      </c>
      <c r="CE44" s="21">
        <f t="shared" ref="CE44:CG45" si="13">CE36*$CD44</f>
        <v>2182.6063613984447</v>
      </c>
      <c r="CF44" s="21">
        <f t="shared" si="13"/>
        <v>1259.5997150106923</v>
      </c>
      <c r="CG44" s="21">
        <f t="shared" si="13"/>
        <v>814.56074952030588</v>
      </c>
      <c r="CH44" s="21">
        <f t="shared" ref="CH44:DH44" si="14">CH36*$CD44</f>
        <v>4498.3213008368102</v>
      </c>
      <c r="CI44" s="21">
        <f t="shared" si="14"/>
        <v>1291.8423100084974</v>
      </c>
      <c r="CJ44" s="21">
        <f t="shared" si="14"/>
        <v>2230.9866068376441</v>
      </c>
      <c r="CK44" s="21">
        <f t="shared" si="14"/>
        <v>1380.0730780042102</v>
      </c>
      <c r="CL44" s="21">
        <f t="shared" si="14"/>
        <v>1283.828304499418</v>
      </c>
      <c r="CM44" s="21">
        <f t="shared" si="14"/>
        <v>1694.0559382345236</v>
      </c>
      <c r="CN44" s="21">
        <f t="shared" si="14"/>
        <v>1382.3989018220504</v>
      </c>
      <c r="CO44" s="21">
        <f t="shared" si="14"/>
        <v>991.31262194331521</v>
      </c>
      <c r="CP44" s="21">
        <f t="shared" si="14"/>
        <v>1540.037014492684</v>
      </c>
      <c r="CQ44" s="21">
        <f t="shared" si="14"/>
        <v>1606.3239907999632</v>
      </c>
      <c r="CR44" s="21">
        <f t="shared" si="14"/>
        <v>1354.9848857644288</v>
      </c>
      <c r="CS44" s="21">
        <f t="shared" si="14"/>
        <v>2473.1577868053246</v>
      </c>
      <c r="CT44" s="21">
        <f t="shared" si="14"/>
        <v>1716.0542542735002</v>
      </c>
      <c r="CU44" s="21">
        <f t="shared" si="14"/>
        <v>658.7218307052359</v>
      </c>
      <c r="CV44" s="21">
        <f t="shared" si="14"/>
        <v>1378.5847632388177</v>
      </c>
      <c r="CW44" s="21">
        <f t="shared" si="14"/>
        <v>852.10061130333565</v>
      </c>
      <c r="CX44" s="21">
        <f t="shared" si="14"/>
        <v>2269.7078601112939</v>
      </c>
      <c r="CY44" s="21">
        <f t="shared" si="14"/>
        <v>2385.9539310626842</v>
      </c>
      <c r="CZ44" s="21">
        <f t="shared" si="14"/>
        <v>1587.9568426495919</v>
      </c>
      <c r="DA44" s="21">
        <f t="shared" si="14"/>
        <v>1701.2528717766049</v>
      </c>
      <c r="DB44" s="21">
        <f t="shared" si="14"/>
        <v>552.32352725600276</v>
      </c>
      <c r="DC44" s="21">
        <f t="shared" si="14"/>
        <v>1618.2752349834968</v>
      </c>
      <c r="DD44" s="21">
        <f t="shared" si="14"/>
        <v>2721.2006068462701</v>
      </c>
      <c r="DE44" s="21">
        <f t="shared" si="14"/>
        <v>1298.9753802380565</v>
      </c>
      <c r="DF44" s="21">
        <f t="shared" si="14"/>
        <v>1716.2031931021381</v>
      </c>
      <c r="DG44" s="21">
        <f t="shared" si="14"/>
        <v>0</v>
      </c>
      <c r="DH44" s="21">
        <f t="shared" si="14"/>
        <v>1026.3218370845107</v>
      </c>
    </row>
    <row r="45" spans="1:112" x14ac:dyDescent="0.35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16"/>
      <c r="S45" s="16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1"/>
      <c r="AH45" s="2"/>
      <c r="AI45" s="2"/>
      <c r="AJ45" s="2"/>
      <c r="AK45" s="2"/>
      <c r="AL45" s="2"/>
      <c r="AM45" s="2"/>
      <c r="AN45" s="2"/>
      <c r="AO45" s="11"/>
      <c r="AP45" s="2"/>
      <c r="AQ45" s="2"/>
      <c r="AR45" s="2"/>
      <c r="AS45" s="2"/>
      <c r="AT45" s="2"/>
      <c r="AU45" s="11"/>
      <c r="AV45" s="2"/>
      <c r="AW45" s="2"/>
      <c r="AX45" s="2"/>
      <c r="AY45" s="2"/>
      <c r="AZ45" s="2"/>
      <c r="BA45" s="11"/>
      <c r="BB45" s="2"/>
      <c r="BC45" s="2"/>
      <c r="BD45" s="2"/>
      <c r="BE45" s="2"/>
      <c r="BF45" s="2"/>
      <c r="BG45" s="11"/>
      <c r="BH45" s="4"/>
      <c r="BI45" s="1"/>
      <c r="BJ45" s="2"/>
      <c r="BK45" s="2"/>
      <c r="BL45" s="2"/>
      <c r="BP45" s="18"/>
      <c r="CB45" s="6" t="s">
        <v>74</v>
      </c>
      <c r="CC45" s="23">
        <v>0.11</v>
      </c>
      <c r="CD45" s="23">
        <f>CC45/2.45</f>
        <v>4.4897959183673466E-2</v>
      </c>
      <c r="CE45" s="21">
        <f t="shared" si="13"/>
        <v>128.36227728228161</v>
      </c>
      <c r="CF45" s="21">
        <f t="shared" si="13"/>
        <v>49.98516454955638</v>
      </c>
      <c r="CG45" s="21">
        <f t="shared" si="13"/>
        <v>37.917579195319405</v>
      </c>
      <c r="CH45" s="21">
        <f t="shared" ref="CH45:DH45" si="15">CH37*$CD45</f>
        <v>83.806565346046966</v>
      </c>
      <c r="CI45" s="21">
        <f t="shared" si="15"/>
        <v>59.630668361827759</v>
      </c>
      <c r="CJ45" s="21">
        <f t="shared" si="15"/>
        <v>100.81613525988195</v>
      </c>
      <c r="CK45" s="21">
        <f t="shared" si="15"/>
        <v>57.894231457288569</v>
      </c>
      <c r="CL45" s="21">
        <f t="shared" si="15"/>
        <v>37.850066732782935</v>
      </c>
      <c r="CM45" s="21">
        <f t="shared" si="15"/>
        <v>75.754416273799862</v>
      </c>
      <c r="CN45" s="21">
        <f t="shared" si="15"/>
        <v>203.12936130611826</v>
      </c>
      <c r="CO45" s="21">
        <f t="shared" si="15"/>
        <v>54.874415803127313</v>
      </c>
      <c r="CP45" s="21">
        <f t="shared" si="15"/>
        <v>35.301819351204159</v>
      </c>
      <c r="CQ45" s="21">
        <f t="shared" si="15"/>
        <v>76.205753388810678</v>
      </c>
      <c r="CR45" s="21">
        <f t="shared" si="15"/>
        <v>45.77535785298776</v>
      </c>
      <c r="CS45" s="21">
        <f t="shared" si="15"/>
        <v>131.76570749693312</v>
      </c>
      <c r="CT45" s="21">
        <f t="shared" si="15"/>
        <v>92.722735089218332</v>
      </c>
      <c r="CU45" s="21">
        <f t="shared" si="15"/>
        <v>15.099688417496278</v>
      </c>
      <c r="CV45" s="21">
        <f t="shared" si="15"/>
        <v>62.077317407293577</v>
      </c>
      <c r="CW45" s="21">
        <f t="shared" si="15"/>
        <v>24.94693061863077</v>
      </c>
      <c r="CX45" s="21">
        <f t="shared" si="15"/>
        <v>117.35288822393737</v>
      </c>
      <c r="CY45" s="21">
        <f t="shared" si="15"/>
        <v>185.28883033936791</v>
      </c>
      <c r="CZ45" s="21">
        <f t="shared" si="15"/>
        <v>56.222363521090777</v>
      </c>
      <c r="DA45" s="21">
        <f t="shared" si="15"/>
        <v>92.392389119872192</v>
      </c>
      <c r="DB45" s="21">
        <f t="shared" si="15"/>
        <v>25.5443769210565</v>
      </c>
      <c r="DC45" s="21">
        <f t="shared" si="15"/>
        <v>382.30938303722934</v>
      </c>
      <c r="DD45" s="21">
        <f t="shared" si="15"/>
        <v>128.24081695531649</v>
      </c>
      <c r="DE45" s="21">
        <f t="shared" si="15"/>
        <v>63.934256579431775</v>
      </c>
      <c r="DF45" s="21">
        <f t="shared" si="15"/>
        <v>90.582830403354592</v>
      </c>
      <c r="DG45" s="21">
        <f t="shared" si="15"/>
        <v>0</v>
      </c>
      <c r="DH45" s="21">
        <f t="shared" si="15"/>
        <v>209.70138431464224</v>
      </c>
    </row>
    <row r="46" spans="1:112" x14ac:dyDescent="0.35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6"/>
      <c r="S46" s="16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/>
      <c r="AH46" s="2"/>
      <c r="AI46" s="2"/>
      <c r="AJ46" s="2"/>
      <c r="AK46" s="2"/>
      <c r="AL46" s="2"/>
      <c r="AM46" s="2"/>
      <c r="AN46" s="2"/>
      <c r="AO46" s="11"/>
      <c r="AP46" s="2"/>
      <c r="AQ46" s="2"/>
      <c r="AR46" s="2"/>
      <c r="AS46" s="2"/>
      <c r="AT46" s="2"/>
      <c r="AU46" s="11"/>
      <c r="AV46" s="2"/>
      <c r="AW46" s="2"/>
      <c r="AX46" s="2"/>
      <c r="AY46" s="2"/>
      <c r="AZ46" s="2"/>
      <c r="BA46" s="11"/>
      <c r="BB46" s="2"/>
      <c r="BC46" s="2"/>
      <c r="BD46" s="2"/>
      <c r="BE46" s="2"/>
      <c r="BF46" s="2"/>
      <c r="BG46" s="11"/>
      <c r="BH46" s="4"/>
      <c r="BI46" s="1"/>
      <c r="BJ46" s="2"/>
      <c r="BK46" s="2"/>
      <c r="BL46" s="2"/>
      <c r="BP46" s="18"/>
      <c r="CD46" s="23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</row>
    <row r="47" spans="1:112" x14ac:dyDescent="0.35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6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/>
      <c r="AH47" s="2"/>
      <c r="AI47" s="2"/>
      <c r="AJ47" s="2"/>
      <c r="AK47" s="2"/>
      <c r="AL47" s="2"/>
      <c r="AM47" s="2"/>
      <c r="AN47" s="2"/>
      <c r="AO47" s="11"/>
      <c r="AP47" s="2"/>
      <c r="AQ47" s="2"/>
      <c r="AR47" s="2"/>
      <c r="AS47" s="2"/>
      <c r="AT47" s="2"/>
      <c r="AU47" s="11"/>
      <c r="AV47" s="2"/>
      <c r="AW47" s="2"/>
      <c r="AX47" s="2"/>
      <c r="AY47" s="2"/>
      <c r="AZ47" s="2"/>
      <c r="BA47" s="11"/>
      <c r="BB47" s="2"/>
      <c r="BC47" s="2"/>
      <c r="BD47" s="2"/>
      <c r="BE47" s="2"/>
      <c r="BF47" s="2"/>
      <c r="BG47" s="11"/>
      <c r="BH47" s="4"/>
      <c r="BI47" s="1"/>
      <c r="BJ47" s="2"/>
      <c r="BK47" s="2"/>
      <c r="BL47" s="2"/>
      <c r="BP47" s="18"/>
      <c r="CB47" s="6" t="s">
        <v>76</v>
      </c>
      <c r="CC47" s="23">
        <v>0.215</v>
      </c>
      <c r="CD47" s="23">
        <f>CC47/2.45</f>
        <v>8.7755102040816324E-2</v>
      </c>
      <c r="CE47" s="21">
        <f t="shared" ref="CE47:CG48" si="16">CE39*$CD47</f>
        <v>1118.8442872296612</v>
      </c>
      <c r="CF47" s="21">
        <f t="shared" si="16"/>
        <v>1775.3491497626128</v>
      </c>
      <c r="CG47" s="21">
        <f t="shared" si="16"/>
        <v>676.70654389492643</v>
      </c>
      <c r="CH47" s="21">
        <f t="shared" ref="CH47:DH47" si="17">CH39*$CD47</f>
        <v>1267.3648351158351</v>
      </c>
      <c r="CI47" s="21">
        <f t="shared" si="17"/>
        <v>930.87295535215662</v>
      </c>
      <c r="CJ47" s="21">
        <f t="shared" si="17"/>
        <v>1210.9722515547555</v>
      </c>
      <c r="CK47" s="21">
        <f t="shared" si="17"/>
        <v>775.04303004523854</v>
      </c>
      <c r="CL47" s="21">
        <f t="shared" si="17"/>
        <v>969.6638863567897</v>
      </c>
      <c r="CM47" s="21">
        <f t="shared" si="17"/>
        <v>2282.9092298918836</v>
      </c>
      <c r="CN47" s="21">
        <f t="shared" si="17"/>
        <v>627.18259342365627</v>
      </c>
      <c r="CO47" s="21">
        <f t="shared" si="17"/>
        <v>2245.561861745065</v>
      </c>
      <c r="CP47" s="21">
        <f t="shared" si="17"/>
        <v>1760.0347415280351</v>
      </c>
      <c r="CQ47" s="21">
        <f t="shared" si="17"/>
        <v>823.65644295033849</v>
      </c>
      <c r="CR47" s="21">
        <f t="shared" si="17"/>
        <v>1961.7908506718293</v>
      </c>
      <c r="CS47" s="21">
        <f t="shared" si="17"/>
        <v>1438.0542427198739</v>
      </c>
      <c r="CT47" s="21">
        <f t="shared" si="17"/>
        <v>2165.4414688984853</v>
      </c>
      <c r="CU47" s="21">
        <f t="shared" si="17"/>
        <v>1840.7538678683188</v>
      </c>
      <c r="CV47" s="21">
        <f t="shared" si="17"/>
        <v>1779.6531138585851</v>
      </c>
      <c r="CW47" s="21">
        <f t="shared" si="17"/>
        <v>1740.9015739453337</v>
      </c>
      <c r="CX47" s="21">
        <f t="shared" si="17"/>
        <v>1321.7122462393147</v>
      </c>
      <c r="CY47" s="21">
        <f t="shared" si="17"/>
        <v>503.60713865813381</v>
      </c>
      <c r="CZ47" s="21">
        <f t="shared" si="17"/>
        <v>976.25768494086151</v>
      </c>
      <c r="DA47" s="21">
        <f t="shared" si="17"/>
        <v>2789.5634017582202</v>
      </c>
      <c r="DB47" s="21">
        <f t="shared" si="17"/>
        <v>487.76294782702939</v>
      </c>
      <c r="DC47" s="21">
        <f t="shared" si="17"/>
        <v>1378.5210677806158</v>
      </c>
      <c r="DD47" s="21">
        <f t="shared" si="17"/>
        <v>2975.9910054456536</v>
      </c>
      <c r="DE47" s="21">
        <f t="shared" si="17"/>
        <v>936.91816458082883</v>
      </c>
      <c r="DF47" s="21">
        <f t="shared" si="17"/>
        <v>1109.6335852688417</v>
      </c>
      <c r="DG47" s="21">
        <f t="shared" si="17"/>
        <v>2599.7153716146463</v>
      </c>
      <c r="DH47" s="21">
        <f t="shared" si="17"/>
        <v>1455.4525904261486</v>
      </c>
    </row>
    <row r="48" spans="1:112" x14ac:dyDescent="0.35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16"/>
      <c r="S48" s="16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/>
      <c r="AH48" s="2"/>
      <c r="AI48" s="2"/>
      <c r="AJ48" s="2"/>
      <c r="AK48" s="2"/>
      <c r="AL48" s="2"/>
      <c r="AM48" s="2"/>
      <c r="AN48" s="2"/>
      <c r="AO48" s="11"/>
      <c r="AP48" s="2"/>
      <c r="AQ48" s="2"/>
      <c r="AR48" s="2"/>
      <c r="AS48" s="2"/>
      <c r="AT48" s="2"/>
      <c r="AU48" s="11"/>
      <c r="AV48" s="2"/>
      <c r="AW48" s="2"/>
      <c r="AX48" s="2"/>
      <c r="AY48" s="2"/>
      <c r="AZ48" s="2"/>
      <c r="BA48" s="11"/>
      <c r="BB48" s="2"/>
      <c r="BC48" s="2"/>
      <c r="BD48" s="2"/>
      <c r="BE48" s="2"/>
      <c r="BF48" s="2"/>
      <c r="BG48" s="11"/>
      <c r="BH48" s="4"/>
      <c r="BI48" s="1"/>
      <c r="BJ48" s="2"/>
      <c r="BK48" s="2"/>
      <c r="BL48" s="2"/>
      <c r="BP48" s="18"/>
      <c r="CB48" s="6" t="s">
        <v>73</v>
      </c>
      <c r="CC48" s="23">
        <f>0.1475</f>
        <v>0.14749999999999999</v>
      </c>
      <c r="CD48" s="23">
        <f>CC48/2.45</f>
        <v>6.0204081632653055E-2</v>
      </c>
      <c r="CE48" s="21">
        <f t="shared" si="16"/>
        <v>55.244715594489278</v>
      </c>
      <c r="CF48" s="21">
        <f t="shared" si="16"/>
        <v>59.149550096071344</v>
      </c>
      <c r="CG48" s="21">
        <f t="shared" si="16"/>
        <v>26.447011017720079</v>
      </c>
      <c r="CH48" s="21">
        <f t="shared" ref="CH48:DH48" si="18">CH40*$CD48</f>
        <v>19.823864444588853</v>
      </c>
      <c r="CI48" s="21">
        <f t="shared" si="18"/>
        <v>36.07527766288495</v>
      </c>
      <c r="CJ48" s="21">
        <f t="shared" si="18"/>
        <v>45.943742616814788</v>
      </c>
      <c r="CK48" s="21">
        <f t="shared" si="18"/>
        <v>27.297201205768111</v>
      </c>
      <c r="CL48" s="21">
        <f t="shared" si="18"/>
        <v>24.00159046676227</v>
      </c>
      <c r="CM48" s="21">
        <f t="shared" si="18"/>
        <v>85.709300363770652</v>
      </c>
      <c r="CN48" s="21">
        <f t="shared" si="18"/>
        <v>77.373530912557868</v>
      </c>
      <c r="CO48" s="21">
        <f t="shared" si="18"/>
        <v>104.36224052464905</v>
      </c>
      <c r="CP48" s="21">
        <f t="shared" si="18"/>
        <v>33.872423162728964</v>
      </c>
      <c r="CQ48" s="21">
        <f t="shared" si="18"/>
        <v>32.806493380159814</v>
      </c>
      <c r="CR48" s="21">
        <f t="shared" si="18"/>
        <v>55.642815724299815</v>
      </c>
      <c r="CS48" s="21">
        <f t="shared" si="18"/>
        <v>64.325761710759195</v>
      </c>
      <c r="CT48" s="21">
        <f t="shared" si="18"/>
        <v>98.233759586755525</v>
      </c>
      <c r="CU48" s="21">
        <f t="shared" si="18"/>
        <v>35.425888182601312</v>
      </c>
      <c r="CV48" s="21">
        <f t="shared" si="18"/>
        <v>67.281230022101269</v>
      </c>
      <c r="CW48" s="21">
        <f t="shared" si="18"/>
        <v>42.791701654820194</v>
      </c>
      <c r="CX48" s="21">
        <f t="shared" si="18"/>
        <v>57.374621261022455</v>
      </c>
      <c r="CY48" s="21">
        <f t="shared" si="18"/>
        <v>32.835086161659696</v>
      </c>
      <c r="CZ48" s="21">
        <f t="shared" si="18"/>
        <v>29.019770006830999</v>
      </c>
      <c r="DA48" s="21">
        <f t="shared" si="18"/>
        <v>127.19283851396746</v>
      </c>
      <c r="DB48" s="21">
        <f t="shared" si="18"/>
        <v>18.939550785695459</v>
      </c>
      <c r="DC48" s="21">
        <f t="shared" si="18"/>
        <v>273.4230185406596</v>
      </c>
      <c r="DD48" s="21">
        <f t="shared" si="18"/>
        <v>117.74878319852776</v>
      </c>
      <c r="DE48" s="21">
        <f t="shared" si="18"/>
        <v>38.716265144173533</v>
      </c>
      <c r="DF48" s="21">
        <f t="shared" si="18"/>
        <v>49.171773320853255</v>
      </c>
      <c r="DG48" s="21">
        <f t="shared" si="18"/>
        <v>0</v>
      </c>
      <c r="DH48" s="21">
        <f t="shared" si="18"/>
        <v>249.67490196888016</v>
      </c>
    </row>
    <row r="49" spans="1:116" x14ac:dyDescent="0.35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6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/>
      <c r="AH49" s="2"/>
      <c r="AI49" s="2"/>
      <c r="AJ49" s="2"/>
      <c r="AK49" s="2"/>
      <c r="AL49" s="2"/>
      <c r="AM49" s="2"/>
      <c r="AN49" s="2"/>
      <c r="AO49" s="11"/>
      <c r="AP49" s="2"/>
      <c r="AQ49" s="2"/>
      <c r="AR49" s="2"/>
      <c r="AS49" s="2"/>
      <c r="AT49" s="2"/>
      <c r="AU49" s="11"/>
      <c r="AV49" s="2"/>
      <c r="AW49" s="2"/>
      <c r="AX49" s="2"/>
      <c r="AY49" s="2"/>
      <c r="AZ49" s="2"/>
      <c r="BA49" s="11"/>
      <c r="BB49" s="2"/>
      <c r="BC49" s="2"/>
      <c r="BD49" s="2"/>
      <c r="BE49" s="2"/>
      <c r="BF49" s="2"/>
      <c r="BG49" s="11"/>
      <c r="BH49" s="4"/>
      <c r="BI49" s="1"/>
      <c r="BJ49" s="2"/>
      <c r="BK49" s="2"/>
      <c r="BL49" s="2"/>
      <c r="BP49" s="18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</row>
    <row r="50" spans="1:116" ht="14" customHeight="1" x14ac:dyDescent="0.35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6"/>
      <c r="R50" s="16"/>
      <c r="S50" s="16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/>
      <c r="AH50" s="2"/>
      <c r="AI50" s="2"/>
      <c r="AJ50" s="2"/>
      <c r="AK50" s="2"/>
      <c r="AL50" s="2"/>
      <c r="AM50" s="2"/>
      <c r="AN50" s="2"/>
      <c r="AO50" s="11"/>
      <c r="AP50" s="2"/>
      <c r="AQ50" s="2"/>
      <c r="AR50" s="2"/>
      <c r="AS50" s="2"/>
      <c r="AT50" s="2"/>
      <c r="AU50" s="11"/>
      <c r="AV50" s="2"/>
      <c r="AW50" s="2"/>
      <c r="AX50" s="2"/>
      <c r="AY50" s="2"/>
      <c r="AZ50" s="2"/>
      <c r="BA50" s="11"/>
      <c r="BB50" s="2"/>
      <c r="BC50" s="2"/>
      <c r="BD50" s="2"/>
      <c r="BE50" s="2"/>
      <c r="BF50" s="2"/>
      <c r="BG50" s="11"/>
      <c r="BH50" s="4"/>
      <c r="BI50" s="1"/>
      <c r="BJ50" s="2"/>
      <c r="BK50" s="2"/>
      <c r="BL50" s="2"/>
      <c r="BP50" s="18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J50" s="6" t="s">
        <v>117</v>
      </c>
      <c r="DK50" s="6" t="s">
        <v>120</v>
      </c>
    </row>
    <row r="51" spans="1:116" x14ac:dyDescent="0.35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6"/>
      <c r="R51" s="16"/>
      <c r="S51" s="1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/>
      <c r="AH51" s="2"/>
      <c r="AI51" s="2"/>
      <c r="AJ51" s="2"/>
      <c r="AK51" s="2"/>
      <c r="AL51" s="2"/>
      <c r="AM51" s="2"/>
      <c r="AN51" s="2"/>
      <c r="AO51" s="11"/>
      <c r="AP51" s="2"/>
      <c r="AQ51" s="2"/>
      <c r="AR51" s="2"/>
      <c r="AS51" s="2"/>
      <c r="AT51" s="2"/>
      <c r="AU51" s="11"/>
      <c r="AV51" s="2"/>
      <c r="AW51" s="2"/>
      <c r="AX51" s="2"/>
      <c r="AY51" s="2"/>
      <c r="AZ51" s="2"/>
      <c r="BA51" s="11"/>
      <c r="BB51" s="2"/>
      <c r="BC51" s="2"/>
      <c r="BD51" s="2"/>
      <c r="BE51" s="2"/>
      <c r="BF51" s="2"/>
      <c r="BG51" s="11"/>
      <c r="BH51" s="4"/>
      <c r="BI51" s="1"/>
      <c r="BJ51" s="2"/>
      <c r="BK51" s="2"/>
      <c r="BL51" s="2"/>
      <c r="BP51" s="18"/>
      <c r="CD51" s="6" t="s">
        <v>85</v>
      </c>
      <c r="CE51" s="6">
        <f>SUM(CE44:CE45,CE47:CE48)</f>
        <v>3485.0576415048763</v>
      </c>
      <c r="CF51" s="6">
        <f>SUM(CF44:CF45,CF47:CF48)</f>
        <v>3144.0835794189329</v>
      </c>
      <c r="CG51" s="6">
        <f t="shared" ref="CG51:DH51" si="19">SUM(CG44:CG45,CG47:CG48)</f>
        <v>1555.6318836282719</v>
      </c>
      <c r="CH51" s="6">
        <f t="shared" si="19"/>
        <v>5869.3165657432819</v>
      </c>
      <c r="CI51" s="6">
        <f t="shared" si="19"/>
        <v>2318.4212113853669</v>
      </c>
      <c r="CJ51" s="6">
        <f t="shared" si="19"/>
        <v>3588.7187362690961</v>
      </c>
      <c r="CK51" s="6">
        <f t="shared" si="19"/>
        <v>2240.3075407125052</v>
      </c>
      <c r="CL51" s="6">
        <f t="shared" si="19"/>
        <v>2315.3438480557529</v>
      </c>
      <c r="CM51" s="6">
        <f t="shared" si="19"/>
        <v>4138.4288847639782</v>
      </c>
      <c r="CN51" s="6">
        <f t="shared" si="19"/>
        <v>2290.0843874643824</v>
      </c>
      <c r="CO51" s="6">
        <f t="shared" si="19"/>
        <v>3396.1111400161567</v>
      </c>
      <c r="CP51" s="6">
        <f t="shared" si="19"/>
        <v>3369.2459985346518</v>
      </c>
      <c r="CQ51" s="6">
        <f t="shared" si="19"/>
        <v>2538.9926805192722</v>
      </c>
      <c r="CR51" s="6">
        <f t="shared" si="19"/>
        <v>3418.193910013546</v>
      </c>
      <c r="CS51" s="6">
        <f t="shared" si="19"/>
        <v>4107.3034987328901</v>
      </c>
      <c r="CT51" s="6">
        <f t="shared" si="19"/>
        <v>4072.4522178479592</v>
      </c>
      <c r="CU51" s="6">
        <f t="shared" si="19"/>
        <v>2550.0012751736522</v>
      </c>
      <c r="CV51" s="6">
        <f t="shared" si="19"/>
        <v>3287.5964245267978</v>
      </c>
      <c r="CW51" s="6">
        <f t="shared" si="19"/>
        <v>2660.7408175221203</v>
      </c>
      <c r="CX51" s="6">
        <f t="shared" si="19"/>
        <v>3766.1476158355686</v>
      </c>
      <c r="CY51" s="6">
        <f t="shared" si="19"/>
        <v>3107.6849862218455</v>
      </c>
      <c r="CZ51" s="6">
        <f t="shared" si="19"/>
        <v>2649.4566611183755</v>
      </c>
      <c r="DA51" s="6">
        <f t="shared" si="19"/>
        <v>4710.4015011686643</v>
      </c>
      <c r="DB51" s="6">
        <f t="shared" si="19"/>
        <v>1084.5704027897841</v>
      </c>
      <c r="DC51" s="6">
        <f t="shared" si="19"/>
        <v>3652.5287043420012</v>
      </c>
      <c r="DD51" s="6">
        <f t="shared" si="19"/>
        <v>5943.1812124457683</v>
      </c>
      <c r="DE51" s="6">
        <f t="shared" si="19"/>
        <v>2338.5440665424908</v>
      </c>
      <c r="DF51" s="6">
        <f t="shared" si="19"/>
        <v>2965.5913820951878</v>
      </c>
      <c r="DG51" s="6">
        <f t="shared" si="19"/>
        <v>2599.7153716146463</v>
      </c>
      <c r="DH51" s="6">
        <f t="shared" si="19"/>
        <v>2941.1507137941812</v>
      </c>
      <c r="DJ51" s="6">
        <f>SUM(CE51:DH51)</f>
        <v>96105.004859801978</v>
      </c>
      <c r="DK51" s="6">
        <f>AVERAGE(CE51:DH51)</f>
        <v>3203.5001619933992</v>
      </c>
    </row>
    <row r="52" spans="1:116" x14ac:dyDescent="0.35">
      <c r="A52" s="16"/>
      <c r="B52" s="16"/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6"/>
      <c r="R52" s="16"/>
      <c r="S52" s="1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  <c r="AH52" s="36"/>
      <c r="AI52" s="36"/>
      <c r="AJ52" s="36"/>
      <c r="AK52" s="36"/>
      <c r="AL52" s="36"/>
      <c r="AM52" s="36"/>
      <c r="AN52" s="36"/>
      <c r="AO52" s="18"/>
      <c r="AP52" s="36"/>
      <c r="AQ52" s="36"/>
      <c r="AR52" s="36"/>
      <c r="AS52" s="36"/>
      <c r="AT52" s="36"/>
      <c r="AU52" s="18"/>
      <c r="AV52" s="36"/>
      <c r="AW52" s="36"/>
      <c r="AX52" s="36"/>
      <c r="AY52" s="36"/>
      <c r="AZ52" s="36"/>
      <c r="BA52" s="18"/>
      <c r="BB52" s="36"/>
      <c r="BC52" s="36"/>
      <c r="BD52" s="36"/>
      <c r="BE52" s="36"/>
      <c r="BF52" s="36"/>
      <c r="BG52" s="18"/>
      <c r="BH52" s="38"/>
      <c r="BI52" s="39"/>
      <c r="BJ52" s="36"/>
      <c r="BK52" s="36"/>
      <c r="BL52" s="36"/>
      <c r="BP52" s="18"/>
    </row>
    <row r="53" spans="1:116" x14ac:dyDescent="0.35">
      <c r="A53" t="s">
        <v>117</v>
      </c>
      <c r="B53">
        <f>SUM(B41:B50)</f>
        <v>0</v>
      </c>
      <c r="C53">
        <f t="shared" ref="C53:AE53" si="20">SUM(C41:C50)</f>
        <v>0</v>
      </c>
      <c r="D53">
        <f t="shared" si="20"/>
        <v>0</v>
      </c>
      <c r="E53">
        <f t="shared" si="20"/>
        <v>0</v>
      </c>
      <c r="F53">
        <f t="shared" si="20"/>
        <v>0</v>
      </c>
      <c r="G53">
        <f t="shared" si="20"/>
        <v>0</v>
      </c>
      <c r="H53">
        <f t="shared" si="20"/>
        <v>0</v>
      </c>
      <c r="I53">
        <f t="shared" si="20"/>
        <v>0</v>
      </c>
      <c r="J53">
        <f t="shared" si="20"/>
        <v>0</v>
      </c>
      <c r="K53">
        <f t="shared" si="20"/>
        <v>0</v>
      </c>
      <c r="L53">
        <f t="shared" si="20"/>
        <v>0</v>
      </c>
      <c r="M53">
        <f t="shared" si="20"/>
        <v>0</v>
      </c>
      <c r="N53">
        <f t="shared" si="20"/>
        <v>0</v>
      </c>
      <c r="O53">
        <f t="shared" si="20"/>
        <v>0</v>
      </c>
      <c r="P53">
        <f t="shared" si="20"/>
        <v>0</v>
      </c>
      <c r="Q53">
        <f t="shared" si="20"/>
        <v>0</v>
      </c>
      <c r="R53">
        <f t="shared" si="20"/>
        <v>0</v>
      </c>
      <c r="S53">
        <f t="shared" si="20"/>
        <v>0</v>
      </c>
      <c r="T53">
        <f t="shared" si="20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 s="17"/>
      <c r="AG53" s="18"/>
      <c r="AH53" s="36"/>
      <c r="AI53" s="36"/>
      <c r="AJ53" s="36"/>
      <c r="AK53" s="36"/>
      <c r="AL53" s="36"/>
      <c r="AM53" s="36"/>
      <c r="AN53" s="36"/>
      <c r="AO53" s="18"/>
      <c r="AP53" s="36"/>
      <c r="AQ53" s="36"/>
      <c r="AR53" s="36"/>
      <c r="AS53" s="36"/>
      <c r="AT53" s="36"/>
      <c r="AU53" s="18"/>
      <c r="AV53" s="36"/>
      <c r="AW53" s="36"/>
      <c r="AX53" s="36"/>
      <c r="AY53" s="36"/>
      <c r="AZ53" s="36"/>
      <c r="BA53" s="18"/>
      <c r="BB53" s="36"/>
      <c r="BC53" s="36"/>
      <c r="BD53" s="36"/>
      <c r="BE53" s="36"/>
      <c r="BF53" s="36"/>
      <c r="BG53" s="18"/>
      <c r="BH53" s="38"/>
      <c r="BI53" s="39"/>
      <c r="BJ53" s="36"/>
      <c r="BK53" s="36"/>
      <c r="BL53" s="36"/>
      <c r="BP53" s="18"/>
      <c r="CD53" s="6" t="s">
        <v>119</v>
      </c>
      <c r="CE53" s="6">
        <v>2896.7282341218411</v>
      </c>
      <c r="CF53" s="6">
        <v>2966.814470489966</v>
      </c>
      <c r="CG53" s="6">
        <v>1429.867392378859</v>
      </c>
      <c r="CH53" s="6">
        <v>4474.8854545282047</v>
      </c>
      <c r="CI53" s="6">
        <v>2617.8403684192676</v>
      </c>
      <c r="CJ53" s="6">
        <v>2203.7745186377465</v>
      </c>
      <c r="CK53" s="6">
        <v>1359.3143966244093</v>
      </c>
      <c r="CL53" s="6">
        <v>1410.1782972630774</v>
      </c>
      <c r="CM53" s="6">
        <v>4660.9390464079297</v>
      </c>
      <c r="CN53" s="6">
        <v>1406.7193228753847</v>
      </c>
      <c r="CO53" s="6">
        <v>3384.653057887806</v>
      </c>
      <c r="CP53" s="6">
        <v>3074.7710710085139</v>
      </c>
      <c r="CQ53" s="6">
        <v>1686.3683537211946</v>
      </c>
      <c r="CR53" s="6">
        <v>3312.2275440234885</v>
      </c>
      <c r="CS53" s="6">
        <v>2067.7728350073785</v>
      </c>
      <c r="CT53" s="6">
        <v>4400.1800031610492</v>
      </c>
      <c r="CU53" s="6">
        <v>3035.9795434780467</v>
      </c>
      <c r="CV53" s="6">
        <v>2560.9551561865801</v>
      </c>
      <c r="CW53" s="6">
        <v>2617.1864194590789</v>
      </c>
      <c r="CX53" s="6">
        <v>1848.705991182142</v>
      </c>
      <c r="CY53" s="6">
        <v>1429.5104756321084</v>
      </c>
      <c r="CZ53" s="6">
        <v>2001.5127477284755</v>
      </c>
      <c r="DA53" s="6">
        <v>4955.548214436888</v>
      </c>
      <c r="DB53" s="6">
        <v>0</v>
      </c>
      <c r="DC53" s="6">
        <v>2409.8931849916175</v>
      </c>
      <c r="DD53" s="6">
        <v>4389.5928004592788</v>
      </c>
      <c r="DE53" s="6">
        <v>2353.6883633670368</v>
      </c>
      <c r="DF53" s="6">
        <v>1920.4235971839271</v>
      </c>
      <c r="DG53" s="6">
        <v>1446.4146120130229</v>
      </c>
      <c r="DH53" s="6">
        <v>2011.4874101668577</v>
      </c>
      <c r="DJ53" s="6">
        <f>SUM(CE53:DH53)</f>
        <v>76333.932882841182</v>
      </c>
      <c r="DK53" s="6">
        <f>AVERAGE(CE53:DH53)</f>
        <v>2544.4644294280392</v>
      </c>
      <c r="DL53" s="6">
        <f>DJ51/DJ53</f>
        <v>1.2590076422147123</v>
      </c>
    </row>
    <row r="54" spans="1:1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 s="17"/>
      <c r="AG54" s="18"/>
      <c r="AH54" s="36"/>
      <c r="AI54" s="36"/>
      <c r="AJ54" s="36"/>
      <c r="AK54" s="36"/>
      <c r="AL54" s="36"/>
      <c r="AM54" s="36"/>
      <c r="AN54" s="36"/>
      <c r="AO54" s="18"/>
      <c r="AP54" s="36"/>
      <c r="AQ54" s="36"/>
      <c r="AR54" s="36"/>
      <c r="AS54" s="36"/>
      <c r="AT54" s="36"/>
      <c r="AU54" s="18"/>
      <c r="AV54" s="36"/>
      <c r="AW54" s="36"/>
      <c r="AX54" s="36"/>
      <c r="AY54" s="36"/>
      <c r="AZ54" s="36"/>
      <c r="BA54" s="18"/>
      <c r="BB54" s="36"/>
      <c r="BC54" s="36"/>
      <c r="BD54" s="36"/>
      <c r="BE54" s="36"/>
      <c r="BF54" s="36"/>
      <c r="BG54" s="18"/>
      <c r="BH54" s="38"/>
      <c r="BI54" s="39"/>
      <c r="BJ54" s="36"/>
      <c r="BK54" s="36"/>
      <c r="BL54" s="36"/>
      <c r="BP54" s="18"/>
      <c r="CD54" s="6" t="s">
        <v>118</v>
      </c>
      <c r="CE54" s="6">
        <f>CE51/CE53</f>
        <v>1.203101347393533</v>
      </c>
      <c r="CF54" s="6">
        <f t="shared" ref="CF54:DH54" si="21">CF51/CF53</f>
        <v>1.0597506553551665</v>
      </c>
      <c r="CG54" s="6">
        <f t="shared" si="21"/>
        <v>1.0879553530066726</v>
      </c>
      <c r="CH54" s="6">
        <f t="shared" si="21"/>
        <v>1.3116126938632655</v>
      </c>
      <c r="CI54" s="6">
        <f t="shared" si="21"/>
        <v>0.88562360003077678</v>
      </c>
      <c r="CJ54" s="6">
        <f t="shared" si="21"/>
        <v>1.6284418872795783</v>
      </c>
      <c r="CK54" s="6">
        <f t="shared" si="21"/>
        <v>1.6481158047585382</v>
      </c>
      <c r="CL54" s="6">
        <f t="shared" si="21"/>
        <v>1.6418802165296771</v>
      </c>
      <c r="CM54" s="6">
        <f t="shared" si="21"/>
        <v>0.88789594619422518</v>
      </c>
      <c r="CN54" s="6">
        <f t="shared" si="21"/>
        <v>1.6279611364002364</v>
      </c>
      <c r="CO54" s="6">
        <f t="shared" si="21"/>
        <v>1.003385304766067</v>
      </c>
      <c r="CP54" s="6">
        <f t="shared" si="21"/>
        <v>1.0957713341011599</v>
      </c>
      <c r="CQ54" s="6">
        <f t="shared" si="21"/>
        <v>1.5055979169181213</v>
      </c>
      <c r="CR54" s="6">
        <f t="shared" si="21"/>
        <v>1.0319924777454559</v>
      </c>
      <c r="CS54" s="6">
        <f t="shared" si="21"/>
        <v>1.9863417437332926</v>
      </c>
      <c r="CT54" s="6">
        <f t="shared" si="21"/>
        <v>0.92551945941355729</v>
      </c>
      <c r="CU54" s="6">
        <f t="shared" si="21"/>
        <v>0.83992702804984865</v>
      </c>
      <c r="CV54" s="6">
        <f t="shared" si="21"/>
        <v>1.2837383804182778</v>
      </c>
      <c r="CW54" s="6">
        <f t="shared" si="21"/>
        <v>1.0166416873246817</v>
      </c>
      <c r="CX54" s="6">
        <f t="shared" si="21"/>
        <v>2.0371804028326492</v>
      </c>
      <c r="CY54" s="6">
        <f t="shared" si="21"/>
        <v>2.1739504810887609</v>
      </c>
      <c r="CZ54" s="6">
        <f t="shared" si="21"/>
        <v>1.3237270979788933</v>
      </c>
      <c r="DA54" s="6">
        <f t="shared" si="21"/>
        <v>0.95053085901696133</v>
      </c>
      <c r="DC54" s="6">
        <f t="shared" si="21"/>
        <v>1.5156392520171826</v>
      </c>
      <c r="DD54" s="6">
        <f t="shared" si="21"/>
        <v>1.3539254055237058</v>
      </c>
      <c r="DE54" s="6">
        <f t="shared" si="21"/>
        <v>0.99356571708461794</v>
      </c>
      <c r="DF54" s="6">
        <f t="shared" si="21"/>
        <v>1.5442381495644373</v>
      </c>
      <c r="DG54" s="6">
        <f t="shared" si="21"/>
        <v>1.7973514302351639</v>
      </c>
      <c r="DH54" s="6">
        <f t="shared" si="21"/>
        <v>1.4621770431812973</v>
      </c>
      <c r="DK54" s="6">
        <f>AVERAGE(CE54:DH54)</f>
        <v>1.3387427521312345</v>
      </c>
    </row>
    <row r="55" spans="1:116" s="21" customFormat="1" x14ac:dyDescent="0.35">
      <c r="A55" s="16"/>
      <c r="B55" s="16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6"/>
      <c r="R55" s="16"/>
      <c r="S55" s="1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CE55" t="s">
        <v>7</v>
      </c>
      <c r="CF55" t="s">
        <v>8</v>
      </c>
      <c r="CG55" t="s">
        <v>9</v>
      </c>
      <c r="CH55" t="s">
        <v>11</v>
      </c>
      <c r="CI55" t="s">
        <v>12</v>
      </c>
      <c r="CJ55" t="s">
        <v>53</v>
      </c>
      <c r="CK55" t="s">
        <v>13</v>
      </c>
      <c r="CL55" t="s">
        <v>14</v>
      </c>
      <c r="CM55" t="s">
        <v>32</v>
      </c>
      <c r="CN55" t="s">
        <v>15</v>
      </c>
      <c r="CO55" t="s">
        <v>16</v>
      </c>
      <c r="CP55" t="s">
        <v>18</v>
      </c>
      <c r="CQ55" t="s">
        <v>19</v>
      </c>
      <c r="CR55" t="s">
        <v>10</v>
      </c>
      <c r="CS55" t="s">
        <v>20</v>
      </c>
      <c r="CT55" t="s">
        <v>21</v>
      </c>
      <c r="CU55" t="s">
        <v>23</v>
      </c>
      <c r="CV55" t="s">
        <v>24</v>
      </c>
      <c r="CW55" t="s">
        <v>22</v>
      </c>
      <c r="CX55" t="s">
        <v>25</v>
      </c>
      <c r="CY55" t="s">
        <v>26</v>
      </c>
      <c r="CZ55" t="s">
        <v>27</v>
      </c>
      <c r="DA55" t="s">
        <v>28</v>
      </c>
      <c r="DB55" t="s">
        <v>29</v>
      </c>
      <c r="DC55" t="s">
        <v>33</v>
      </c>
      <c r="DD55" t="s">
        <v>31</v>
      </c>
      <c r="DE55" t="s">
        <v>30</v>
      </c>
      <c r="DF55" t="s">
        <v>34</v>
      </c>
      <c r="DG55" t="s">
        <v>54</v>
      </c>
      <c r="DH55" t="s">
        <v>55</v>
      </c>
    </row>
    <row r="56" spans="1:116" ht="156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G56" s="12" t="s">
        <v>36</v>
      </c>
      <c r="AH56" s="13">
        <v>1193.63772783935</v>
      </c>
      <c r="AI56" s="13">
        <v>1113.86586825466</v>
      </c>
      <c r="AJ56" s="13">
        <v>585.85936857968204</v>
      </c>
      <c r="AK56" s="60">
        <v>344.01433354555002</v>
      </c>
      <c r="AL56" s="60"/>
      <c r="AM56" s="60"/>
      <c r="AN56" s="13">
        <v>266.54621055055998</v>
      </c>
      <c r="AO56" s="12" t="s">
        <v>45</v>
      </c>
      <c r="AP56" s="13">
        <v>1233.1084887719701</v>
      </c>
      <c r="AQ56" s="13">
        <v>1109.0894238947001</v>
      </c>
      <c r="AR56" s="13">
        <v>557.01645063214505</v>
      </c>
      <c r="AS56" s="13">
        <v>365.81535785411103</v>
      </c>
      <c r="AT56" s="13">
        <v>255.70530044029999</v>
      </c>
      <c r="AU56" s="12" t="s">
        <v>45</v>
      </c>
      <c r="AV56" s="13">
        <v>1268.6337928591699</v>
      </c>
      <c r="AW56" s="13">
        <v>1137.74557457335</v>
      </c>
      <c r="AX56" s="13">
        <v>547.63818582717295</v>
      </c>
      <c r="AY56" s="13">
        <v>386.63749143099301</v>
      </c>
      <c r="AZ56" s="13">
        <v>275.99327708686798</v>
      </c>
      <c r="BA56" s="12" t="s">
        <v>45</v>
      </c>
      <c r="BB56" s="13">
        <v>1270.21797852746</v>
      </c>
      <c r="BC56" s="13">
        <v>1104.8827003603899</v>
      </c>
      <c r="BD56" s="13">
        <v>520.23778312448906</v>
      </c>
      <c r="BE56" s="13">
        <v>395.92273543759899</v>
      </c>
      <c r="BF56" s="13">
        <v>271.87753506257201</v>
      </c>
      <c r="BG56" s="12" t="s">
        <v>45</v>
      </c>
      <c r="BH56" s="13">
        <v>1269.62252691769</v>
      </c>
      <c r="BI56" s="13">
        <v>1149.0920934240501</v>
      </c>
      <c r="BJ56" s="13">
        <v>602.16176929165294</v>
      </c>
      <c r="BK56" s="13">
        <v>428.21782424301102</v>
      </c>
      <c r="BL56" s="13">
        <v>284.67887982817001</v>
      </c>
      <c r="CF56" s="6">
        <f>CF30*2.3</f>
        <v>1008.3562220986385</v>
      </c>
    </row>
    <row r="57" spans="1:116" ht="169" x14ac:dyDescent="0.35">
      <c r="A57" s="55" t="s">
        <v>34</v>
      </c>
      <c r="B57" s="55"/>
      <c r="C57" s="55"/>
      <c r="D57" s="56">
        <v>1490.4993106755401</v>
      </c>
      <c r="E57" s="56"/>
      <c r="F57" s="56">
        <v>1553.2218425942599</v>
      </c>
      <c r="G57" s="56"/>
      <c r="H57" s="56">
        <v>691.30252352694595</v>
      </c>
      <c r="I57" s="56"/>
      <c r="J57" s="56"/>
      <c r="K57" s="56"/>
      <c r="L57" s="56"/>
      <c r="M57" s="56"/>
      <c r="N57" s="56"/>
      <c r="O57" s="56"/>
      <c r="P57" s="56"/>
      <c r="AG57" s="12" t="s">
        <v>37</v>
      </c>
      <c r="AH57" s="13">
        <v>1255.35873617887</v>
      </c>
      <c r="AI57" s="13">
        <v>1143.3329708348001</v>
      </c>
      <c r="AJ57" s="13">
        <v>577.63390235688496</v>
      </c>
      <c r="AK57" s="60">
        <v>310.15562360381603</v>
      </c>
      <c r="AL57" s="60"/>
      <c r="AM57" s="60"/>
      <c r="AN57" s="13">
        <v>361.61857142857099</v>
      </c>
      <c r="AO57" s="12" t="s">
        <v>37</v>
      </c>
      <c r="AP57" s="13">
        <v>1284.9482092671101</v>
      </c>
      <c r="AQ57" s="13">
        <v>1132.3255016063499</v>
      </c>
      <c r="AR57" s="13">
        <v>545.43365095568004</v>
      </c>
      <c r="AS57" s="13">
        <v>329.14255865272798</v>
      </c>
      <c r="AT57" s="13">
        <v>391.95875000000001</v>
      </c>
      <c r="AU57" s="12" t="s">
        <v>37</v>
      </c>
      <c r="AV57" s="13">
        <v>1313.78655196916</v>
      </c>
      <c r="AW57" s="13">
        <v>1156.7107680787401</v>
      </c>
      <c r="AX57" s="13">
        <v>533.61461484527297</v>
      </c>
      <c r="AY57" s="13">
        <v>347.83491181961398</v>
      </c>
      <c r="AZ57" s="13">
        <v>388.11874999999998</v>
      </c>
      <c r="BA57" s="12" t="s">
        <v>37</v>
      </c>
      <c r="BB57" s="13">
        <v>1317.3384537143399</v>
      </c>
      <c r="BC57" s="13">
        <v>1124.30111141314</v>
      </c>
      <c r="BD57" s="13">
        <v>506.474534673535</v>
      </c>
      <c r="BE57" s="13">
        <v>358.210237176362</v>
      </c>
      <c r="BF57" s="13">
        <v>388.53750000000002</v>
      </c>
      <c r="BG57" s="12" t="s">
        <v>37</v>
      </c>
      <c r="BH57" s="13">
        <v>1309.66459174331</v>
      </c>
      <c r="BI57" s="13">
        <v>1165.2981547414099</v>
      </c>
      <c r="BJ57" s="13">
        <v>589.75601363021303</v>
      </c>
      <c r="BK57" s="13">
        <v>389.320300596273</v>
      </c>
      <c r="BL57" s="13">
        <v>410.91250000000002</v>
      </c>
    </row>
  </sheetData>
  <mergeCells count="398">
    <mergeCell ref="BQ2:BS2"/>
    <mergeCell ref="BT2:BV2"/>
    <mergeCell ref="BW2:BY2"/>
    <mergeCell ref="AU1:AZ1"/>
    <mergeCell ref="BA1:BF1"/>
    <mergeCell ref="BG1:BL1"/>
    <mergeCell ref="BM2:BN2"/>
    <mergeCell ref="BO2:BP2"/>
    <mergeCell ref="AK4:AM4"/>
    <mergeCell ref="AK14:AM14"/>
    <mergeCell ref="A1:P1"/>
    <mergeCell ref="Q1:AF1"/>
    <mergeCell ref="AG1:AN1"/>
    <mergeCell ref="AO1:AT1"/>
    <mergeCell ref="AK5:AM5"/>
    <mergeCell ref="AK6:AM6"/>
    <mergeCell ref="AK7:AM7"/>
    <mergeCell ref="AK8:AM8"/>
    <mergeCell ref="AK9:AM9"/>
    <mergeCell ref="Q8:S8"/>
    <mergeCell ref="T8:U8"/>
    <mergeCell ref="V8:W8"/>
    <mergeCell ref="X8:Z8"/>
    <mergeCell ref="AA8:AC8"/>
    <mergeCell ref="AD8:AF8"/>
    <mergeCell ref="Q7:S7"/>
    <mergeCell ref="T7:U7"/>
    <mergeCell ref="V7:W7"/>
    <mergeCell ref="X7:Z7"/>
    <mergeCell ref="AA7:AC7"/>
    <mergeCell ref="AD7:AF7"/>
    <mergeCell ref="Q6:S6"/>
    <mergeCell ref="T6:U6"/>
    <mergeCell ref="AK30:AM30"/>
    <mergeCell ref="AK56:AM56"/>
    <mergeCell ref="AK57:AM57"/>
    <mergeCell ref="AK2:AM2"/>
    <mergeCell ref="AK3:AM3"/>
    <mergeCell ref="AK25:AM25"/>
    <mergeCell ref="AK26:AM26"/>
    <mergeCell ref="AK27:AM27"/>
    <mergeCell ref="AK28:AM28"/>
    <mergeCell ref="AK29:AM29"/>
    <mergeCell ref="AK20:AM20"/>
    <mergeCell ref="AK21:AM21"/>
    <mergeCell ref="AK22:AM22"/>
    <mergeCell ref="AK23:AM23"/>
    <mergeCell ref="AK24:AM24"/>
    <mergeCell ref="AK15:AM15"/>
    <mergeCell ref="AK16:AM16"/>
    <mergeCell ref="AK17:AM17"/>
    <mergeCell ref="AK18:AM18"/>
    <mergeCell ref="AK19:AM19"/>
    <mergeCell ref="AK10:AM10"/>
    <mergeCell ref="AK11:AM11"/>
    <mergeCell ref="AK12:AM12"/>
    <mergeCell ref="AK13:AM13"/>
    <mergeCell ref="Q30:S30"/>
    <mergeCell ref="T30:U30"/>
    <mergeCell ref="V30:W30"/>
    <mergeCell ref="X30:Z30"/>
    <mergeCell ref="AA30:AC30"/>
    <mergeCell ref="AD30:AF30"/>
    <mergeCell ref="Q29:S29"/>
    <mergeCell ref="T29:U29"/>
    <mergeCell ref="V29:W29"/>
    <mergeCell ref="X29:Z29"/>
    <mergeCell ref="AA29:AC29"/>
    <mergeCell ref="AD29:AF29"/>
    <mergeCell ref="Q28:S28"/>
    <mergeCell ref="T28:U28"/>
    <mergeCell ref="V28:W28"/>
    <mergeCell ref="X28:Z28"/>
    <mergeCell ref="AA28:AC28"/>
    <mergeCell ref="AD28:AF28"/>
    <mergeCell ref="Q27:S27"/>
    <mergeCell ref="T27:U27"/>
    <mergeCell ref="V27:W27"/>
    <mergeCell ref="X27:Z27"/>
    <mergeCell ref="AA27:AC27"/>
    <mergeCell ref="AD27:AF27"/>
    <mergeCell ref="Q26:S26"/>
    <mergeCell ref="T26:U26"/>
    <mergeCell ref="V26:W26"/>
    <mergeCell ref="X26:Z26"/>
    <mergeCell ref="AA26:AC26"/>
    <mergeCell ref="AD26:AF26"/>
    <mergeCell ref="Q25:S25"/>
    <mergeCell ref="T25:U25"/>
    <mergeCell ref="V25:W25"/>
    <mergeCell ref="X25:Z25"/>
    <mergeCell ref="AA25:AC25"/>
    <mergeCell ref="AD25:AF25"/>
    <mergeCell ref="Q24:S24"/>
    <mergeCell ref="T24:U24"/>
    <mergeCell ref="V24:W24"/>
    <mergeCell ref="X24:Z24"/>
    <mergeCell ref="AA24:AC24"/>
    <mergeCell ref="AD24:AF24"/>
    <mergeCell ref="Q23:S23"/>
    <mergeCell ref="T23:U23"/>
    <mergeCell ref="V23:W23"/>
    <mergeCell ref="X23:Z23"/>
    <mergeCell ref="AA23:AC23"/>
    <mergeCell ref="AD23:AF23"/>
    <mergeCell ref="Q22:S22"/>
    <mergeCell ref="T22:U22"/>
    <mergeCell ref="V22:W22"/>
    <mergeCell ref="X22:Z22"/>
    <mergeCell ref="AA22:AC22"/>
    <mergeCell ref="AD22:AF22"/>
    <mergeCell ref="Q21:S21"/>
    <mergeCell ref="T21:U21"/>
    <mergeCell ref="V21:W21"/>
    <mergeCell ref="X21:Z21"/>
    <mergeCell ref="AA21:AC21"/>
    <mergeCell ref="AD21:AF21"/>
    <mergeCell ref="Q20:S20"/>
    <mergeCell ref="T20:U20"/>
    <mergeCell ref="V20:W20"/>
    <mergeCell ref="X20:Z20"/>
    <mergeCell ref="AA20:AC20"/>
    <mergeCell ref="AD20:AF20"/>
    <mergeCell ref="Q19:S19"/>
    <mergeCell ref="T19:U19"/>
    <mergeCell ref="V19:W19"/>
    <mergeCell ref="X19:Z19"/>
    <mergeCell ref="AA19:AC19"/>
    <mergeCell ref="AD19:AF19"/>
    <mergeCell ref="Q18:S18"/>
    <mergeCell ref="T18:U18"/>
    <mergeCell ref="V18:W18"/>
    <mergeCell ref="X18:Z18"/>
    <mergeCell ref="AA18:AC18"/>
    <mergeCell ref="AD18:AF18"/>
    <mergeCell ref="Q17:S17"/>
    <mergeCell ref="T17:U17"/>
    <mergeCell ref="V17:W17"/>
    <mergeCell ref="X17:Z17"/>
    <mergeCell ref="AA17:AC17"/>
    <mergeCell ref="AD17:AF17"/>
    <mergeCell ref="Q16:S16"/>
    <mergeCell ref="T16:U16"/>
    <mergeCell ref="V16:W16"/>
    <mergeCell ref="X16:Z16"/>
    <mergeCell ref="AA16:AC16"/>
    <mergeCell ref="AD16:AF16"/>
    <mergeCell ref="Q15:S15"/>
    <mergeCell ref="T15:U15"/>
    <mergeCell ref="V15:W15"/>
    <mergeCell ref="X15:Z15"/>
    <mergeCell ref="AA15:AC15"/>
    <mergeCell ref="AD15:AF15"/>
    <mergeCell ref="Q14:S14"/>
    <mergeCell ref="T14:U14"/>
    <mergeCell ref="V14:W14"/>
    <mergeCell ref="X14:Z14"/>
    <mergeCell ref="AA14:AC14"/>
    <mergeCell ref="AD14:AF14"/>
    <mergeCell ref="Q13:S13"/>
    <mergeCell ref="T13:U13"/>
    <mergeCell ref="V13:W13"/>
    <mergeCell ref="X13:Z13"/>
    <mergeCell ref="AA13:AC13"/>
    <mergeCell ref="AD13:AF13"/>
    <mergeCell ref="Q12:S12"/>
    <mergeCell ref="T12:U12"/>
    <mergeCell ref="V12:W12"/>
    <mergeCell ref="X12:Z12"/>
    <mergeCell ref="AA12:AC12"/>
    <mergeCell ref="AD12:AF12"/>
    <mergeCell ref="Q11:S11"/>
    <mergeCell ref="T11:U11"/>
    <mergeCell ref="V11:W11"/>
    <mergeCell ref="X11:Z11"/>
    <mergeCell ref="AA11:AC11"/>
    <mergeCell ref="AD11:AF11"/>
    <mergeCell ref="Q10:S10"/>
    <mergeCell ref="T10:U10"/>
    <mergeCell ref="V10:W10"/>
    <mergeCell ref="X10:Z10"/>
    <mergeCell ref="AA10:AC10"/>
    <mergeCell ref="AD10:AF10"/>
    <mergeCell ref="Q9:S9"/>
    <mergeCell ref="T9:U9"/>
    <mergeCell ref="V9:W9"/>
    <mergeCell ref="X9:Z9"/>
    <mergeCell ref="AA9:AC9"/>
    <mergeCell ref="AD9:AF9"/>
    <mergeCell ref="X6:Z6"/>
    <mergeCell ref="AA6:AC6"/>
    <mergeCell ref="AD6:AF6"/>
    <mergeCell ref="Q5:S5"/>
    <mergeCell ref="T5:U5"/>
    <mergeCell ref="V5:W5"/>
    <mergeCell ref="X5:Z5"/>
    <mergeCell ref="AA5:AC5"/>
    <mergeCell ref="AD5:AF5"/>
    <mergeCell ref="V6:W6"/>
    <mergeCell ref="Q4:S4"/>
    <mergeCell ref="T4:U4"/>
    <mergeCell ref="V4:W4"/>
    <mergeCell ref="X4:Z4"/>
    <mergeCell ref="AA4:AC4"/>
    <mergeCell ref="AD4:AF4"/>
    <mergeCell ref="Q3:S3"/>
    <mergeCell ref="T3:U3"/>
    <mergeCell ref="V3:W3"/>
    <mergeCell ref="X3:Z3"/>
    <mergeCell ref="AA3:AC3"/>
    <mergeCell ref="AD3:AF3"/>
    <mergeCell ref="Q2:S2"/>
    <mergeCell ref="T2:U2"/>
    <mergeCell ref="V2:W2"/>
    <mergeCell ref="X2:Z2"/>
    <mergeCell ref="AA2:AC2"/>
    <mergeCell ref="AD2:AF2"/>
    <mergeCell ref="A57:C57"/>
    <mergeCell ref="D57:E57"/>
    <mergeCell ref="F57:G57"/>
    <mergeCell ref="H57:J57"/>
    <mergeCell ref="K57:M57"/>
    <mergeCell ref="N57:P57"/>
    <mergeCell ref="A30:C30"/>
    <mergeCell ref="D30:E30"/>
    <mergeCell ref="F30:G30"/>
    <mergeCell ref="H30:J30"/>
    <mergeCell ref="K30:M30"/>
    <mergeCell ref="N30:P30"/>
    <mergeCell ref="A29:C29"/>
    <mergeCell ref="D29:E29"/>
    <mergeCell ref="F29:G29"/>
    <mergeCell ref="H29:J29"/>
    <mergeCell ref="K29:M29"/>
    <mergeCell ref="N29:P29"/>
    <mergeCell ref="A28:C28"/>
    <mergeCell ref="D28:E28"/>
    <mergeCell ref="F28:G28"/>
    <mergeCell ref="H28:J28"/>
    <mergeCell ref="K28:M28"/>
    <mergeCell ref="N28:P28"/>
    <mergeCell ref="A27:C27"/>
    <mergeCell ref="D27:E27"/>
    <mergeCell ref="F27:G27"/>
    <mergeCell ref="H27:J27"/>
    <mergeCell ref="K27:M27"/>
    <mergeCell ref="N27:P27"/>
    <mergeCell ref="A26:C26"/>
    <mergeCell ref="D26:E26"/>
    <mergeCell ref="F26:G26"/>
    <mergeCell ref="H26:J26"/>
    <mergeCell ref="K26:M26"/>
    <mergeCell ref="N26:P26"/>
    <mergeCell ref="A25:C25"/>
    <mergeCell ref="D25:E25"/>
    <mergeCell ref="F25:G25"/>
    <mergeCell ref="H25:J25"/>
    <mergeCell ref="K25:M25"/>
    <mergeCell ref="N25:P25"/>
    <mergeCell ref="A24:C24"/>
    <mergeCell ref="D24:E24"/>
    <mergeCell ref="F24:G24"/>
    <mergeCell ref="H24:J24"/>
    <mergeCell ref="K24:M24"/>
    <mergeCell ref="N24:P24"/>
    <mergeCell ref="A23:C23"/>
    <mergeCell ref="D23:E23"/>
    <mergeCell ref="F23:G23"/>
    <mergeCell ref="H23:J23"/>
    <mergeCell ref="K23:M23"/>
    <mergeCell ref="N23:P23"/>
    <mergeCell ref="A22:C22"/>
    <mergeCell ref="D22:E22"/>
    <mergeCell ref="F22:G22"/>
    <mergeCell ref="H22:J22"/>
    <mergeCell ref="K22:M22"/>
    <mergeCell ref="N22:P22"/>
    <mergeCell ref="A21:C21"/>
    <mergeCell ref="D21:E21"/>
    <mergeCell ref="F21:G21"/>
    <mergeCell ref="H21:J21"/>
    <mergeCell ref="K21:M21"/>
    <mergeCell ref="N21:P21"/>
    <mergeCell ref="A20:C20"/>
    <mergeCell ref="D20:E20"/>
    <mergeCell ref="F20:G20"/>
    <mergeCell ref="H20:J20"/>
    <mergeCell ref="K20:M20"/>
    <mergeCell ref="N20:P20"/>
    <mergeCell ref="A19:C19"/>
    <mergeCell ref="D19:E19"/>
    <mergeCell ref="F19:G19"/>
    <mergeCell ref="H19:J19"/>
    <mergeCell ref="K19:M19"/>
    <mergeCell ref="N19:P19"/>
    <mergeCell ref="A18:C18"/>
    <mergeCell ref="D18:E18"/>
    <mergeCell ref="F18:G18"/>
    <mergeCell ref="H18:J18"/>
    <mergeCell ref="K18:M18"/>
    <mergeCell ref="N18:P18"/>
    <mergeCell ref="A17:C17"/>
    <mergeCell ref="D17:E17"/>
    <mergeCell ref="F17:G17"/>
    <mergeCell ref="H17:J17"/>
    <mergeCell ref="K17:M17"/>
    <mergeCell ref="N17:P17"/>
    <mergeCell ref="A16:C16"/>
    <mergeCell ref="D16:E16"/>
    <mergeCell ref="F16:G16"/>
    <mergeCell ref="H16:J16"/>
    <mergeCell ref="K16:M16"/>
    <mergeCell ref="N16:P16"/>
    <mergeCell ref="A15:C15"/>
    <mergeCell ref="D15:E15"/>
    <mergeCell ref="F15:G15"/>
    <mergeCell ref="H15:J15"/>
    <mergeCell ref="K15:M15"/>
    <mergeCell ref="N15:P15"/>
    <mergeCell ref="A14:C14"/>
    <mergeCell ref="D14:E14"/>
    <mergeCell ref="F14:G14"/>
    <mergeCell ref="H14:J14"/>
    <mergeCell ref="K14:M14"/>
    <mergeCell ref="N14:P14"/>
    <mergeCell ref="A13:C13"/>
    <mergeCell ref="D13:E13"/>
    <mergeCell ref="F13:G13"/>
    <mergeCell ref="H13:J13"/>
    <mergeCell ref="K13:M13"/>
    <mergeCell ref="N13:P13"/>
    <mergeCell ref="A12:C12"/>
    <mergeCell ref="D12:E12"/>
    <mergeCell ref="F12:G12"/>
    <mergeCell ref="H12:J12"/>
    <mergeCell ref="K12:M12"/>
    <mergeCell ref="N12:P12"/>
    <mergeCell ref="A11:C11"/>
    <mergeCell ref="D11:E11"/>
    <mergeCell ref="F11:G11"/>
    <mergeCell ref="H11:J11"/>
    <mergeCell ref="K11:M11"/>
    <mergeCell ref="N11:P11"/>
    <mergeCell ref="A10:C10"/>
    <mergeCell ref="D10:E10"/>
    <mergeCell ref="F10:G10"/>
    <mergeCell ref="H10:J10"/>
    <mergeCell ref="K10:M10"/>
    <mergeCell ref="N10:P10"/>
    <mergeCell ref="A9:C9"/>
    <mergeCell ref="D9:E9"/>
    <mergeCell ref="F9:G9"/>
    <mergeCell ref="H9:J9"/>
    <mergeCell ref="K9:M9"/>
    <mergeCell ref="N9:P9"/>
    <mergeCell ref="N6:P6"/>
    <mergeCell ref="A5:C5"/>
    <mergeCell ref="D5:E5"/>
    <mergeCell ref="F5:G5"/>
    <mergeCell ref="H5:J5"/>
    <mergeCell ref="K5:M5"/>
    <mergeCell ref="N5:P5"/>
    <mergeCell ref="A8:C8"/>
    <mergeCell ref="D8:E8"/>
    <mergeCell ref="F8:G8"/>
    <mergeCell ref="H8:J8"/>
    <mergeCell ref="K8:M8"/>
    <mergeCell ref="N8:P8"/>
    <mergeCell ref="A7:C7"/>
    <mergeCell ref="D7:E7"/>
    <mergeCell ref="F7:G7"/>
    <mergeCell ref="H7:J7"/>
    <mergeCell ref="K7:M7"/>
    <mergeCell ref="N7:P7"/>
    <mergeCell ref="BY11:CB11"/>
    <mergeCell ref="A2:C2"/>
    <mergeCell ref="D2:E2"/>
    <mergeCell ref="F2:G2"/>
    <mergeCell ref="H2:J2"/>
    <mergeCell ref="K2:M2"/>
    <mergeCell ref="N2:P2"/>
    <mergeCell ref="A4:C4"/>
    <mergeCell ref="D4:E4"/>
    <mergeCell ref="F4:G4"/>
    <mergeCell ref="H4:J4"/>
    <mergeCell ref="K4:M4"/>
    <mergeCell ref="N4:P4"/>
    <mergeCell ref="A3:C3"/>
    <mergeCell ref="D3:E3"/>
    <mergeCell ref="F3:G3"/>
    <mergeCell ref="H3:J3"/>
    <mergeCell ref="K3:M3"/>
    <mergeCell ref="N3:P3"/>
    <mergeCell ref="A6:C6"/>
    <mergeCell ref="D6:E6"/>
    <mergeCell ref="F6:G6"/>
    <mergeCell ref="H6:J6"/>
    <mergeCell ref="K6:M6"/>
  </mergeCells>
  <hyperlinks>
    <hyperlink ref="CD41" r:id="rId1" xr:uid="{B89FCF47-382C-4EBD-8BAC-FCE8C373A2F9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68FB-DC7A-49CA-89B9-EE9DD99EEBF4}">
  <dimension ref="A1:FK53"/>
  <sheetViews>
    <sheetView topLeftCell="EA31" workbookViewId="0">
      <selection activeCell="EF89" sqref="EF89"/>
    </sheetView>
  </sheetViews>
  <sheetFormatPr defaultRowHeight="14.5" x14ac:dyDescent="0.35"/>
  <cols>
    <col min="3" max="3" width="4.26953125" customWidth="1"/>
    <col min="4" max="4" width="8.7265625" hidden="1" customWidth="1"/>
    <col min="137" max="137" width="20.08984375" bestFit="1" customWidth="1"/>
  </cols>
  <sheetData>
    <row r="1" spans="1:167" x14ac:dyDescent="0.3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 t="s">
        <v>98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123" t="s">
        <v>99</v>
      </c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75" t="s">
        <v>100</v>
      </c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130" t="s">
        <v>101</v>
      </c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23" t="s">
        <v>102</v>
      </c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30" t="s">
        <v>103</v>
      </c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</row>
    <row r="2" spans="1:167" x14ac:dyDescent="0.35">
      <c r="A2" s="98" t="s">
        <v>86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O2" s="88" t="s">
        <v>86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0"/>
      <c r="AQ2" s="88" t="s">
        <v>86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90"/>
      <c r="BE2" s="143" t="s">
        <v>86</v>
      </c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5"/>
      <c r="DA2" s="143" t="s">
        <v>86</v>
      </c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5"/>
    </row>
    <row r="3" spans="1:167" ht="63" x14ac:dyDescent="0.35">
      <c r="A3" s="99"/>
      <c r="B3" s="100"/>
      <c r="C3" s="100"/>
      <c r="D3" s="101"/>
      <c r="E3" s="102" t="s">
        <v>87</v>
      </c>
      <c r="F3" s="103"/>
      <c r="G3" s="104"/>
      <c r="H3" s="102" t="s">
        <v>88</v>
      </c>
      <c r="I3" s="104"/>
      <c r="J3" s="26" t="s">
        <v>89</v>
      </c>
      <c r="K3" s="102" t="s">
        <v>90</v>
      </c>
      <c r="L3" s="104"/>
      <c r="M3" s="102" t="s">
        <v>91</v>
      </c>
      <c r="N3" s="104"/>
      <c r="O3" s="117"/>
      <c r="P3" s="118"/>
      <c r="Q3" s="118"/>
      <c r="R3" s="119"/>
      <c r="S3" s="120" t="s">
        <v>87</v>
      </c>
      <c r="T3" s="121"/>
      <c r="U3" s="122"/>
      <c r="V3" s="120" t="s">
        <v>88</v>
      </c>
      <c r="W3" s="122"/>
      <c r="X3" s="28" t="s">
        <v>89</v>
      </c>
      <c r="Y3" s="120" t="s">
        <v>90</v>
      </c>
      <c r="Z3" s="122"/>
      <c r="AA3" s="120" t="s">
        <v>91</v>
      </c>
      <c r="AB3" s="122"/>
      <c r="AC3" s="117"/>
      <c r="AD3" s="118"/>
      <c r="AE3" s="118"/>
      <c r="AF3" s="119"/>
      <c r="AG3" s="120" t="s">
        <v>87</v>
      </c>
      <c r="AH3" s="121"/>
      <c r="AI3" s="122"/>
      <c r="AJ3" s="120" t="s">
        <v>88</v>
      </c>
      <c r="AK3" s="122"/>
      <c r="AL3" s="32" t="s">
        <v>89</v>
      </c>
      <c r="AM3" s="120" t="s">
        <v>90</v>
      </c>
      <c r="AN3" s="122"/>
      <c r="AO3" s="120" t="s">
        <v>91</v>
      </c>
      <c r="AP3" s="122"/>
      <c r="AQ3" s="117"/>
      <c r="AR3" s="118"/>
      <c r="AS3" s="118"/>
      <c r="AT3" s="119"/>
      <c r="AU3" s="120" t="s">
        <v>87</v>
      </c>
      <c r="AV3" s="121"/>
      <c r="AW3" s="122"/>
      <c r="AX3" s="120" t="s">
        <v>88</v>
      </c>
      <c r="AY3" s="122"/>
      <c r="AZ3" s="34" t="s">
        <v>89</v>
      </c>
      <c r="BA3" s="120" t="s">
        <v>90</v>
      </c>
      <c r="BB3" s="122"/>
      <c r="BC3" s="120" t="s">
        <v>91</v>
      </c>
      <c r="BD3" s="122"/>
      <c r="BE3" s="137"/>
      <c r="BF3" s="138"/>
      <c r="BG3" s="138"/>
      <c r="BH3" s="138"/>
      <c r="BI3" s="138"/>
      <c r="BJ3" s="138"/>
      <c r="BK3" s="139"/>
      <c r="BL3" s="140" t="s">
        <v>87</v>
      </c>
      <c r="BM3" s="141"/>
      <c r="BN3" s="142"/>
      <c r="BO3" s="140" t="s">
        <v>88</v>
      </c>
      <c r="BP3" s="141"/>
      <c r="BQ3" s="141"/>
      <c r="BR3" s="142"/>
      <c r="BS3" s="140" t="s">
        <v>89</v>
      </c>
      <c r="BT3" s="141"/>
      <c r="BU3" s="142"/>
      <c r="BV3" s="140" t="s">
        <v>90</v>
      </c>
      <c r="BW3" s="141"/>
      <c r="BX3" s="142"/>
      <c r="BY3" s="140" t="s">
        <v>91</v>
      </c>
      <c r="BZ3" s="141"/>
      <c r="CA3" s="141"/>
      <c r="CB3" s="142"/>
      <c r="CC3" s="137"/>
      <c r="CD3" s="138"/>
      <c r="CE3" s="138"/>
      <c r="CF3" s="138"/>
      <c r="CG3" s="138"/>
      <c r="CH3" s="138"/>
      <c r="CI3" s="139"/>
      <c r="CJ3" s="140" t="s">
        <v>87</v>
      </c>
      <c r="CK3" s="141"/>
      <c r="CL3" s="142"/>
      <c r="CM3" s="140" t="s">
        <v>88</v>
      </c>
      <c r="CN3" s="141"/>
      <c r="CO3" s="141"/>
      <c r="CP3" s="142"/>
      <c r="CQ3" s="140" t="s">
        <v>89</v>
      </c>
      <c r="CR3" s="141"/>
      <c r="CS3" s="142"/>
      <c r="CT3" s="140" t="s">
        <v>90</v>
      </c>
      <c r="CU3" s="141"/>
      <c r="CV3" s="142"/>
      <c r="CW3" s="140" t="s">
        <v>91</v>
      </c>
      <c r="CX3" s="141"/>
      <c r="CY3" s="141"/>
      <c r="CZ3" s="142"/>
      <c r="DA3" s="137"/>
      <c r="DB3" s="138"/>
      <c r="DC3" s="138"/>
      <c r="DD3" s="138"/>
      <c r="DE3" s="138"/>
      <c r="DF3" s="138"/>
      <c r="DG3" s="139"/>
      <c r="DH3" s="140" t="s">
        <v>87</v>
      </c>
      <c r="DI3" s="141"/>
      <c r="DJ3" s="142"/>
      <c r="DK3" s="140" t="s">
        <v>88</v>
      </c>
      <c r="DL3" s="141"/>
      <c r="DM3" s="141"/>
      <c r="DN3" s="142"/>
      <c r="DO3" s="140" t="s">
        <v>89</v>
      </c>
      <c r="DP3" s="141"/>
      <c r="DQ3" s="141"/>
      <c r="DR3" s="142"/>
      <c r="DS3" s="140" t="s">
        <v>90</v>
      </c>
      <c r="DT3" s="141"/>
      <c r="DU3" s="142"/>
      <c r="DV3" s="140" t="s">
        <v>91</v>
      </c>
      <c r="DW3" s="141"/>
      <c r="DX3" s="141"/>
      <c r="DY3" s="142"/>
      <c r="DZ3" s="37"/>
    </row>
    <row r="4" spans="1:167" x14ac:dyDescent="0.35">
      <c r="A4" s="105"/>
      <c r="B4" s="106"/>
      <c r="C4" s="106"/>
      <c r="D4" s="107"/>
      <c r="E4" s="108" t="s">
        <v>5</v>
      </c>
      <c r="F4" s="109"/>
      <c r="G4" s="110"/>
      <c r="H4" s="108" t="s">
        <v>5</v>
      </c>
      <c r="I4" s="110"/>
      <c r="J4" s="27" t="s">
        <v>5</v>
      </c>
      <c r="K4" s="108" t="s">
        <v>6</v>
      </c>
      <c r="L4" s="110"/>
      <c r="M4" s="108" t="s">
        <v>6</v>
      </c>
      <c r="N4" s="110"/>
      <c r="O4" s="111"/>
      <c r="P4" s="112"/>
      <c r="Q4" s="112"/>
      <c r="R4" s="113"/>
      <c r="S4" s="114" t="s">
        <v>5</v>
      </c>
      <c r="T4" s="115"/>
      <c r="U4" s="116"/>
      <c r="V4" s="114" t="s">
        <v>5</v>
      </c>
      <c r="W4" s="116"/>
      <c r="X4" s="29" t="s">
        <v>5</v>
      </c>
      <c r="Y4" s="114" t="s">
        <v>6</v>
      </c>
      <c r="Z4" s="116"/>
      <c r="AA4" s="114" t="s">
        <v>6</v>
      </c>
      <c r="AB4" s="116"/>
      <c r="AC4" s="111"/>
      <c r="AD4" s="112"/>
      <c r="AE4" s="112"/>
      <c r="AF4" s="113"/>
      <c r="AG4" s="114" t="s">
        <v>5</v>
      </c>
      <c r="AH4" s="115"/>
      <c r="AI4" s="116"/>
      <c r="AJ4" s="114" t="s">
        <v>5</v>
      </c>
      <c r="AK4" s="116"/>
      <c r="AL4" s="33" t="s">
        <v>5</v>
      </c>
      <c r="AM4" s="114" t="s">
        <v>6</v>
      </c>
      <c r="AN4" s="116"/>
      <c r="AO4" s="114" t="s">
        <v>6</v>
      </c>
      <c r="AP4" s="116"/>
      <c r="AQ4" s="111"/>
      <c r="AR4" s="112"/>
      <c r="AS4" s="112"/>
      <c r="AT4" s="113"/>
      <c r="AU4" s="114" t="s">
        <v>5</v>
      </c>
      <c r="AV4" s="115"/>
      <c r="AW4" s="116"/>
      <c r="AX4" s="114" t="s">
        <v>5</v>
      </c>
      <c r="AY4" s="116"/>
      <c r="AZ4" s="35" t="s">
        <v>5</v>
      </c>
      <c r="BA4" s="114" t="s">
        <v>6</v>
      </c>
      <c r="BB4" s="116"/>
      <c r="BC4" s="114" t="s">
        <v>6</v>
      </c>
      <c r="BD4" s="116"/>
      <c r="BE4" s="131"/>
      <c r="BF4" s="132"/>
      <c r="BG4" s="132"/>
      <c r="BH4" s="132"/>
      <c r="BI4" s="132"/>
      <c r="BJ4" s="132"/>
      <c r="BK4" s="133"/>
      <c r="BL4" s="134" t="s">
        <v>5</v>
      </c>
      <c r="BM4" s="135"/>
      <c r="BN4" s="136"/>
      <c r="BO4" s="134" t="s">
        <v>5</v>
      </c>
      <c r="BP4" s="135"/>
      <c r="BQ4" s="135"/>
      <c r="BR4" s="136"/>
      <c r="BS4" s="134" t="s">
        <v>5</v>
      </c>
      <c r="BT4" s="135"/>
      <c r="BU4" s="136"/>
      <c r="BV4" s="134" t="s">
        <v>6</v>
      </c>
      <c r="BW4" s="135"/>
      <c r="BX4" s="136"/>
      <c r="BY4" s="134" t="s">
        <v>6</v>
      </c>
      <c r="BZ4" s="135"/>
      <c r="CA4" s="135"/>
      <c r="CB4" s="136"/>
      <c r="CC4" s="131"/>
      <c r="CD4" s="132"/>
      <c r="CE4" s="132"/>
      <c r="CF4" s="132"/>
      <c r="CG4" s="132"/>
      <c r="CH4" s="132"/>
      <c r="CI4" s="133"/>
      <c r="CJ4" s="134" t="s">
        <v>5</v>
      </c>
      <c r="CK4" s="135"/>
      <c r="CL4" s="136"/>
      <c r="CM4" s="134" t="s">
        <v>5</v>
      </c>
      <c r="CN4" s="135"/>
      <c r="CO4" s="135"/>
      <c r="CP4" s="136"/>
      <c r="CQ4" s="134" t="s">
        <v>5</v>
      </c>
      <c r="CR4" s="135"/>
      <c r="CS4" s="136"/>
      <c r="CT4" s="134" t="s">
        <v>6</v>
      </c>
      <c r="CU4" s="135"/>
      <c r="CV4" s="136"/>
      <c r="CW4" s="134" t="s">
        <v>6</v>
      </c>
      <c r="CX4" s="135"/>
      <c r="CY4" s="135"/>
      <c r="CZ4" s="136"/>
      <c r="DA4" s="131"/>
      <c r="DB4" s="132"/>
      <c r="DC4" s="132"/>
      <c r="DD4" s="132"/>
      <c r="DE4" s="132"/>
      <c r="DF4" s="132"/>
      <c r="DG4" s="133"/>
      <c r="DH4" s="134" t="s">
        <v>5</v>
      </c>
      <c r="DI4" s="135"/>
      <c r="DJ4" s="136"/>
      <c r="DK4" s="134" t="s">
        <v>5</v>
      </c>
      <c r="DL4" s="135"/>
      <c r="DM4" s="135"/>
      <c r="DN4" s="136"/>
      <c r="DO4" s="134" t="s">
        <v>5</v>
      </c>
      <c r="DP4" s="135"/>
      <c r="DQ4" s="135"/>
      <c r="DR4" s="136"/>
      <c r="DS4" s="134" t="s">
        <v>6</v>
      </c>
      <c r="DT4" s="135"/>
      <c r="DU4" s="136"/>
      <c r="DV4" s="134" t="s">
        <v>6</v>
      </c>
      <c r="DW4" s="135"/>
      <c r="DX4" s="135"/>
      <c r="DY4" s="136"/>
      <c r="DZ4" s="37" t="s">
        <v>76</v>
      </c>
      <c r="EB4" t="s">
        <v>104</v>
      </c>
    </row>
    <row r="5" spans="1:167" x14ac:dyDescent="0.35">
      <c r="A5" s="67" t="s">
        <v>7</v>
      </c>
      <c r="B5" s="68"/>
      <c r="C5" s="68"/>
      <c r="D5" s="69"/>
      <c r="E5" s="65">
        <v>1110</v>
      </c>
      <c r="F5" s="70"/>
      <c r="G5" s="66"/>
      <c r="H5" s="65">
        <v>1020</v>
      </c>
      <c r="I5" s="66"/>
      <c r="J5" s="24">
        <v>583.16999999999996</v>
      </c>
      <c r="K5" s="65">
        <v>292.7</v>
      </c>
      <c r="L5" s="66"/>
      <c r="M5" s="65"/>
      <c r="N5" s="66"/>
      <c r="O5" s="82" t="s">
        <v>7</v>
      </c>
      <c r="P5" s="83"/>
      <c r="Q5" s="83"/>
      <c r="R5" s="84"/>
      <c r="S5" s="85">
        <v>1148</v>
      </c>
      <c r="T5" s="86"/>
      <c r="U5" s="87"/>
      <c r="V5" s="85">
        <v>1082</v>
      </c>
      <c r="W5" s="87"/>
      <c r="X5" s="30">
        <v>690.59</v>
      </c>
      <c r="Y5" s="85">
        <v>314.7</v>
      </c>
      <c r="Z5" s="87"/>
      <c r="AA5" s="85"/>
      <c r="AB5" s="87"/>
      <c r="AC5" s="82" t="s">
        <v>7</v>
      </c>
      <c r="AD5" s="83"/>
      <c r="AE5" s="83"/>
      <c r="AF5" s="84"/>
      <c r="AG5" s="85">
        <v>1230</v>
      </c>
      <c r="AH5" s="86"/>
      <c r="AI5" s="87"/>
      <c r="AJ5" s="85">
        <v>1087</v>
      </c>
      <c r="AK5" s="87"/>
      <c r="AL5" s="30">
        <v>675.3</v>
      </c>
      <c r="AM5" s="85">
        <v>338.7</v>
      </c>
      <c r="AN5" s="87"/>
      <c r="AO5" s="85"/>
      <c r="AP5" s="87"/>
      <c r="AQ5" s="82" t="s">
        <v>7</v>
      </c>
      <c r="AR5" s="83"/>
      <c r="AS5" s="83"/>
      <c r="AT5" s="84"/>
      <c r="AU5" s="85">
        <v>1297</v>
      </c>
      <c r="AV5" s="86"/>
      <c r="AW5" s="87"/>
      <c r="AX5" s="85">
        <v>1189</v>
      </c>
      <c r="AY5" s="87"/>
      <c r="AZ5" s="30">
        <v>770.57</v>
      </c>
      <c r="BA5" s="85">
        <v>402.7</v>
      </c>
      <c r="BB5" s="87"/>
      <c r="BC5" s="85"/>
      <c r="BD5" s="87"/>
      <c r="BE5" s="124" t="s">
        <v>7</v>
      </c>
      <c r="BF5" s="125"/>
      <c r="BG5" s="125"/>
      <c r="BH5" s="125"/>
      <c r="BI5" s="125"/>
      <c r="BJ5" s="125"/>
      <c r="BK5" s="126"/>
      <c r="BL5" s="127">
        <v>1223</v>
      </c>
      <c r="BM5" s="128"/>
      <c r="BN5" s="129"/>
      <c r="BO5" s="127">
        <v>1145</v>
      </c>
      <c r="BP5" s="128"/>
      <c r="BQ5" s="128"/>
      <c r="BR5" s="129"/>
      <c r="BS5" s="127">
        <v>744.86</v>
      </c>
      <c r="BT5" s="128"/>
      <c r="BU5" s="129"/>
      <c r="BV5" s="127">
        <v>377.7</v>
      </c>
      <c r="BW5" s="128"/>
      <c r="BX5" s="129"/>
      <c r="BY5" s="127"/>
      <c r="BZ5" s="128"/>
      <c r="CA5" s="128"/>
      <c r="CB5" s="129"/>
      <c r="CC5" s="124" t="s">
        <v>7</v>
      </c>
      <c r="CD5" s="125"/>
      <c r="CE5" s="125"/>
      <c r="CF5" s="125"/>
      <c r="CG5" s="125"/>
      <c r="CH5" s="125"/>
      <c r="CI5" s="126"/>
      <c r="CJ5" s="127">
        <v>1171</v>
      </c>
      <c r="CK5" s="128"/>
      <c r="CL5" s="129"/>
      <c r="CM5" s="127">
        <v>1148</v>
      </c>
      <c r="CN5" s="128"/>
      <c r="CO5" s="128"/>
      <c r="CP5" s="129"/>
      <c r="CQ5" s="127">
        <v>763.82</v>
      </c>
      <c r="CR5" s="128"/>
      <c r="CS5" s="129"/>
      <c r="CT5" s="127">
        <v>379.7</v>
      </c>
      <c r="CU5" s="128"/>
      <c r="CV5" s="129"/>
      <c r="CW5" s="127"/>
      <c r="CX5" s="128"/>
      <c r="CY5" s="128"/>
      <c r="CZ5" s="129"/>
      <c r="DA5" s="124" t="s">
        <v>7</v>
      </c>
      <c r="DB5" s="125"/>
      <c r="DC5" s="125"/>
      <c r="DD5" s="125"/>
      <c r="DE5" s="125"/>
      <c r="DF5" s="125"/>
      <c r="DG5" s="126"/>
      <c r="DH5" s="127">
        <v>1191</v>
      </c>
      <c r="DI5" s="128"/>
      <c r="DJ5" s="129"/>
      <c r="DK5" s="127">
        <v>1168</v>
      </c>
      <c r="DL5" s="128"/>
      <c r="DM5" s="128"/>
      <c r="DN5" s="129"/>
      <c r="DO5" s="127">
        <v>728.32</v>
      </c>
      <c r="DP5" s="128"/>
      <c r="DQ5" s="128"/>
      <c r="DR5" s="129"/>
      <c r="DS5" s="127">
        <v>394.7</v>
      </c>
      <c r="DT5" s="128"/>
      <c r="DU5" s="129"/>
      <c r="DV5" s="127"/>
      <c r="DW5" s="128"/>
      <c r="DX5" s="128"/>
      <c r="DY5" s="129"/>
      <c r="DZ5" s="6">
        <f>AVERAGE(E5,S5,AG5,AU5,BL5,CJ5,DH5)</f>
        <v>1195.7142857142858</v>
      </c>
      <c r="EA5" s="6"/>
      <c r="EB5" s="6">
        <f>AVERAGE(H5,V5,AJ5,AX5,BO5,CM5,DK5)</f>
        <v>1119.8571428571429</v>
      </c>
      <c r="EC5" s="11" t="s">
        <v>7</v>
      </c>
    </row>
    <row r="6" spans="1:167" x14ac:dyDescent="0.35">
      <c r="A6" s="67" t="s">
        <v>8</v>
      </c>
      <c r="B6" s="68"/>
      <c r="C6" s="68"/>
      <c r="D6" s="69"/>
      <c r="E6" s="65">
        <v>1210.5999999999999</v>
      </c>
      <c r="F6" s="70"/>
      <c r="G6" s="66"/>
      <c r="H6" s="65">
        <v>1041.0999999999999</v>
      </c>
      <c r="I6" s="66"/>
      <c r="J6" s="24">
        <v>442</v>
      </c>
      <c r="K6" s="65">
        <v>178.51</v>
      </c>
      <c r="L6" s="66"/>
      <c r="M6" s="65"/>
      <c r="N6" s="66"/>
      <c r="O6" s="82" t="s">
        <v>8</v>
      </c>
      <c r="P6" s="83"/>
      <c r="Q6" s="83"/>
      <c r="R6" s="84"/>
      <c r="S6" s="85">
        <v>1282.67</v>
      </c>
      <c r="T6" s="86"/>
      <c r="U6" s="87"/>
      <c r="V6" s="85">
        <v>1110.56</v>
      </c>
      <c r="W6" s="87"/>
      <c r="X6" s="30">
        <v>536.4</v>
      </c>
      <c r="Y6" s="85">
        <v>232.74</v>
      </c>
      <c r="Z6" s="87"/>
      <c r="AA6" s="85"/>
      <c r="AB6" s="87"/>
      <c r="AC6" s="82" t="s">
        <v>8</v>
      </c>
      <c r="AD6" s="83"/>
      <c r="AE6" s="83"/>
      <c r="AF6" s="84"/>
      <c r="AG6" s="85">
        <v>1383.1</v>
      </c>
      <c r="AH6" s="86"/>
      <c r="AI6" s="87"/>
      <c r="AJ6" s="85">
        <v>1109.5</v>
      </c>
      <c r="AK6" s="87"/>
      <c r="AL6" s="30">
        <v>554.79999999999995</v>
      </c>
      <c r="AM6" s="85">
        <v>252.84</v>
      </c>
      <c r="AN6" s="87"/>
      <c r="AO6" s="85"/>
      <c r="AP6" s="87"/>
      <c r="AQ6" s="82" t="s">
        <v>8</v>
      </c>
      <c r="AR6" s="83"/>
      <c r="AS6" s="83"/>
      <c r="AT6" s="84"/>
      <c r="AU6" s="85">
        <v>1485.1</v>
      </c>
      <c r="AV6" s="86"/>
      <c r="AW6" s="87"/>
      <c r="AX6" s="85">
        <v>1206</v>
      </c>
      <c r="AY6" s="87"/>
      <c r="AZ6" s="30">
        <v>651.5</v>
      </c>
      <c r="BA6" s="85">
        <v>325.70999999999998</v>
      </c>
      <c r="BB6" s="87"/>
      <c r="BC6" s="85"/>
      <c r="BD6" s="87"/>
      <c r="BE6" s="124" t="s">
        <v>8</v>
      </c>
      <c r="BF6" s="125"/>
      <c r="BG6" s="125"/>
      <c r="BH6" s="125"/>
      <c r="BI6" s="125"/>
      <c r="BJ6" s="125"/>
      <c r="BK6" s="126"/>
      <c r="BL6" s="127">
        <v>1415.68</v>
      </c>
      <c r="BM6" s="128"/>
      <c r="BN6" s="129"/>
      <c r="BO6" s="127">
        <v>1187.48</v>
      </c>
      <c r="BP6" s="128"/>
      <c r="BQ6" s="128"/>
      <c r="BR6" s="129"/>
      <c r="BS6" s="127">
        <v>613.79999999999995</v>
      </c>
      <c r="BT6" s="128"/>
      <c r="BU6" s="129"/>
      <c r="BV6" s="127">
        <v>297.87</v>
      </c>
      <c r="BW6" s="128"/>
      <c r="BX6" s="129"/>
      <c r="BY6" s="127"/>
      <c r="BZ6" s="128"/>
      <c r="CA6" s="128"/>
      <c r="CB6" s="129"/>
      <c r="CC6" s="124" t="s">
        <v>8</v>
      </c>
      <c r="CD6" s="125"/>
      <c r="CE6" s="125"/>
      <c r="CF6" s="125"/>
      <c r="CG6" s="125"/>
      <c r="CH6" s="125"/>
      <c r="CI6" s="126"/>
      <c r="CJ6" s="127">
        <v>1319.2</v>
      </c>
      <c r="CK6" s="128"/>
      <c r="CL6" s="129"/>
      <c r="CM6" s="127">
        <v>1172.4000000000001</v>
      </c>
      <c r="CN6" s="128"/>
      <c r="CO6" s="128"/>
      <c r="CP6" s="129"/>
      <c r="CQ6" s="127">
        <v>618.5</v>
      </c>
      <c r="CR6" s="128"/>
      <c r="CS6" s="129"/>
      <c r="CT6" s="127">
        <v>292.76</v>
      </c>
      <c r="CU6" s="128"/>
      <c r="CV6" s="129"/>
      <c r="CW6" s="127"/>
      <c r="CX6" s="128"/>
      <c r="CY6" s="128"/>
      <c r="CZ6" s="129"/>
      <c r="DA6" s="124" t="s">
        <v>8</v>
      </c>
      <c r="DB6" s="125"/>
      <c r="DC6" s="125"/>
      <c r="DD6" s="125"/>
      <c r="DE6" s="125"/>
      <c r="DF6" s="125"/>
      <c r="DG6" s="126"/>
      <c r="DH6" s="127">
        <v>1383.3</v>
      </c>
      <c r="DI6" s="128"/>
      <c r="DJ6" s="129"/>
      <c r="DK6" s="127">
        <v>1245.0999999999999</v>
      </c>
      <c r="DL6" s="128"/>
      <c r="DM6" s="128"/>
      <c r="DN6" s="129"/>
      <c r="DO6" s="127">
        <v>656.2</v>
      </c>
      <c r="DP6" s="128"/>
      <c r="DQ6" s="128"/>
      <c r="DR6" s="129"/>
      <c r="DS6" s="127">
        <v>337.85</v>
      </c>
      <c r="DT6" s="128"/>
      <c r="DU6" s="129"/>
      <c r="DV6" s="127"/>
      <c r="DW6" s="128"/>
      <c r="DX6" s="128"/>
      <c r="DY6" s="129"/>
      <c r="DZ6" s="6">
        <f t="shared" ref="DZ6:DZ31" si="0">AVERAGE(E6,S6,AG6,AU6,BL6,CJ6,DH6)</f>
        <v>1354.2357142857143</v>
      </c>
      <c r="EA6" s="6"/>
      <c r="EB6" s="6">
        <f t="shared" ref="EB6:EB31" si="1">AVERAGE(H6,V6,AJ6,AX6,BO6,CM6,DK6)</f>
        <v>1153.1628571428571</v>
      </c>
      <c r="EC6" s="11" t="s">
        <v>8</v>
      </c>
      <c r="EG6" s="6"/>
      <c r="EH6" s="6" t="s">
        <v>58</v>
      </c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</row>
    <row r="7" spans="1:167" x14ac:dyDescent="0.35">
      <c r="A7" s="67" t="s">
        <v>9</v>
      </c>
      <c r="B7" s="68"/>
      <c r="C7" s="68"/>
      <c r="D7" s="69"/>
      <c r="E7" s="65">
        <v>1043.1997136721548</v>
      </c>
      <c r="F7" s="70"/>
      <c r="G7" s="66"/>
      <c r="H7" s="65">
        <v>1054.5914715206056</v>
      </c>
      <c r="I7" s="66"/>
      <c r="J7" s="24">
        <v>557.72573882810104</v>
      </c>
      <c r="K7" s="65"/>
      <c r="L7" s="66"/>
      <c r="M7" s="65"/>
      <c r="N7" s="66"/>
      <c r="O7" s="82" t="s">
        <v>9</v>
      </c>
      <c r="P7" s="83"/>
      <c r="Q7" s="83"/>
      <c r="R7" s="84"/>
      <c r="S7" s="85">
        <v>1069.6390223949281</v>
      </c>
      <c r="T7" s="86"/>
      <c r="U7" s="87"/>
      <c r="V7" s="85">
        <v>1079.8650168728909</v>
      </c>
      <c r="W7" s="87"/>
      <c r="X7" s="30">
        <v>606.81051232232335</v>
      </c>
      <c r="Y7" s="85"/>
      <c r="Z7" s="87"/>
      <c r="AA7" s="85"/>
      <c r="AB7" s="87"/>
      <c r="AC7" s="82" t="s">
        <v>9</v>
      </c>
      <c r="AD7" s="83"/>
      <c r="AE7" s="83"/>
      <c r="AF7" s="84"/>
      <c r="AG7" s="85">
        <v>1175.9893649657431</v>
      </c>
      <c r="AH7" s="86"/>
      <c r="AI7" s="87"/>
      <c r="AJ7" s="85">
        <v>1175.1150424378773</v>
      </c>
      <c r="AK7" s="87"/>
      <c r="AL7" s="30">
        <v>622.76306370794566</v>
      </c>
      <c r="AM7" s="85"/>
      <c r="AN7" s="87"/>
      <c r="AO7" s="85"/>
      <c r="AP7" s="87"/>
      <c r="AQ7" s="82" t="s">
        <v>9</v>
      </c>
      <c r="AR7" s="83"/>
      <c r="AS7" s="83"/>
      <c r="AT7" s="84"/>
      <c r="AU7" s="85">
        <v>1169.5623274363431</v>
      </c>
      <c r="AV7" s="86"/>
      <c r="AW7" s="87"/>
      <c r="AX7" s="85">
        <v>1202.2855097658248</v>
      </c>
      <c r="AY7" s="87"/>
      <c r="AZ7" s="30">
        <v>708.04785765415693</v>
      </c>
      <c r="BA7" s="85"/>
      <c r="BB7" s="87"/>
      <c r="BC7" s="85"/>
      <c r="BD7" s="87"/>
      <c r="BE7" s="124" t="s">
        <v>9</v>
      </c>
      <c r="BF7" s="125"/>
      <c r="BG7" s="125"/>
      <c r="BH7" s="125"/>
      <c r="BI7" s="125"/>
      <c r="BJ7" s="125"/>
      <c r="BK7" s="126"/>
      <c r="BL7" s="127">
        <v>1118.57551896922</v>
      </c>
      <c r="BM7" s="128"/>
      <c r="BN7" s="129"/>
      <c r="BO7" s="127">
        <v>1156.5599754576133</v>
      </c>
      <c r="BP7" s="128"/>
      <c r="BQ7" s="128"/>
      <c r="BR7" s="129"/>
      <c r="BS7" s="127">
        <v>650.98680846712352</v>
      </c>
      <c r="BT7" s="128"/>
      <c r="BU7" s="129"/>
      <c r="BV7" s="127"/>
      <c r="BW7" s="128"/>
      <c r="BX7" s="129"/>
      <c r="BY7" s="127"/>
      <c r="BZ7" s="128"/>
      <c r="CA7" s="128"/>
      <c r="CB7" s="129"/>
      <c r="CC7" s="124" t="s">
        <v>9</v>
      </c>
      <c r="CD7" s="125"/>
      <c r="CE7" s="125"/>
      <c r="CF7" s="125"/>
      <c r="CG7" s="125"/>
      <c r="CH7" s="125"/>
      <c r="CI7" s="126"/>
      <c r="CJ7" s="127">
        <v>1024.061765006647</v>
      </c>
      <c r="CK7" s="128"/>
      <c r="CL7" s="129"/>
      <c r="CM7" s="127">
        <v>1050.3579098067287</v>
      </c>
      <c r="CN7" s="128"/>
      <c r="CO7" s="128"/>
      <c r="CP7" s="129"/>
      <c r="CQ7" s="127">
        <v>642.39697310563463</v>
      </c>
      <c r="CR7" s="128"/>
      <c r="CS7" s="129"/>
      <c r="CT7" s="127"/>
      <c r="CU7" s="128"/>
      <c r="CV7" s="129"/>
      <c r="CW7" s="127"/>
      <c r="CX7" s="128"/>
      <c r="CY7" s="128"/>
      <c r="CZ7" s="129"/>
      <c r="DA7" s="124" t="s">
        <v>9</v>
      </c>
      <c r="DB7" s="125"/>
      <c r="DC7" s="125"/>
      <c r="DD7" s="125"/>
      <c r="DE7" s="125"/>
      <c r="DF7" s="125"/>
      <c r="DG7" s="126"/>
      <c r="DH7" s="127">
        <v>1166.6785969935577</v>
      </c>
      <c r="DI7" s="128"/>
      <c r="DJ7" s="129"/>
      <c r="DK7" s="127">
        <v>1162.475713263115</v>
      </c>
      <c r="DL7" s="128"/>
      <c r="DM7" s="128"/>
      <c r="DN7" s="129"/>
      <c r="DO7" s="127">
        <v>686.57326925043469</v>
      </c>
      <c r="DP7" s="128"/>
      <c r="DQ7" s="128"/>
      <c r="DR7" s="129"/>
      <c r="DS7" s="127"/>
      <c r="DT7" s="128"/>
      <c r="DU7" s="129"/>
      <c r="DV7" s="127"/>
      <c r="DW7" s="128"/>
      <c r="DX7" s="128"/>
      <c r="DY7" s="129"/>
      <c r="DZ7" s="6">
        <f t="shared" si="0"/>
        <v>1109.672329919799</v>
      </c>
      <c r="EA7" s="6"/>
      <c r="EB7" s="6">
        <f t="shared" si="1"/>
        <v>1125.8929484463793</v>
      </c>
      <c r="EC7" s="11" t="s">
        <v>9</v>
      </c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</row>
    <row r="8" spans="1:167" x14ac:dyDescent="0.35">
      <c r="A8" s="67" t="s">
        <v>10</v>
      </c>
      <c r="B8" s="68"/>
      <c r="C8" s="68"/>
      <c r="D8" s="69"/>
      <c r="E8" s="65">
        <v>1198.0872527184595</v>
      </c>
      <c r="F8" s="70"/>
      <c r="G8" s="66"/>
      <c r="H8" s="65">
        <v>1086.7286781082144</v>
      </c>
      <c r="I8" s="66"/>
      <c r="J8" s="24">
        <v>555.87580243678769</v>
      </c>
      <c r="K8" s="65">
        <v>359.62269094720295</v>
      </c>
      <c r="L8" s="66"/>
      <c r="M8" s="65"/>
      <c r="N8" s="66"/>
      <c r="O8" s="82" t="s">
        <v>10</v>
      </c>
      <c r="P8" s="83"/>
      <c r="Q8" s="83"/>
      <c r="R8" s="84"/>
      <c r="S8" s="85">
        <v>1199.1083721235168</v>
      </c>
      <c r="T8" s="86"/>
      <c r="U8" s="87"/>
      <c r="V8" s="85">
        <v>1124.2378548482268</v>
      </c>
      <c r="W8" s="87"/>
      <c r="X8" s="30">
        <v>594.37487707336265</v>
      </c>
      <c r="Y8" s="85">
        <v>376.31941257457555</v>
      </c>
      <c r="Z8" s="87"/>
      <c r="AA8" s="85"/>
      <c r="AB8" s="87"/>
      <c r="AC8" s="82" t="s">
        <v>10</v>
      </c>
      <c r="AD8" s="83"/>
      <c r="AE8" s="83"/>
      <c r="AF8" s="84"/>
      <c r="AG8" s="85">
        <v>1284.7047614006299</v>
      </c>
      <c r="AH8" s="86"/>
      <c r="AI8" s="87"/>
      <c r="AJ8" s="85">
        <v>1158.7221766402879</v>
      </c>
      <c r="AK8" s="87"/>
      <c r="AL8" s="30">
        <v>614.42977000238193</v>
      </c>
      <c r="AM8" s="85">
        <v>487.38850805918003</v>
      </c>
      <c r="AN8" s="87"/>
      <c r="AO8" s="85"/>
      <c r="AP8" s="87"/>
      <c r="AQ8" s="82" t="s">
        <v>10</v>
      </c>
      <c r="AR8" s="83"/>
      <c r="AS8" s="83"/>
      <c r="AT8" s="84"/>
      <c r="AU8" s="85">
        <v>1372.4506633225531</v>
      </c>
      <c r="AV8" s="86"/>
      <c r="AW8" s="87"/>
      <c r="AX8" s="85">
        <v>1252.4585835918422</v>
      </c>
      <c r="AY8" s="87"/>
      <c r="AZ8" s="30">
        <v>729.06078806679432</v>
      </c>
      <c r="BA8" s="85">
        <v>694.2116031945086</v>
      </c>
      <c r="BB8" s="87"/>
      <c r="BC8" s="85"/>
      <c r="BD8" s="87"/>
      <c r="BE8" s="124" t="s">
        <v>10</v>
      </c>
      <c r="BF8" s="125"/>
      <c r="BG8" s="125"/>
      <c r="BH8" s="125"/>
      <c r="BI8" s="125"/>
      <c r="BJ8" s="125"/>
      <c r="BK8" s="126"/>
      <c r="BL8" s="127">
        <v>1271.8023255813953</v>
      </c>
      <c r="BM8" s="128"/>
      <c r="BN8" s="129"/>
      <c r="BO8" s="127">
        <v>1169.7938689217758</v>
      </c>
      <c r="BP8" s="128"/>
      <c r="BQ8" s="128"/>
      <c r="BR8" s="129"/>
      <c r="BS8" s="127">
        <v>666.35835095137418</v>
      </c>
      <c r="BT8" s="128"/>
      <c r="BU8" s="129"/>
      <c r="BV8" s="127">
        <v>694.89957716701906</v>
      </c>
      <c r="BW8" s="128"/>
      <c r="BX8" s="129"/>
      <c r="BY8" s="127"/>
      <c r="BZ8" s="128"/>
      <c r="CA8" s="128"/>
      <c r="CB8" s="129"/>
      <c r="CC8" s="124" t="s">
        <v>10</v>
      </c>
      <c r="CD8" s="125"/>
      <c r="CE8" s="125"/>
      <c r="CF8" s="125"/>
      <c r="CG8" s="125"/>
      <c r="CH8" s="125"/>
      <c r="CI8" s="126"/>
      <c r="CJ8" s="127">
        <v>1198.2110448535132</v>
      </c>
      <c r="CK8" s="128"/>
      <c r="CL8" s="129"/>
      <c r="CM8" s="127">
        <v>1139.4866476536167</v>
      </c>
      <c r="CN8" s="128"/>
      <c r="CO8" s="128"/>
      <c r="CP8" s="129"/>
      <c r="CQ8" s="127">
        <v>652.45009074410166</v>
      </c>
      <c r="CR8" s="128"/>
      <c r="CS8" s="129"/>
      <c r="CT8" s="127">
        <v>681.74747212859734</v>
      </c>
      <c r="CU8" s="128"/>
      <c r="CV8" s="129"/>
      <c r="CW8" s="127"/>
      <c r="CX8" s="128"/>
      <c r="CY8" s="128"/>
      <c r="CZ8" s="129"/>
      <c r="DA8" s="124" t="s">
        <v>10</v>
      </c>
      <c r="DB8" s="125"/>
      <c r="DC8" s="125"/>
      <c r="DD8" s="125"/>
      <c r="DE8" s="125"/>
      <c r="DF8" s="125"/>
      <c r="DG8" s="126"/>
      <c r="DH8" s="127">
        <v>1241.0644403861206</v>
      </c>
      <c r="DI8" s="128"/>
      <c r="DJ8" s="129"/>
      <c r="DK8" s="127">
        <v>1192.7993738585965</v>
      </c>
      <c r="DL8" s="128"/>
      <c r="DM8" s="128"/>
      <c r="DN8" s="129"/>
      <c r="DO8" s="127">
        <v>704.80041742760238</v>
      </c>
      <c r="DP8" s="128"/>
      <c r="DQ8" s="128"/>
      <c r="DR8" s="129"/>
      <c r="DS8" s="127">
        <v>686.016175319593</v>
      </c>
      <c r="DT8" s="128"/>
      <c r="DU8" s="129"/>
      <c r="DV8" s="127"/>
      <c r="DW8" s="128"/>
      <c r="DX8" s="128"/>
      <c r="DY8" s="129"/>
      <c r="DZ8" s="6">
        <f t="shared" si="0"/>
        <v>1252.2041229123126</v>
      </c>
      <c r="EA8" s="6"/>
      <c r="EB8" s="6">
        <f t="shared" si="1"/>
        <v>1160.6038833746518</v>
      </c>
      <c r="EC8" s="11" t="s">
        <v>10</v>
      </c>
      <c r="EG8" s="6" t="s">
        <v>59</v>
      </c>
      <c r="EH8" t="s">
        <v>7</v>
      </c>
      <c r="EI8" t="s">
        <v>8</v>
      </c>
      <c r="EJ8" t="s">
        <v>9</v>
      </c>
      <c r="EK8" t="s">
        <v>11</v>
      </c>
      <c r="EL8" t="s">
        <v>12</v>
      </c>
      <c r="EM8" t="s">
        <v>53</v>
      </c>
      <c r="EN8" t="s">
        <v>13</v>
      </c>
      <c r="EO8" t="s">
        <v>14</v>
      </c>
      <c r="EP8" t="s">
        <v>32</v>
      </c>
      <c r="EQ8" t="s">
        <v>15</v>
      </c>
      <c r="ER8" t="s">
        <v>16</v>
      </c>
      <c r="ES8" t="s">
        <v>18</v>
      </c>
      <c r="ET8" t="s">
        <v>19</v>
      </c>
      <c r="EU8" t="s">
        <v>10</v>
      </c>
      <c r="EV8" t="s">
        <v>20</v>
      </c>
      <c r="EW8" t="s">
        <v>21</v>
      </c>
      <c r="EX8" t="s">
        <v>23</v>
      </c>
      <c r="EY8" t="s">
        <v>24</v>
      </c>
      <c r="EZ8" t="s">
        <v>22</v>
      </c>
      <c r="FA8" t="s">
        <v>25</v>
      </c>
      <c r="FB8" t="s">
        <v>26</v>
      </c>
      <c r="FC8" t="s">
        <v>27</v>
      </c>
      <c r="FD8" t="s">
        <v>28</v>
      </c>
      <c r="FE8" t="s">
        <v>29</v>
      </c>
      <c r="FF8" t="s">
        <v>33</v>
      </c>
      <c r="FG8" t="s">
        <v>31</v>
      </c>
      <c r="FH8" t="s">
        <v>30</v>
      </c>
      <c r="FI8" t="s">
        <v>34</v>
      </c>
      <c r="FJ8" t="s">
        <v>54</v>
      </c>
      <c r="FK8" t="s">
        <v>55</v>
      </c>
    </row>
    <row r="9" spans="1:167" x14ac:dyDescent="0.35">
      <c r="A9" s="67" t="s">
        <v>11</v>
      </c>
      <c r="B9" s="68"/>
      <c r="C9" s="68"/>
      <c r="D9" s="69"/>
      <c r="E9" s="65">
        <v>1167.92</v>
      </c>
      <c r="F9" s="70"/>
      <c r="G9" s="66"/>
      <c r="H9" s="65">
        <v>1172.45</v>
      </c>
      <c r="I9" s="66"/>
      <c r="J9" s="24">
        <v>735.96</v>
      </c>
      <c r="K9" s="65">
        <v>501.88</v>
      </c>
      <c r="L9" s="66"/>
      <c r="M9" s="65"/>
      <c r="N9" s="66"/>
      <c r="O9" s="82" t="s">
        <v>11</v>
      </c>
      <c r="P9" s="83"/>
      <c r="Q9" s="83"/>
      <c r="R9" s="84"/>
      <c r="S9" s="85">
        <v>1176.44</v>
      </c>
      <c r="T9" s="86"/>
      <c r="U9" s="87"/>
      <c r="V9" s="85">
        <v>1178.26</v>
      </c>
      <c r="W9" s="87"/>
      <c r="X9" s="30">
        <v>790.77</v>
      </c>
      <c r="Y9" s="85">
        <v>503.63</v>
      </c>
      <c r="Z9" s="87"/>
      <c r="AA9" s="85"/>
      <c r="AB9" s="87"/>
      <c r="AC9" s="82" t="s">
        <v>11</v>
      </c>
      <c r="AD9" s="83"/>
      <c r="AE9" s="83"/>
      <c r="AF9" s="84"/>
      <c r="AG9" s="85">
        <v>1281.68</v>
      </c>
      <c r="AH9" s="86"/>
      <c r="AI9" s="87"/>
      <c r="AJ9" s="85">
        <v>1216.3800000000001</v>
      </c>
      <c r="AK9" s="87"/>
      <c r="AL9" s="30">
        <v>847.57</v>
      </c>
      <c r="AM9" s="85">
        <v>550.6</v>
      </c>
      <c r="AN9" s="87"/>
      <c r="AO9" s="85"/>
      <c r="AP9" s="87"/>
      <c r="AQ9" s="82" t="s">
        <v>11</v>
      </c>
      <c r="AR9" s="83"/>
      <c r="AS9" s="83"/>
      <c r="AT9" s="84"/>
      <c r="AU9" s="85">
        <v>1305.5999999999999</v>
      </c>
      <c r="AV9" s="86"/>
      <c r="AW9" s="87"/>
      <c r="AX9" s="85">
        <v>1297.04</v>
      </c>
      <c r="AY9" s="87"/>
      <c r="AZ9" s="30">
        <v>878.1</v>
      </c>
      <c r="BA9" s="85">
        <v>564.94000000000005</v>
      </c>
      <c r="BB9" s="87"/>
      <c r="BC9" s="85"/>
      <c r="BD9" s="87"/>
      <c r="BE9" s="124" t="s">
        <v>11</v>
      </c>
      <c r="BF9" s="125"/>
      <c r="BG9" s="125"/>
      <c r="BH9" s="125"/>
      <c r="BI9" s="125"/>
      <c r="BJ9" s="125"/>
      <c r="BK9" s="126"/>
      <c r="BL9" s="127">
        <v>1243.04</v>
      </c>
      <c r="BM9" s="128"/>
      <c r="BN9" s="129"/>
      <c r="BO9" s="127">
        <v>1266.22</v>
      </c>
      <c r="BP9" s="128"/>
      <c r="BQ9" s="128"/>
      <c r="BR9" s="129"/>
      <c r="BS9" s="127">
        <v>842.98</v>
      </c>
      <c r="BT9" s="128"/>
      <c r="BU9" s="129"/>
      <c r="BV9" s="127">
        <v>541.79999999999995</v>
      </c>
      <c r="BW9" s="128"/>
      <c r="BX9" s="129"/>
      <c r="BY9" s="127"/>
      <c r="BZ9" s="128"/>
      <c r="CA9" s="128"/>
      <c r="CB9" s="129"/>
      <c r="CC9" s="124" t="s">
        <v>11</v>
      </c>
      <c r="CD9" s="125"/>
      <c r="CE9" s="125"/>
      <c r="CF9" s="125"/>
      <c r="CG9" s="125"/>
      <c r="CH9" s="125"/>
      <c r="CI9" s="126"/>
      <c r="CJ9" s="127">
        <v>1165.99</v>
      </c>
      <c r="CK9" s="128"/>
      <c r="CL9" s="129"/>
      <c r="CM9" s="127">
        <v>1204.18</v>
      </c>
      <c r="CN9" s="128"/>
      <c r="CO9" s="128"/>
      <c r="CP9" s="129"/>
      <c r="CQ9" s="127">
        <v>782.12</v>
      </c>
      <c r="CR9" s="128"/>
      <c r="CS9" s="129"/>
      <c r="CT9" s="127">
        <v>585.17999999999995</v>
      </c>
      <c r="CU9" s="128"/>
      <c r="CV9" s="129"/>
      <c r="CW9" s="127"/>
      <c r="CX9" s="128"/>
      <c r="CY9" s="128"/>
      <c r="CZ9" s="129"/>
      <c r="DA9" s="124" t="s">
        <v>11</v>
      </c>
      <c r="DB9" s="125"/>
      <c r="DC9" s="125"/>
      <c r="DD9" s="125"/>
      <c r="DE9" s="125"/>
      <c r="DF9" s="125"/>
      <c r="DG9" s="126"/>
      <c r="DH9" s="127">
        <v>1261.6500000000001</v>
      </c>
      <c r="DI9" s="128"/>
      <c r="DJ9" s="129"/>
      <c r="DK9" s="127">
        <v>1308.1600000000001</v>
      </c>
      <c r="DL9" s="128"/>
      <c r="DM9" s="128"/>
      <c r="DN9" s="129"/>
      <c r="DO9" s="127">
        <v>862.44</v>
      </c>
      <c r="DP9" s="128"/>
      <c r="DQ9" s="128"/>
      <c r="DR9" s="129"/>
      <c r="DS9" s="127">
        <v>687.78</v>
      </c>
      <c r="DT9" s="128"/>
      <c r="DU9" s="129"/>
      <c r="DV9" s="127"/>
      <c r="DW9" s="128"/>
      <c r="DX9" s="128"/>
      <c r="DY9" s="129"/>
      <c r="DZ9" s="6">
        <f t="shared" si="0"/>
        <v>1228.9028571428571</v>
      </c>
      <c r="EA9" s="6"/>
      <c r="EB9" s="6">
        <f t="shared" si="1"/>
        <v>1234.67</v>
      </c>
      <c r="EC9" s="11" t="s">
        <v>11</v>
      </c>
      <c r="EG9" s="6" t="s">
        <v>56</v>
      </c>
      <c r="EH9" s="6">
        <v>1195.7142857142858</v>
      </c>
      <c r="EI9" s="6">
        <v>1354.2357142857143</v>
      </c>
      <c r="EJ9" s="6">
        <v>1109.672329919799</v>
      </c>
      <c r="EK9" s="6">
        <v>1228.9028571428571</v>
      </c>
      <c r="EL9" s="6">
        <v>1157.7894719864505</v>
      </c>
      <c r="EM9" s="6">
        <v>1389.2857142857142</v>
      </c>
      <c r="EN9" s="6">
        <v>1488.7209249572377</v>
      </c>
      <c r="EO9" s="6">
        <v>1098.2857142857142</v>
      </c>
      <c r="EP9" s="6">
        <v>1227.1142857142856</v>
      </c>
      <c r="EQ9" s="6">
        <v>1462.1428571428571</v>
      </c>
      <c r="ER9" s="6">
        <v>1351.8742857142859</v>
      </c>
      <c r="ES9" s="6">
        <v>1476.8571428571429</v>
      </c>
      <c r="ET9" s="6">
        <v>1153.4379289601859</v>
      </c>
      <c r="EU9" s="6">
        <v>1252.2041229123126</v>
      </c>
      <c r="EV9" s="6">
        <v>1370.4285714285713</v>
      </c>
      <c r="EW9" s="6">
        <v>1538.9114285714288</v>
      </c>
      <c r="EX9" s="6">
        <v>1156.7411041970076</v>
      </c>
      <c r="EY9" s="6">
        <v>1166.8057142857144</v>
      </c>
      <c r="EZ9" s="6">
        <v>1126.2100000000003</v>
      </c>
      <c r="FA9" s="6">
        <v>1367.1428571428571</v>
      </c>
      <c r="FB9" s="6">
        <v>1558.037142857143</v>
      </c>
      <c r="FC9" s="6">
        <v>1105.9471340698706</v>
      </c>
      <c r="FD9" s="6">
        <v>1422.6428571428571</v>
      </c>
      <c r="FE9" s="6">
        <v>1190.4515859330675</v>
      </c>
      <c r="FF9" s="6">
        <v>1399.0499542080759</v>
      </c>
      <c r="FG9" s="6">
        <v>1295.4285714285713</v>
      </c>
      <c r="FH9" s="6">
        <v>1290.5714285714287</v>
      </c>
      <c r="FI9" s="6">
        <v>1529.7122720998248</v>
      </c>
      <c r="FJ9" s="6"/>
      <c r="FK9" s="6">
        <v>1559.41975</v>
      </c>
    </row>
    <row r="10" spans="1:167" x14ac:dyDescent="0.35">
      <c r="A10" s="67" t="s">
        <v>92</v>
      </c>
      <c r="B10" s="68"/>
      <c r="C10" s="68"/>
      <c r="D10" s="69"/>
      <c r="E10" s="65">
        <v>1074.7113676731794</v>
      </c>
      <c r="F10" s="70"/>
      <c r="G10" s="66"/>
      <c r="H10" s="65">
        <v>1079.780935464772</v>
      </c>
      <c r="I10" s="66"/>
      <c r="J10" s="24">
        <v>561.09384251036113</v>
      </c>
      <c r="K10" s="65">
        <v>242.08111308466547</v>
      </c>
      <c r="L10" s="66"/>
      <c r="M10" s="65"/>
      <c r="N10" s="66"/>
      <c r="O10" s="82" t="s">
        <v>92</v>
      </c>
      <c r="P10" s="83"/>
      <c r="Q10" s="83"/>
      <c r="R10" s="84"/>
      <c r="S10" s="85">
        <v>1131.3634351482958</v>
      </c>
      <c r="T10" s="86"/>
      <c r="U10" s="87"/>
      <c r="V10" s="85">
        <v>1103.9176626826029</v>
      </c>
      <c r="W10" s="87"/>
      <c r="X10" s="30">
        <v>660.94879740298074</v>
      </c>
      <c r="Y10" s="85">
        <v>251.51246864394275</v>
      </c>
      <c r="Z10" s="87"/>
      <c r="AA10" s="85"/>
      <c r="AB10" s="87"/>
      <c r="AC10" s="82" t="s">
        <v>92</v>
      </c>
      <c r="AD10" s="83"/>
      <c r="AE10" s="83"/>
      <c r="AF10" s="84"/>
      <c r="AG10" s="85">
        <v>1215.4250397838719</v>
      </c>
      <c r="AH10" s="86"/>
      <c r="AI10" s="87"/>
      <c r="AJ10" s="85">
        <v>1156.2858517449392</v>
      </c>
      <c r="AK10" s="87"/>
      <c r="AL10" s="30">
        <v>631.61985122682358</v>
      </c>
      <c r="AM10" s="85">
        <v>276.00754968357944</v>
      </c>
      <c r="AN10" s="87"/>
      <c r="AO10" s="85"/>
      <c r="AP10" s="87"/>
      <c r="AQ10" s="82" t="s">
        <v>92</v>
      </c>
      <c r="AR10" s="83"/>
      <c r="AS10" s="83"/>
      <c r="AT10" s="84"/>
      <c r="AU10" s="85">
        <v>1206.9723963488398</v>
      </c>
      <c r="AV10" s="86"/>
      <c r="AW10" s="87"/>
      <c r="AX10" s="85">
        <v>1206.7524469372045</v>
      </c>
      <c r="AY10" s="87"/>
      <c r="AZ10" s="30">
        <v>734.19113603871108</v>
      </c>
      <c r="BA10" s="85">
        <v>273.43377689798012</v>
      </c>
      <c r="BB10" s="87"/>
      <c r="BC10" s="85"/>
      <c r="BD10" s="87"/>
      <c r="BE10" s="124" t="s">
        <v>92</v>
      </c>
      <c r="BF10" s="125"/>
      <c r="BG10" s="125"/>
      <c r="BH10" s="125"/>
      <c r="BI10" s="125"/>
      <c r="BJ10" s="125"/>
      <c r="BK10" s="126"/>
      <c r="BL10" s="127">
        <v>1159.2800817757009</v>
      </c>
      <c r="BM10" s="128"/>
      <c r="BN10" s="129"/>
      <c r="BO10" s="127">
        <v>1172.3860981308412</v>
      </c>
      <c r="BP10" s="128"/>
      <c r="BQ10" s="128"/>
      <c r="BR10" s="129"/>
      <c r="BS10" s="127">
        <v>707.50584112149534</v>
      </c>
      <c r="BT10" s="128"/>
      <c r="BU10" s="129"/>
      <c r="BV10" s="127">
        <v>267.52336448598129</v>
      </c>
      <c r="BW10" s="128"/>
      <c r="BX10" s="129"/>
      <c r="BY10" s="127"/>
      <c r="BZ10" s="128"/>
      <c r="CA10" s="128"/>
      <c r="CB10" s="129"/>
      <c r="CC10" s="124" t="s">
        <v>92</v>
      </c>
      <c r="CD10" s="125"/>
      <c r="CE10" s="125"/>
      <c r="CF10" s="125"/>
      <c r="CG10" s="125"/>
      <c r="CH10" s="125"/>
      <c r="CI10" s="126"/>
      <c r="CJ10" s="127">
        <v>1083.906216079311</v>
      </c>
      <c r="CK10" s="128"/>
      <c r="CL10" s="129"/>
      <c r="CM10" s="127">
        <v>1109.9934872277299</v>
      </c>
      <c r="CN10" s="128"/>
      <c r="CO10" s="128"/>
      <c r="CP10" s="129"/>
      <c r="CQ10" s="127">
        <v>683.15362906143719</v>
      </c>
      <c r="CR10" s="128"/>
      <c r="CS10" s="129"/>
      <c r="CT10" s="127">
        <v>314.96490339387799</v>
      </c>
      <c r="CU10" s="128"/>
      <c r="CV10" s="129"/>
      <c r="CW10" s="127"/>
      <c r="CX10" s="128"/>
      <c r="CY10" s="128"/>
      <c r="CZ10" s="129"/>
      <c r="DA10" s="124" t="s">
        <v>92</v>
      </c>
      <c r="DB10" s="125"/>
      <c r="DC10" s="125"/>
      <c r="DD10" s="125"/>
      <c r="DE10" s="125"/>
      <c r="DF10" s="125"/>
      <c r="DG10" s="126"/>
      <c r="DH10" s="127">
        <v>1232.8677670959551</v>
      </c>
      <c r="DI10" s="128"/>
      <c r="DJ10" s="129"/>
      <c r="DK10" s="127">
        <v>1252.3489932885907</v>
      </c>
      <c r="DL10" s="128"/>
      <c r="DM10" s="128"/>
      <c r="DN10" s="129"/>
      <c r="DO10" s="127">
        <v>726.90005441683297</v>
      </c>
      <c r="DP10" s="128"/>
      <c r="DQ10" s="128"/>
      <c r="DR10" s="129"/>
      <c r="DS10" s="127">
        <v>304.73426446580811</v>
      </c>
      <c r="DT10" s="128"/>
      <c r="DU10" s="129"/>
      <c r="DV10" s="127"/>
      <c r="DW10" s="128"/>
      <c r="DX10" s="128"/>
      <c r="DY10" s="129"/>
      <c r="DZ10" s="6">
        <f t="shared" si="0"/>
        <v>1157.7894719864505</v>
      </c>
      <c r="EA10" s="6"/>
      <c r="EB10" s="6">
        <f t="shared" si="1"/>
        <v>1154.4950679252402</v>
      </c>
      <c r="EC10" s="11" t="s">
        <v>12</v>
      </c>
      <c r="EG10" s="6" t="s">
        <v>57</v>
      </c>
      <c r="EH10" s="6">
        <v>1119.8571428571429</v>
      </c>
      <c r="EI10" s="6">
        <v>1153.1628571428571</v>
      </c>
      <c r="EJ10" s="6">
        <v>1125.8929484463793</v>
      </c>
      <c r="EK10" s="6">
        <v>1234.67</v>
      </c>
      <c r="EL10" s="6">
        <v>1154.4950679252402</v>
      </c>
      <c r="EM10" s="6">
        <v>1174.7142857142858</v>
      </c>
      <c r="EN10" s="6">
        <v>1269.9984429859021</v>
      </c>
      <c r="EO10" s="6">
        <v>1081</v>
      </c>
      <c r="EP10" s="6">
        <v>1117.3799999999999</v>
      </c>
      <c r="EQ10" s="6">
        <v>1311.5714285714287</v>
      </c>
      <c r="ER10" s="6">
        <v>1145.8157142857142</v>
      </c>
      <c r="ES10" s="6">
        <v>1177.4285714285713</v>
      </c>
      <c r="ET10" s="6">
        <v>1162.346597380038</v>
      </c>
      <c r="EU10" s="6">
        <v>1160.6038833746518</v>
      </c>
      <c r="EV10" s="6">
        <v>1256.1428571428571</v>
      </c>
      <c r="EW10" s="6">
        <v>1410.53</v>
      </c>
      <c r="EX10" s="6">
        <v>1074.0605216470276</v>
      </c>
      <c r="EY10" s="6">
        <v>1021.5814285714287</v>
      </c>
      <c r="EZ10" s="6">
        <v>1069.8585714285714</v>
      </c>
      <c r="FA10" s="6">
        <v>1282.8571428571429</v>
      </c>
      <c r="FB10" s="6">
        <v>1233.4657142857143</v>
      </c>
      <c r="FC10" s="6">
        <v>1075.8866381027779</v>
      </c>
      <c r="FD10" s="6">
        <v>1181.2857142857142</v>
      </c>
      <c r="FE10" s="6">
        <v>1188.2513290248985</v>
      </c>
      <c r="FF10" s="6">
        <v>1365.8622005914146</v>
      </c>
      <c r="FG10" s="6">
        <v>1185.8571428571429</v>
      </c>
      <c r="FH10" s="6">
        <v>1143.2857142857142</v>
      </c>
      <c r="FI10" s="6">
        <v>1584.3118753069177</v>
      </c>
      <c r="FJ10" s="6"/>
      <c r="FK10" s="6">
        <v>1368.5369999999998</v>
      </c>
    </row>
    <row r="11" spans="1:167" x14ac:dyDescent="0.35">
      <c r="A11" s="67" t="s">
        <v>13</v>
      </c>
      <c r="B11" s="68"/>
      <c r="C11" s="68"/>
      <c r="D11" s="69"/>
      <c r="E11" s="65">
        <v>1391.2344189786893</v>
      </c>
      <c r="F11" s="70"/>
      <c r="G11" s="66"/>
      <c r="H11" s="65">
        <v>1154.0008041817453</v>
      </c>
      <c r="I11" s="66"/>
      <c r="J11" s="24">
        <v>1145.8249564401556</v>
      </c>
      <c r="K11" s="65">
        <v>679.39954429701118</v>
      </c>
      <c r="L11" s="66"/>
      <c r="M11" s="65"/>
      <c r="N11" s="66"/>
      <c r="O11" s="82" t="s">
        <v>13</v>
      </c>
      <c r="P11" s="83"/>
      <c r="Q11" s="83"/>
      <c r="R11" s="84"/>
      <c r="S11" s="85">
        <v>1450.324379389845</v>
      </c>
      <c r="T11" s="86"/>
      <c r="U11" s="87"/>
      <c r="V11" s="85">
        <v>1253.2840062195057</v>
      </c>
      <c r="W11" s="87"/>
      <c r="X11" s="30">
        <v>1213.0716851643344</v>
      </c>
      <c r="Y11" s="85">
        <v>761.35327864457668</v>
      </c>
      <c r="Z11" s="87"/>
      <c r="AA11" s="85"/>
      <c r="AB11" s="87"/>
      <c r="AC11" s="82" t="s">
        <v>13</v>
      </c>
      <c r="AD11" s="83"/>
      <c r="AE11" s="83"/>
      <c r="AF11" s="84"/>
      <c r="AG11" s="85">
        <v>1523.45477201774</v>
      </c>
      <c r="AH11" s="86"/>
      <c r="AI11" s="87"/>
      <c r="AJ11" s="85">
        <v>1246.0975707796817</v>
      </c>
      <c r="AK11" s="87"/>
      <c r="AL11" s="30">
        <v>1196.9236128790212</v>
      </c>
      <c r="AM11" s="85">
        <v>767.75689038361043</v>
      </c>
      <c r="AN11" s="87"/>
      <c r="AO11" s="85"/>
      <c r="AP11" s="87"/>
      <c r="AQ11" s="82" t="s">
        <v>13</v>
      </c>
      <c r="AR11" s="83"/>
      <c r="AS11" s="83"/>
      <c r="AT11" s="84"/>
      <c r="AU11" s="85">
        <v>1616.665326148154</v>
      </c>
      <c r="AV11" s="86"/>
      <c r="AW11" s="87"/>
      <c r="AX11" s="85">
        <v>1335.1564385104157</v>
      </c>
      <c r="AY11" s="87"/>
      <c r="AZ11" s="30">
        <v>1284.2167350331108</v>
      </c>
      <c r="BA11" s="85">
        <v>861.95340357650332</v>
      </c>
      <c r="BB11" s="87"/>
      <c r="BC11" s="85"/>
      <c r="BD11" s="87"/>
      <c r="BE11" s="124" t="s">
        <v>13</v>
      </c>
      <c r="BF11" s="125"/>
      <c r="BG11" s="125"/>
      <c r="BH11" s="125"/>
      <c r="BI11" s="125"/>
      <c r="BJ11" s="125"/>
      <c r="BK11" s="126"/>
      <c r="BL11" s="127">
        <v>1531.1517098306899</v>
      </c>
      <c r="BM11" s="128"/>
      <c r="BN11" s="129"/>
      <c r="BO11" s="127">
        <v>1291.5746503379507</v>
      </c>
      <c r="BP11" s="128"/>
      <c r="BQ11" s="128"/>
      <c r="BR11" s="129"/>
      <c r="BS11" s="127">
        <v>1267.4831024559994</v>
      </c>
      <c r="BT11" s="128"/>
      <c r="BU11" s="129"/>
      <c r="BV11" s="127">
        <v>826.8754600816435</v>
      </c>
      <c r="BW11" s="128"/>
      <c r="BX11" s="129"/>
      <c r="BY11" s="127"/>
      <c r="BZ11" s="128"/>
      <c r="CA11" s="128"/>
      <c r="CB11" s="129"/>
      <c r="CC11" s="124" t="s">
        <v>13</v>
      </c>
      <c r="CD11" s="125"/>
      <c r="CE11" s="125"/>
      <c r="CF11" s="125"/>
      <c r="CG11" s="125"/>
      <c r="CH11" s="125"/>
      <c r="CI11" s="126"/>
      <c r="CJ11" s="127">
        <v>1472.3267060720043</v>
      </c>
      <c r="CK11" s="128"/>
      <c r="CL11" s="129"/>
      <c r="CM11" s="127">
        <v>1312.4664159054271</v>
      </c>
      <c r="CN11" s="128"/>
      <c r="CO11" s="128"/>
      <c r="CP11" s="129"/>
      <c r="CQ11" s="127">
        <v>1286.8081676518</v>
      </c>
      <c r="CR11" s="128"/>
      <c r="CS11" s="129"/>
      <c r="CT11" s="127">
        <v>828.72111767866738</v>
      </c>
      <c r="CU11" s="128"/>
      <c r="CV11" s="129"/>
      <c r="CW11" s="127"/>
      <c r="CX11" s="128"/>
      <c r="CY11" s="128"/>
      <c r="CZ11" s="129"/>
      <c r="DA11" s="124" t="s">
        <v>13</v>
      </c>
      <c r="DB11" s="125"/>
      <c r="DC11" s="125"/>
      <c r="DD11" s="125"/>
      <c r="DE11" s="125"/>
      <c r="DF11" s="125"/>
      <c r="DG11" s="126"/>
      <c r="DH11" s="127">
        <v>1435.8891622635422</v>
      </c>
      <c r="DI11" s="128"/>
      <c r="DJ11" s="129"/>
      <c r="DK11" s="127">
        <v>1297.4092149665901</v>
      </c>
      <c r="DL11" s="128"/>
      <c r="DM11" s="128"/>
      <c r="DN11" s="129"/>
      <c r="DO11" s="127">
        <v>1384.1272402156524</v>
      </c>
      <c r="DP11" s="128"/>
      <c r="DQ11" s="128"/>
      <c r="DR11" s="129"/>
      <c r="DS11" s="127">
        <v>922.30333830785571</v>
      </c>
      <c r="DT11" s="128"/>
      <c r="DU11" s="129"/>
      <c r="DV11" s="127"/>
      <c r="DW11" s="128"/>
      <c r="DX11" s="128"/>
      <c r="DY11" s="129"/>
      <c r="DZ11" s="6">
        <f t="shared" si="0"/>
        <v>1488.7209249572377</v>
      </c>
      <c r="EA11" s="6"/>
      <c r="EB11" s="6">
        <f t="shared" si="1"/>
        <v>1269.9984429859021</v>
      </c>
      <c r="EC11" s="11" t="s">
        <v>13</v>
      </c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</row>
    <row r="12" spans="1:167" x14ac:dyDescent="0.35">
      <c r="A12" s="67" t="s">
        <v>14</v>
      </c>
      <c r="B12" s="68"/>
      <c r="C12" s="68"/>
      <c r="D12" s="69"/>
      <c r="E12" s="65">
        <v>999</v>
      </c>
      <c r="F12" s="70"/>
      <c r="G12" s="66"/>
      <c r="H12" s="65">
        <v>1013</v>
      </c>
      <c r="I12" s="66"/>
      <c r="J12" s="24">
        <v>691</v>
      </c>
      <c r="K12" s="65"/>
      <c r="L12" s="66"/>
      <c r="M12" s="65"/>
      <c r="N12" s="66"/>
      <c r="O12" s="82" t="s">
        <v>14</v>
      </c>
      <c r="P12" s="83"/>
      <c r="Q12" s="83"/>
      <c r="R12" s="84"/>
      <c r="S12" s="85">
        <v>1050</v>
      </c>
      <c r="T12" s="86"/>
      <c r="U12" s="87"/>
      <c r="V12" s="85">
        <v>1031</v>
      </c>
      <c r="W12" s="87"/>
      <c r="X12" s="30">
        <v>752</v>
      </c>
      <c r="Y12" s="85"/>
      <c r="Z12" s="87"/>
      <c r="AA12" s="85"/>
      <c r="AB12" s="87"/>
      <c r="AC12" s="82" t="s">
        <v>14</v>
      </c>
      <c r="AD12" s="83"/>
      <c r="AE12" s="83"/>
      <c r="AF12" s="84"/>
      <c r="AG12" s="85">
        <v>1142</v>
      </c>
      <c r="AH12" s="86"/>
      <c r="AI12" s="87"/>
      <c r="AJ12" s="85">
        <v>1031</v>
      </c>
      <c r="AK12" s="87"/>
      <c r="AL12" s="30">
        <v>773</v>
      </c>
      <c r="AM12" s="85"/>
      <c r="AN12" s="87"/>
      <c r="AO12" s="85"/>
      <c r="AP12" s="87"/>
      <c r="AQ12" s="82" t="s">
        <v>14</v>
      </c>
      <c r="AR12" s="83"/>
      <c r="AS12" s="83"/>
      <c r="AT12" s="84"/>
      <c r="AU12" s="85">
        <v>1188</v>
      </c>
      <c r="AV12" s="86"/>
      <c r="AW12" s="87"/>
      <c r="AX12" s="85">
        <v>1144</v>
      </c>
      <c r="AY12" s="87"/>
      <c r="AZ12" s="30">
        <v>812</v>
      </c>
      <c r="BA12" s="85"/>
      <c r="BB12" s="87"/>
      <c r="BC12" s="85"/>
      <c r="BD12" s="87"/>
      <c r="BE12" s="124" t="s">
        <v>14</v>
      </c>
      <c r="BF12" s="125"/>
      <c r="BG12" s="125"/>
      <c r="BH12" s="125"/>
      <c r="BI12" s="125"/>
      <c r="BJ12" s="125"/>
      <c r="BK12" s="126"/>
      <c r="BL12" s="127">
        <v>1148</v>
      </c>
      <c r="BM12" s="128"/>
      <c r="BN12" s="129"/>
      <c r="BO12" s="127">
        <v>1104</v>
      </c>
      <c r="BP12" s="128"/>
      <c r="BQ12" s="128"/>
      <c r="BR12" s="129"/>
      <c r="BS12" s="127">
        <v>789</v>
      </c>
      <c r="BT12" s="128"/>
      <c r="BU12" s="129"/>
      <c r="BV12" s="127"/>
      <c r="BW12" s="128"/>
      <c r="BX12" s="129"/>
      <c r="BY12" s="127"/>
      <c r="BZ12" s="128"/>
      <c r="CA12" s="128"/>
      <c r="CB12" s="129"/>
      <c r="CC12" s="124" t="s">
        <v>14</v>
      </c>
      <c r="CD12" s="125"/>
      <c r="CE12" s="125"/>
      <c r="CF12" s="125"/>
      <c r="CG12" s="125"/>
      <c r="CH12" s="125"/>
      <c r="CI12" s="126"/>
      <c r="CJ12" s="127">
        <v>1065</v>
      </c>
      <c r="CK12" s="128"/>
      <c r="CL12" s="129"/>
      <c r="CM12" s="127">
        <v>1109</v>
      </c>
      <c r="CN12" s="128"/>
      <c r="CO12" s="128"/>
      <c r="CP12" s="129"/>
      <c r="CQ12" s="127">
        <v>808</v>
      </c>
      <c r="CR12" s="128"/>
      <c r="CS12" s="129"/>
      <c r="CT12" s="127"/>
      <c r="CU12" s="128"/>
      <c r="CV12" s="129"/>
      <c r="CW12" s="127"/>
      <c r="CX12" s="128"/>
      <c r="CY12" s="128"/>
      <c r="CZ12" s="129"/>
      <c r="DA12" s="124" t="s">
        <v>14</v>
      </c>
      <c r="DB12" s="125"/>
      <c r="DC12" s="125"/>
      <c r="DD12" s="125"/>
      <c r="DE12" s="125"/>
      <c r="DF12" s="125"/>
      <c r="DG12" s="126"/>
      <c r="DH12" s="127">
        <v>1096</v>
      </c>
      <c r="DI12" s="128"/>
      <c r="DJ12" s="129"/>
      <c r="DK12" s="127">
        <v>1135</v>
      </c>
      <c r="DL12" s="128"/>
      <c r="DM12" s="128"/>
      <c r="DN12" s="129"/>
      <c r="DO12" s="127">
        <v>843</v>
      </c>
      <c r="DP12" s="128"/>
      <c r="DQ12" s="128"/>
      <c r="DR12" s="129"/>
      <c r="DS12" s="127"/>
      <c r="DT12" s="128"/>
      <c r="DU12" s="129"/>
      <c r="DV12" s="127"/>
      <c r="DW12" s="128"/>
      <c r="DX12" s="128"/>
      <c r="DY12" s="129"/>
      <c r="DZ12" s="6">
        <f t="shared" si="0"/>
        <v>1098.2857142857142</v>
      </c>
      <c r="EA12" s="6"/>
      <c r="EB12" s="6">
        <f t="shared" si="1"/>
        <v>1081</v>
      </c>
      <c r="EC12" s="11" t="s">
        <v>14</v>
      </c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</row>
    <row r="13" spans="1:167" x14ac:dyDescent="0.35">
      <c r="A13" s="67" t="s">
        <v>15</v>
      </c>
      <c r="B13" s="68"/>
      <c r="C13" s="68"/>
      <c r="D13" s="69"/>
      <c r="E13" s="65">
        <v>1389</v>
      </c>
      <c r="F13" s="70"/>
      <c r="G13" s="66"/>
      <c r="H13" s="65">
        <v>1231</v>
      </c>
      <c r="I13" s="66"/>
      <c r="J13" s="24">
        <v>720</v>
      </c>
      <c r="K13" s="65"/>
      <c r="L13" s="66"/>
      <c r="M13" s="65"/>
      <c r="N13" s="66"/>
      <c r="O13" s="82" t="s">
        <v>15</v>
      </c>
      <c r="P13" s="83"/>
      <c r="Q13" s="83"/>
      <c r="R13" s="84"/>
      <c r="S13" s="85">
        <v>1412</v>
      </c>
      <c r="T13" s="86"/>
      <c r="U13" s="87"/>
      <c r="V13" s="85">
        <v>1230</v>
      </c>
      <c r="W13" s="87"/>
      <c r="X13" s="30">
        <v>824</v>
      </c>
      <c r="Y13" s="85"/>
      <c r="Z13" s="87"/>
      <c r="AA13" s="85"/>
      <c r="AB13" s="87"/>
      <c r="AC13" s="82" t="s">
        <v>15</v>
      </c>
      <c r="AD13" s="83"/>
      <c r="AE13" s="83"/>
      <c r="AF13" s="84"/>
      <c r="AG13" s="85">
        <v>1530</v>
      </c>
      <c r="AH13" s="86"/>
      <c r="AI13" s="87"/>
      <c r="AJ13" s="85">
        <v>1312</v>
      </c>
      <c r="AK13" s="87"/>
      <c r="AL13" s="30">
        <v>833</v>
      </c>
      <c r="AM13" s="85"/>
      <c r="AN13" s="87"/>
      <c r="AO13" s="85"/>
      <c r="AP13" s="87"/>
      <c r="AQ13" s="82" t="s">
        <v>15</v>
      </c>
      <c r="AR13" s="83"/>
      <c r="AS13" s="83"/>
      <c r="AT13" s="84"/>
      <c r="AU13" s="85">
        <v>1564</v>
      </c>
      <c r="AV13" s="86"/>
      <c r="AW13" s="87"/>
      <c r="AX13" s="85">
        <v>1371</v>
      </c>
      <c r="AY13" s="87"/>
      <c r="AZ13" s="30">
        <v>936</v>
      </c>
      <c r="BA13" s="85"/>
      <c r="BB13" s="87"/>
      <c r="BC13" s="85"/>
      <c r="BD13" s="87"/>
      <c r="BE13" s="124" t="s">
        <v>15</v>
      </c>
      <c r="BF13" s="125"/>
      <c r="BG13" s="125"/>
      <c r="BH13" s="125"/>
      <c r="BI13" s="125"/>
      <c r="BJ13" s="125"/>
      <c r="BK13" s="126"/>
      <c r="BL13" s="127">
        <v>1498</v>
      </c>
      <c r="BM13" s="128"/>
      <c r="BN13" s="129"/>
      <c r="BO13" s="127">
        <v>1363</v>
      </c>
      <c r="BP13" s="128"/>
      <c r="BQ13" s="128"/>
      <c r="BR13" s="129"/>
      <c r="BS13" s="127">
        <v>911</v>
      </c>
      <c r="BT13" s="128"/>
      <c r="BU13" s="129"/>
      <c r="BV13" s="127"/>
      <c r="BW13" s="128"/>
      <c r="BX13" s="129"/>
      <c r="BY13" s="127"/>
      <c r="BZ13" s="128"/>
      <c r="CA13" s="128"/>
      <c r="CB13" s="129"/>
      <c r="CC13" s="124" t="s">
        <v>15</v>
      </c>
      <c r="CD13" s="125"/>
      <c r="CE13" s="125"/>
      <c r="CF13" s="125"/>
      <c r="CG13" s="125"/>
      <c r="CH13" s="125"/>
      <c r="CI13" s="126"/>
      <c r="CJ13" s="127">
        <v>1393</v>
      </c>
      <c r="CK13" s="128"/>
      <c r="CL13" s="129"/>
      <c r="CM13" s="127">
        <v>1304</v>
      </c>
      <c r="CN13" s="128"/>
      <c r="CO13" s="128"/>
      <c r="CP13" s="129"/>
      <c r="CQ13" s="127">
        <v>910</v>
      </c>
      <c r="CR13" s="128"/>
      <c r="CS13" s="129"/>
      <c r="CT13" s="127"/>
      <c r="CU13" s="128"/>
      <c r="CV13" s="129"/>
      <c r="CW13" s="127"/>
      <c r="CX13" s="128"/>
      <c r="CY13" s="128"/>
      <c r="CZ13" s="129"/>
      <c r="DA13" s="124" t="s">
        <v>15</v>
      </c>
      <c r="DB13" s="125"/>
      <c r="DC13" s="125"/>
      <c r="DD13" s="125"/>
      <c r="DE13" s="125"/>
      <c r="DF13" s="125"/>
      <c r="DG13" s="126"/>
      <c r="DH13" s="127">
        <v>1449</v>
      </c>
      <c r="DI13" s="128"/>
      <c r="DJ13" s="129"/>
      <c r="DK13" s="127">
        <v>1370</v>
      </c>
      <c r="DL13" s="128"/>
      <c r="DM13" s="128"/>
      <c r="DN13" s="129"/>
      <c r="DO13" s="127">
        <v>865</v>
      </c>
      <c r="DP13" s="128"/>
      <c r="DQ13" s="128"/>
      <c r="DR13" s="129"/>
      <c r="DS13" s="127"/>
      <c r="DT13" s="128"/>
      <c r="DU13" s="129"/>
      <c r="DV13" s="127"/>
      <c r="DW13" s="128"/>
      <c r="DX13" s="128"/>
      <c r="DY13" s="129"/>
      <c r="DZ13" s="6">
        <f t="shared" si="0"/>
        <v>1462.1428571428571</v>
      </c>
      <c r="EA13" s="6"/>
      <c r="EB13" s="6">
        <f t="shared" si="1"/>
        <v>1311.5714285714287</v>
      </c>
      <c r="EC13" s="11" t="s">
        <v>15</v>
      </c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</row>
    <row r="14" spans="1:167" x14ac:dyDescent="0.35">
      <c r="A14" s="67" t="s">
        <v>16</v>
      </c>
      <c r="B14" s="68"/>
      <c r="C14" s="68"/>
      <c r="D14" s="69"/>
      <c r="E14" s="65">
        <v>1268.7</v>
      </c>
      <c r="F14" s="70"/>
      <c r="G14" s="66"/>
      <c r="H14" s="65">
        <v>1047.7</v>
      </c>
      <c r="I14" s="66"/>
      <c r="J14" s="24">
        <v>597.75</v>
      </c>
      <c r="K14" s="65">
        <v>271.89</v>
      </c>
      <c r="L14" s="66"/>
      <c r="M14" s="65"/>
      <c r="N14" s="66"/>
      <c r="O14" s="82" t="s">
        <v>16</v>
      </c>
      <c r="P14" s="83"/>
      <c r="Q14" s="83"/>
      <c r="R14" s="84"/>
      <c r="S14" s="85">
        <v>1296.05</v>
      </c>
      <c r="T14" s="86"/>
      <c r="U14" s="87"/>
      <c r="V14" s="85">
        <v>1113.42</v>
      </c>
      <c r="W14" s="87"/>
      <c r="X14" s="30">
        <v>680.61</v>
      </c>
      <c r="Y14" s="85">
        <v>333.09</v>
      </c>
      <c r="Z14" s="87"/>
      <c r="AA14" s="85"/>
      <c r="AB14" s="87"/>
      <c r="AC14" s="82" t="s">
        <v>16</v>
      </c>
      <c r="AD14" s="83"/>
      <c r="AE14" s="83"/>
      <c r="AF14" s="84"/>
      <c r="AG14" s="85">
        <v>1385</v>
      </c>
      <c r="AH14" s="86"/>
      <c r="AI14" s="87"/>
      <c r="AJ14" s="85">
        <v>1127.5</v>
      </c>
      <c r="AK14" s="87"/>
      <c r="AL14" s="30">
        <v>681.8</v>
      </c>
      <c r="AM14" s="85">
        <v>351.99</v>
      </c>
      <c r="AN14" s="87"/>
      <c r="AO14" s="85"/>
      <c r="AP14" s="87"/>
      <c r="AQ14" s="82" t="s">
        <v>16</v>
      </c>
      <c r="AR14" s="83"/>
      <c r="AS14" s="83"/>
      <c r="AT14" s="84"/>
      <c r="AU14" s="85">
        <v>1441.2</v>
      </c>
      <c r="AV14" s="86"/>
      <c r="AW14" s="87"/>
      <c r="AX14" s="85">
        <v>1214.69</v>
      </c>
      <c r="AY14" s="87"/>
      <c r="AZ14" s="30">
        <v>759.76</v>
      </c>
      <c r="BA14" s="85">
        <v>429.18</v>
      </c>
      <c r="BB14" s="87"/>
      <c r="BC14" s="85"/>
      <c r="BD14" s="87"/>
      <c r="BE14" s="124" t="s">
        <v>16</v>
      </c>
      <c r="BF14" s="125"/>
      <c r="BG14" s="125"/>
      <c r="BH14" s="125"/>
      <c r="BI14" s="125"/>
      <c r="BJ14" s="125"/>
      <c r="BK14" s="126"/>
      <c r="BL14" s="127">
        <v>1393.4</v>
      </c>
      <c r="BM14" s="128"/>
      <c r="BN14" s="129"/>
      <c r="BO14" s="127">
        <v>1186.18</v>
      </c>
      <c r="BP14" s="128"/>
      <c r="BQ14" s="128"/>
      <c r="BR14" s="129"/>
      <c r="BS14" s="127">
        <v>737.33</v>
      </c>
      <c r="BT14" s="128"/>
      <c r="BU14" s="129"/>
      <c r="BV14" s="127">
        <v>424</v>
      </c>
      <c r="BW14" s="128"/>
      <c r="BX14" s="129"/>
      <c r="BY14" s="127"/>
      <c r="BZ14" s="128"/>
      <c r="CA14" s="128"/>
      <c r="CB14" s="129"/>
      <c r="CC14" s="124" t="s">
        <v>16</v>
      </c>
      <c r="CD14" s="125"/>
      <c r="CE14" s="125"/>
      <c r="CF14" s="125"/>
      <c r="CG14" s="125"/>
      <c r="CH14" s="125"/>
      <c r="CI14" s="126"/>
      <c r="CJ14" s="127">
        <v>1339.97</v>
      </c>
      <c r="CK14" s="128"/>
      <c r="CL14" s="129"/>
      <c r="CM14" s="127">
        <v>1181.52</v>
      </c>
      <c r="CN14" s="128"/>
      <c r="CO14" s="128"/>
      <c r="CP14" s="129"/>
      <c r="CQ14" s="127">
        <v>749.68</v>
      </c>
      <c r="CR14" s="128"/>
      <c r="CS14" s="129"/>
      <c r="CT14" s="127">
        <v>410.05</v>
      </c>
      <c r="CU14" s="128"/>
      <c r="CV14" s="129"/>
      <c r="CW14" s="127"/>
      <c r="CX14" s="128"/>
      <c r="CY14" s="128"/>
      <c r="CZ14" s="129"/>
      <c r="DA14" s="124" t="s">
        <v>16</v>
      </c>
      <c r="DB14" s="125"/>
      <c r="DC14" s="125"/>
      <c r="DD14" s="125"/>
      <c r="DE14" s="125"/>
      <c r="DF14" s="125"/>
      <c r="DG14" s="126"/>
      <c r="DH14" s="127">
        <v>1338.8</v>
      </c>
      <c r="DI14" s="128"/>
      <c r="DJ14" s="129"/>
      <c r="DK14" s="127">
        <v>1149.7</v>
      </c>
      <c r="DL14" s="128"/>
      <c r="DM14" s="128"/>
      <c r="DN14" s="129"/>
      <c r="DO14" s="127">
        <v>736.1</v>
      </c>
      <c r="DP14" s="128"/>
      <c r="DQ14" s="128"/>
      <c r="DR14" s="129"/>
      <c r="DS14" s="127">
        <v>379.88</v>
      </c>
      <c r="DT14" s="128"/>
      <c r="DU14" s="129"/>
      <c r="DV14" s="127"/>
      <c r="DW14" s="128"/>
      <c r="DX14" s="128"/>
      <c r="DY14" s="129"/>
      <c r="DZ14" s="6">
        <f t="shared" si="0"/>
        <v>1351.8742857142859</v>
      </c>
      <c r="EA14" s="6"/>
      <c r="EB14" s="6">
        <f t="shared" si="1"/>
        <v>1145.8157142857142</v>
      </c>
      <c r="EC14" s="11" t="s">
        <v>16</v>
      </c>
      <c r="EG14" s="6" t="s">
        <v>60</v>
      </c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</row>
    <row r="15" spans="1:167" x14ac:dyDescent="0.35">
      <c r="A15" s="67" t="s">
        <v>17</v>
      </c>
      <c r="B15" s="68"/>
      <c r="C15" s="68"/>
      <c r="D15" s="69"/>
      <c r="E15" s="65">
        <v>1299</v>
      </c>
      <c r="F15" s="70"/>
      <c r="G15" s="66"/>
      <c r="H15" s="65">
        <v>1056</v>
      </c>
      <c r="I15" s="66"/>
      <c r="J15" s="24">
        <v>510</v>
      </c>
      <c r="K15" s="65"/>
      <c r="L15" s="66"/>
      <c r="M15" s="65"/>
      <c r="N15" s="66"/>
      <c r="O15" s="82" t="s">
        <v>17</v>
      </c>
      <c r="P15" s="83"/>
      <c r="Q15" s="83"/>
      <c r="R15" s="84"/>
      <c r="S15" s="85">
        <v>1336</v>
      </c>
      <c r="T15" s="86"/>
      <c r="U15" s="87"/>
      <c r="V15" s="85">
        <v>1135</v>
      </c>
      <c r="W15" s="87"/>
      <c r="X15" s="30">
        <v>614.22</v>
      </c>
      <c r="Y15" s="85"/>
      <c r="Z15" s="87"/>
      <c r="AA15" s="85"/>
      <c r="AB15" s="87"/>
      <c r="AC15" s="82" t="s">
        <v>17</v>
      </c>
      <c r="AD15" s="83"/>
      <c r="AE15" s="83"/>
      <c r="AF15" s="84"/>
      <c r="AG15" s="85">
        <v>1434</v>
      </c>
      <c r="AH15" s="86"/>
      <c r="AI15" s="87"/>
      <c r="AJ15" s="85">
        <v>1157</v>
      </c>
      <c r="AK15" s="87"/>
      <c r="AL15" s="30">
        <v>604</v>
      </c>
      <c r="AM15" s="85"/>
      <c r="AN15" s="87"/>
      <c r="AO15" s="85"/>
      <c r="AP15" s="87"/>
      <c r="AQ15" s="82" t="s">
        <v>17</v>
      </c>
      <c r="AR15" s="83"/>
      <c r="AS15" s="83"/>
      <c r="AT15" s="84"/>
      <c r="AU15" s="85">
        <v>1499</v>
      </c>
      <c r="AV15" s="86"/>
      <c r="AW15" s="87"/>
      <c r="AX15" s="85">
        <v>1241</v>
      </c>
      <c r="AY15" s="87"/>
      <c r="AZ15" s="30">
        <v>684</v>
      </c>
      <c r="BA15" s="85"/>
      <c r="BB15" s="87"/>
      <c r="BC15" s="85"/>
      <c r="BD15" s="87"/>
      <c r="BE15" s="124" t="s">
        <v>17</v>
      </c>
      <c r="BF15" s="125"/>
      <c r="BG15" s="125"/>
      <c r="BH15" s="125"/>
      <c r="BI15" s="125"/>
      <c r="BJ15" s="125"/>
      <c r="BK15" s="126"/>
      <c r="BL15" s="127">
        <v>1437</v>
      </c>
      <c r="BM15" s="128"/>
      <c r="BN15" s="129"/>
      <c r="BO15" s="127">
        <v>1217</v>
      </c>
      <c r="BP15" s="128"/>
      <c r="BQ15" s="128"/>
      <c r="BR15" s="129"/>
      <c r="BS15" s="127">
        <v>659.78</v>
      </c>
      <c r="BT15" s="128"/>
      <c r="BU15" s="129"/>
      <c r="BV15" s="127"/>
      <c r="BW15" s="128"/>
      <c r="BX15" s="129"/>
      <c r="BY15" s="127"/>
      <c r="BZ15" s="128"/>
      <c r="CA15" s="128"/>
      <c r="CB15" s="129"/>
      <c r="CC15" s="124" t="s">
        <v>17</v>
      </c>
      <c r="CD15" s="125"/>
      <c r="CE15" s="125"/>
      <c r="CF15" s="125"/>
      <c r="CG15" s="125"/>
      <c r="CH15" s="125"/>
      <c r="CI15" s="126"/>
      <c r="CJ15" s="127">
        <v>1361</v>
      </c>
      <c r="CK15" s="128"/>
      <c r="CL15" s="129"/>
      <c r="CM15" s="127">
        <v>1208</v>
      </c>
      <c r="CN15" s="128"/>
      <c r="CO15" s="128"/>
      <c r="CP15" s="129"/>
      <c r="CQ15" s="127">
        <v>660.43</v>
      </c>
      <c r="CR15" s="128"/>
      <c r="CS15" s="129"/>
      <c r="CT15" s="127"/>
      <c r="CU15" s="128"/>
      <c r="CV15" s="129"/>
      <c r="CW15" s="127"/>
      <c r="CX15" s="128"/>
      <c r="CY15" s="128"/>
      <c r="CZ15" s="129"/>
      <c r="DA15" s="124" t="s">
        <v>17</v>
      </c>
      <c r="DB15" s="125"/>
      <c r="DC15" s="125"/>
      <c r="DD15" s="125"/>
      <c r="DE15" s="125"/>
      <c r="DF15" s="125"/>
      <c r="DG15" s="126"/>
      <c r="DH15" s="127">
        <v>1359</v>
      </c>
      <c r="DI15" s="128"/>
      <c r="DJ15" s="129"/>
      <c r="DK15" s="127">
        <v>1209</v>
      </c>
      <c r="DL15" s="128"/>
      <c r="DM15" s="128"/>
      <c r="DN15" s="129"/>
      <c r="DO15" s="127">
        <v>657.68</v>
      </c>
      <c r="DP15" s="128"/>
      <c r="DQ15" s="128"/>
      <c r="DR15" s="129"/>
      <c r="DS15" s="127"/>
      <c r="DT15" s="128"/>
      <c r="DU15" s="129"/>
      <c r="DV15" s="127"/>
      <c r="DW15" s="128"/>
      <c r="DX15" s="128"/>
      <c r="DY15" s="129"/>
      <c r="DZ15" s="6">
        <f t="shared" si="0"/>
        <v>1389.2857142857142</v>
      </c>
      <c r="EA15" s="6"/>
      <c r="EB15" s="6">
        <f t="shared" si="1"/>
        <v>1174.7142857142858</v>
      </c>
      <c r="EC15" s="11" t="s">
        <v>17</v>
      </c>
      <c r="EG15" s="6" t="s">
        <v>61</v>
      </c>
      <c r="EH15">
        <v>1145</v>
      </c>
      <c r="EI15">
        <v>1006</v>
      </c>
      <c r="EJ15">
        <v>484</v>
      </c>
      <c r="EK15">
        <v>2155</v>
      </c>
      <c r="EL15">
        <v>780</v>
      </c>
      <c r="EM15">
        <v>1235</v>
      </c>
      <c r="EN15">
        <v>815</v>
      </c>
      <c r="EO15">
        <v>657</v>
      </c>
      <c r="EP15">
        <v>1304</v>
      </c>
      <c r="EQ15">
        <v>932</v>
      </c>
      <c r="ER15">
        <v>1044</v>
      </c>
      <c r="ES15">
        <v>1122</v>
      </c>
      <c r="ET15">
        <v>821</v>
      </c>
      <c r="EU15">
        <v>1140</v>
      </c>
      <c r="EV15">
        <v>1489</v>
      </c>
      <c r="EW15">
        <v>1483</v>
      </c>
      <c r="EX15">
        <v>789</v>
      </c>
      <c r="EY15">
        <v>1020</v>
      </c>
      <c r="EZ15">
        <v>779</v>
      </c>
      <c r="FA15">
        <v>1441</v>
      </c>
      <c r="FB15">
        <v>1192</v>
      </c>
      <c r="FC15">
        <v>814</v>
      </c>
      <c r="FD15">
        <v>1536</v>
      </c>
      <c r="FE15">
        <v>341</v>
      </c>
      <c r="FF15">
        <v>1399</v>
      </c>
      <c r="FG15">
        <v>1988</v>
      </c>
      <c r="FH15">
        <v>770</v>
      </c>
      <c r="FI15">
        <v>1046</v>
      </c>
      <c r="FJ15">
        <v>794</v>
      </c>
      <c r="FK15">
        <v>1112</v>
      </c>
    </row>
    <row r="16" spans="1:167" x14ac:dyDescent="0.35">
      <c r="A16" s="67" t="s">
        <v>18</v>
      </c>
      <c r="B16" s="68"/>
      <c r="C16" s="68"/>
      <c r="D16" s="69"/>
      <c r="E16" s="65">
        <v>1396</v>
      </c>
      <c r="F16" s="70"/>
      <c r="G16" s="66"/>
      <c r="H16" s="65">
        <v>1095</v>
      </c>
      <c r="I16" s="66"/>
      <c r="J16" s="24">
        <v>810</v>
      </c>
      <c r="K16" s="65">
        <v>297.13</v>
      </c>
      <c r="L16" s="66"/>
      <c r="M16" s="65"/>
      <c r="N16" s="66"/>
      <c r="O16" s="82" t="s">
        <v>18</v>
      </c>
      <c r="P16" s="83"/>
      <c r="Q16" s="83"/>
      <c r="R16" s="84"/>
      <c r="S16" s="85">
        <v>1422</v>
      </c>
      <c r="T16" s="86"/>
      <c r="U16" s="87"/>
      <c r="V16" s="85">
        <v>1128</v>
      </c>
      <c r="W16" s="87"/>
      <c r="X16" s="30"/>
      <c r="Y16" s="85">
        <v>345.19</v>
      </c>
      <c r="Z16" s="87"/>
      <c r="AA16" s="85"/>
      <c r="AB16" s="87"/>
      <c r="AC16" s="82" t="s">
        <v>18</v>
      </c>
      <c r="AD16" s="83"/>
      <c r="AE16" s="83"/>
      <c r="AF16" s="84"/>
      <c r="AG16" s="85">
        <v>1513</v>
      </c>
      <c r="AH16" s="86"/>
      <c r="AI16" s="87"/>
      <c r="AJ16" s="85">
        <v>1174</v>
      </c>
      <c r="AK16" s="87"/>
      <c r="AL16" s="30"/>
      <c r="AM16" s="85">
        <v>353.62</v>
      </c>
      <c r="AN16" s="87"/>
      <c r="AO16" s="85"/>
      <c r="AP16" s="87"/>
      <c r="AQ16" s="82" t="s">
        <v>18</v>
      </c>
      <c r="AR16" s="83"/>
      <c r="AS16" s="83"/>
      <c r="AT16" s="84"/>
      <c r="AU16" s="85">
        <v>1567</v>
      </c>
      <c r="AV16" s="86"/>
      <c r="AW16" s="87"/>
      <c r="AX16" s="85">
        <v>1244</v>
      </c>
      <c r="AY16" s="87"/>
      <c r="AZ16" s="30"/>
      <c r="BA16" s="85">
        <v>434.76</v>
      </c>
      <c r="BB16" s="87"/>
      <c r="BC16" s="85"/>
      <c r="BD16" s="87"/>
      <c r="BE16" s="124" t="s">
        <v>18</v>
      </c>
      <c r="BF16" s="125"/>
      <c r="BG16" s="125"/>
      <c r="BH16" s="125"/>
      <c r="BI16" s="125"/>
      <c r="BJ16" s="125"/>
      <c r="BK16" s="126"/>
      <c r="BL16" s="127">
        <v>1507</v>
      </c>
      <c r="BM16" s="128"/>
      <c r="BN16" s="129"/>
      <c r="BO16" s="127">
        <v>1207</v>
      </c>
      <c r="BP16" s="128"/>
      <c r="BQ16" s="128"/>
      <c r="BR16" s="129"/>
      <c r="BS16" s="127">
        <v>942</v>
      </c>
      <c r="BT16" s="128"/>
      <c r="BU16" s="129"/>
      <c r="BV16" s="127">
        <v>417.22</v>
      </c>
      <c r="BW16" s="128"/>
      <c r="BX16" s="129"/>
      <c r="BY16" s="127"/>
      <c r="BZ16" s="128"/>
      <c r="CA16" s="128"/>
      <c r="CB16" s="129"/>
      <c r="CC16" s="124" t="s">
        <v>18</v>
      </c>
      <c r="CD16" s="125"/>
      <c r="CE16" s="125"/>
      <c r="CF16" s="125"/>
      <c r="CG16" s="125"/>
      <c r="CH16" s="125"/>
      <c r="CI16" s="126"/>
      <c r="CJ16" s="127">
        <v>1444</v>
      </c>
      <c r="CK16" s="128"/>
      <c r="CL16" s="129"/>
      <c r="CM16" s="127">
        <v>1164</v>
      </c>
      <c r="CN16" s="128"/>
      <c r="CO16" s="128"/>
      <c r="CP16" s="129"/>
      <c r="CQ16" s="127">
        <v>922</v>
      </c>
      <c r="CR16" s="128"/>
      <c r="CS16" s="129"/>
      <c r="CT16" s="127">
        <v>407.9</v>
      </c>
      <c r="CU16" s="128"/>
      <c r="CV16" s="129"/>
      <c r="CW16" s="127"/>
      <c r="CX16" s="128"/>
      <c r="CY16" s="128"/>
      <c r="CZ16" s="129"/>
      <c r="DA16" s="124" t="s">
        <v>18</v>
      </c>
      <c r="DB16" s="125"/>
      <c r="DC16" s="125"/>
      <c r="DD16" s="125"/>
      <c r="DE16" s="125"/>
      <c r="DF16" s="125"/>
      <c r="DG16" s="126"/>
      <c r="DH16" s="127">
        <v>1489</v>
      </c>
      <c r="DI16" s="128"/>
      <c r="DJ16" s="129"/>
      <c r="DK16" s="127">
        <v>1230</v>
      </c>
      <c r="DL16" s="128"/>
      <c r="DM16" s="128"/>
      <c r="DN16" s="129"/>
      <c r="DO16" s="127">
        <v>977</v>
      </c>
      <c r="DP16" s="128"/>
      <c r="DQ16" s="128"/>
      <c r="DR16" s="129"/>
      <c r="DS16" s="127">
        <v>412.41</v>
      </c>
      <c r="DT16" s="128"/>
      <c r="DU16" s="129"/>
      <c r="DV16" s="127"/>
      <c r="DW16" s="128"/>
      <c r="DX16" s="128"/>
      <c r="DY16" s="129"/>
      <c r="DZ16" s="6">
        <f t="shared" si="0"/>
        <v>1476.8571428571429</v>
      </c>
      <c r="EA16" s="6"/>
      <c r="EB16" s="6">
        <f t="shared" si="1"/>
        <v>1177.4285714285713</v>
      </c>
      <c r="EC16" s="11" t="s">
        <v>18</v>
      </c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</row>
    <row r="17" spans="1:167" x14ac:dyDescent="0.35">
      <c r="A17" s="67" t="s">
        <v>19</v>
      </c>
      <c r="B17" s="68"/>
      <c r="C17" s="68"/>
      <c r="D17" s="69"/>
      <c r="E17" s="65">
        <v>1042.6426273965692</v>
      </c>
      <c r="F17" s="70"/>
      <c r="G17" s="66"/>
      <c r="H17" s="65">
        <v>1038.0237449545914</v>
      </c>
      <c r="I17" s="66"/>
      <c r="J17" s="24">
        <v>1038.0237449545914</v>
      </c>
      <c r="K17" s="65">
        <v>354.32114026236127</v>
      </c>
      <c r="L17" s="66"/>
      <c r="M17" s="65"/>
      <c r="N17" s="66"/>
      <c r="O17" s="82" t="s">
        <v>19</v>
      </c>
      <c r="P17" s="83"/>
      <c r="Q17" s="83"/>
      <c r="R17" s="84"/>
      <c r="S17" s="85">
        <v>1094.5141221128481</v>
      </c>
      <c r="T17" s="86"/>
      <c r="U17" s="87"/>
      <c r="V17" s="85">
        <v>1121.5514379463423</v>
      </c>
      <c r="W17" s="87"/>
      <c r="X17" s="30">
        <v>1121.5514379463423</v>
      </c>
      <c r="Y17" s="85">
        <v>527.48288618670779</v>
      </c>
      <c r="Z17" s="87"/>
      <c r="AA17" s="85"/>
      <c r="AB17" s="87"/>
      <c r="AC17" s="82" t="s">
        <v>19</v>
      </c>
      <c r="AD17" s="83"/>
      <c r="AE17" s="83"/>
      <c r="AF17" s="84"/>
      <c r="AG17" s="85">
        <v>1182.727428147479</v>
      </c>
      <c r="AH17" s="86"/>
      <c r="AI17" s="87"/>
      <c r="AJ17" s="85">
        <v>1135.8872294442115</v>
      </c>
      <c r="AK17" s="87"/>
      <c r="AL17" s="30">
        <v>1135.8872294442115</v>
      </c>
      <c r="AM17" s="85">
        <v>434.84142447017837</v>
      </c>
      <c r="AN17" s="87"/>
      <c r="AO17" s="85"/>
      <c r="AP17" s="87"/>
      <c r="AQ17" s="82" t="s">
        <v>19</v>
      </c>
      <c r="AR17" s="83"/>
      <c r="AS17" s="83"/>
      <c r="AT17" s="84"/>
      <c r="AU17" s="85">
        <v>1234.4693903606767</v>
      </c>
      <c r="AV17" s="86"/>
      <c r="AW17" s="87"/>
      <c r="AX17" s="85">
        <v>1214.9971592722629</v>
      </c>
      <c r="AY17" s="87"/>
      <c r="AZ17" s="30">
        <v>1214.9971592722629</v>
      </c>
      <c r="BA17" s="85">
        <v>567.68477497606136</v>
      </c>
      <c r="BB17" s="87"/>
      <c r="BC17" s="85"/>
      <c r="BD17" s="87"/>
      <c r="BE17" s="124" t="s">
        <v>19</v>
      </c>
      <c r="BF17" s="125"/>
      <c r="BG17" s="125"/>
      <c r="BH17" s="125"/>
      <c r="BI17" s="125"/>
      <c r="BJ17" s="125"/>
      <c r="BK17" s="126"/>
      <c r="BL17" s="127">
        <v>1231.4216607714334</v>
      </c>
      <c r="BM17" s="128"/>
      <c r="BN17" s="129"/>
      <c r="BO17" s="127">
        <v>1221.0907529055078</v>
      </c>
      <c r="BP17" s="128"/>
      <c r="BQ17" s="128"/>
      <c r="BR17" s="129"/>
      <c r="BS17" s="127">
        <v>1221.0907529055078</v>
      </c>
      <c r="BT17" s="128"/>
      <c r="BU17" s="129"/>
      <c r="BV17" s="127">
        <v>459.46740778170789</v>
      </c>
      <c r="BW17" s="128"/>
      <c r="BX17" s="129"/>
      <c r="BY17" s="127"/>
      <c r="BZ17" s="128"/>
      <c r="CA17" s="128"/>
      <c r="CB17" s="129"/>
      <c r="CC17" s="124" t="s">
        <v>19</v>
      </c>
      <c r="CD17" s="125"/>
      <c r="CE17" s="125"/>
      <c r="CF17" s="125"/>
      <c r="CG17" s="125"/>
      <c r="CH17" s="125"/>
      <c r="CI17" s="126"/>
      <c r="CJ17" s="127">
        <v>1136.4519565996545</v>
      </c>
      <c r="CK17" s="128"/>
      <c r="CL17" s="129"/>
      <c r="CM17" s="127">
        <v>1190.2796259489753</v>
      </c>
      <c r="CN17" s="128"/>
      <c r="CO17" s="128"/>
      <c r="CP17" s="129"/>
      <c r="CQ17" s="127">
        <v>1190.2796259489753</v>
      </c>
      <c r="CR17" s="128"/>
      <c r="CS17" s="129"/>
      <c r="CT17" s="127">
        <v>426.05457626014146</v>
      </c>
      <c r="CU17" s="128"/>
      <c r="CV17" s="129"/>
      <c r="CW17" s="127"/>
      <c r="CX17" s="128"/>
      <c r="CY17" s="128"/>
      <c r="CZ17" s="129"/>
      <c r="DA17" s="124" t="s">
        <v>19</v>
      </c>
      <c r="DB17" s="125"/>
      <c r="DC17" s="125"/>
      <c r="DD17" s="125"/>
      <c r="DE17" s="125"/>
      <c r="DF17" s="125"/>
      <c r="DG17" s="126"/>
      <c r="DH17" s="127">
        <v>1151.8383173326413</v>
      </c>
      <c r="DI17" s="128"/>
      <c r="DJ17" s="129"/>
      <c r="DK17" s="127">
        <v>1214.5962311883757</v>
      </c>
      <c r="DL17" s="128"/>
      <c r="DM17" s="128"/>
      <c r="DN17" s="129"/>
      <c r="DO17" s="127">
        <v>1214.5962311883757</v>
      </c>
      <c r="DP17" s="128"/>
      <c r="DQ17" s="128"/>
      <c r="DR17" s="129"/>
      <c r="DS17" s="127">
        <v>507.16739102231452</v>
      </c>
      <c r="DT17" s="128"/>
      <c r="DU17" s="129"/>
      <c r="DV17" s="127"/>
      <c r="DW17" s="128"/>
      <c r="DX17" s="128"/>
      <c r="DY17" s="129"/>
      <c r="DZ17" s="6">
        <f t="shared" si="0"/>
        <v>1153.4379289601859</v>
      </c>
      <c r="EA17" s="6"/>
      <c r="EB17" s="6">
        <f t="shared" si="1"/>
        <v>1162.346597380038</v>
      </c>
      <c r="EC17" s="11" t="s">
        <v>19</v>
      </c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</row>
    <row r="18" spans="1:167" x14ac:dyDescent="0.35">
      <c r="A18" s="67" t="s">
        <v>20</v>
      </c>
      <c r="B18" s="68"/>
      <c r="C18" s="68"/>
      <c r="D18" s="69"/>
      <c r="E18" s="65">
        <v>1299</v>
      </c>
      <c r="F18" s="70"/>
      <c r="G18" s="66"/>
      <c r="H18" s="65">
        <v>1199</v>
      </c>
      <c r="I18" s="66"/>
      <c r="J18" s="24">
        <v>564.42999999999995</v>
      </c>
      <c r="K18" s="65">
        <v>524.91</v>
      </c>
      <c r="L18" s="66"/>
      <c r="M18" s="65"/>
      <c r="N18" s="66"/>
      <c r="O18" s="82" t="s">
        <v>20</v>
      </c>
      <c r="P18" s="83"/>
      <c r="Q18" s="83"/>
      <c r="R18" s="84"/>
      <c r="S18" s="85">
        <v>1329</v>
      </c>
      <c r="T18" s="86"/>
      <c r="U18" s="87"/>
      <c r="V18" s="85">
        <v>1189</v>
      </c>
      <c r="W18" s="87"/>
      <c r="X18" s="30">
        <v>639.45000000000005</v>
      </c>
      <c r="Y18" s="85">
        <v>588.79999999999995</v>
      </c>
      <c r="Z18" s="87"/>
      <c r="AA18" s="85"/>
      <c r="AB18" s="87"/>
      <c r="AC18" s="82" t="s">
        <v>20</v>
      </c>
      <c r="AD18" s="83"/>
      <c r="AE18" s="83"/>
      <c r="AF18" s="84"/>
      <c r="AG18" s="85">
        <v>1419</v>
      </c>
      <c r="AH18" s="86"/>
      <c r="AI18" s="87"/>
      <c r="AJ18" s="85">
        <v>1259</v>
      </c>
      <c r="AK18" s="87"/>
      <c r="AL18" s="30">
        <v>632.34</v>
      </c>
      <c r="AM18" s="85">
        <v>588.80999999999995</v>
      </c>
      <c r="AN18" s="87"/>
      <c r="AO18" s="85"/>
      <c r="AP18" s="87"/>
      <c r="AQ18" s="82" t="s">
        <v>20</v>
      </c>
      <c r="AR18" s="83"/>
      <c r="AS18" s="83"/>
      <c r="AT18" s="84"/>
      <c r="AU18" s="85">
        <v>1449</v>
      </c>
      <c r="AV18" s="86"/>
      <c r="AW18" s="87"/>
      <c r="AX18" s="85">
        <v>1339</v>
      </c>
      <c r="AY18" s="87"/>
      <c r="AZ18" s="30">
        <v>735.75</v>
      </c>
      <c r="BA18" s="85">
        <v>676.24</v>
      </c>
      <c r="BB18" s="87"/>
      <c r="BC18" s="85"/>
      <c r="BD18" s="87"/>
      <c r="BE18" s="124" t="s">
        <v>20</v>
      </c>
      <c r="BF18" s="125"/>
      <c r="BG18" s="125"/>
      <c r="BH18" s="125"/>
      <c r="BI18" s="125"/>
      <c r="BJ18" s="125"/>
      <c r="BK18" s="126"/>
      <c r="BL18" s="127">
        <v>1399</v>
      </c>
      <c r="BM18" s="128"/>
      <c r="BN18" s="129"/>
      <c r="BO18" s="127">
        <v>1299</v>
      </c>
      <c r="BP18" s="128"/>
      <c r="BQ18" s="128"/>
      <c r="BR18" s="129"/>
      <c r="BS18" s="127">
        <v>712.14</v>
      </c>
      <c r="BT18" s="128"/>
      <c r="BU18" s="129"/>
      <c r="BV18" s="127">
        <v>660.04</v>
      </c>
      <c r="BW18" s="128"/>
      <c r="BX18" s="129"/>
      <c r="BY18" s="127"/>
      <c r="BZ18" s="128"/>
      <c r="CA18" s="128"/>
      <c r="CB18" s="129"/>
      <c r="CC18" s="124" t="s">
        <v>20</v>
      </c>
      <c r="CD18" s="125"/>
      <c r="CE18" s="125"/>
      <c r="CF18" s="125"/>
      <c r="CG18" s="125"/>
      <c r="CH18" s="125"/>
      <c r="CI18" s="126"/>
      <c r="CJ18" s="127">
        <v>1299</v>
      </c>
      <c r="CK18" s="128"/>
      <c r="CL18" s="129"/>
      <c r="CM18" s="127">
        <v>1189</v>
      </c>
      <c r="CN18" s="128"/>
      <c r="CO18" s="128"/>
      <c r="CP18" s="129"/>
      <c r="CQ18" s="127">
        <v>709.69</v>
      </c>
      <c r="CR18" s="128"/>
      <c r="CS18" s="129"/>
      <c r="CT18" s="127">
        <v>650.91</v>
      </c>
      <c r="CU18" s="128"/>
      <c r="CV18" s="129"/>
      <c r="CW18" s="127"/>
      <c r="CX18" s="128"/>
      <c r="CY18" s="128"/>
      <c r="CZ18" s="129"/>
      <c r="DA18" s="124" t="s">
        <v>20</v>
      </c>
      <c r="DB18" s="125"/>
      <c r="DC18" s="125"/>
      <c r="DD18" s="125"/>
      <c r="DE18" s="125"/>
      <c r="DF18" s="125"/>
      <c r="DG18" s="126"/>
      <c r="DH18" s="127">
        <v>1399</v>
      </c>
      <c r="DI18" s="128"/>
      <c r="DJ18" s="129"/>
      <c r="DK18" s="127">
        <v>1319</v>
      </c>
      <c r="DL18" s="128"/>
      <c r="DM18" s="128"/>
      <c r="DN18" s="129"/>
      <c r="DO18" s="127">
        <v>734.16</v>
      </c>
      <c r="DP18" s="128"/>
      <c r="DQ18" s="128"/>
      <c r="DR18" s="129"/>
      <c r="DS18" s="127">
        <v>660.04</v>
      </c>
      <c r="DT18" s="128"/>
      <c r="DU18" s="129"/>
      <c r="DV18" s="127"/>
      <c r="DW18" s="128"/>
      <c r="DX18" s="128"/>
      <c r="DY18" s="129"/>
      <c r="DZ18" s="6">
        <f t="shared" si="0"/>
        <v>1370.4285714285713</v>
      </c>
      <c r="EA18" s="6"/>
      <c r="EB18" s="6">
        <f t="shared" si="1"/>
        <v>1256.1428571428571</v>
      </c>
      <c r="EC18" s="11" t="s">
        <v>20</v>
      </c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</row>
    <row r="19" spans="1:167" x14ac:dyDescent="0.35">
      <c r="A19" s="67" t="s">
        <v>21</v>
      </c>
      <c r="B19" s="68"/>
      <c r="C19" s="68"/>
      <c r="D19" s="69"/>
      <c r="E19" s="65">
        <v>1451.12</v>
      </c>
      <c r="F19" s="70"/>
      <c r="G19" s="66"/>
      <c r="H19" s="65">
        <v>1311.81</v>
      </c>
      <c r="I19" s="66"/>
      <c r="J19" s="24">
        <v>1080.3499999999999</v>
      </c>
      <c r="K19" s="65">
        <v>267.61</v>
      </c>
      <c r="L19" s="66"/>
      <c r="M19" s="65"/>
      <c r="N19" s="66"/>
      <c r="O19" s="82" t="s">
        <v>21</v>
      </c>
      <c r="P19" s="83"/>
      <c r="Q19" s="83"/>
      <c r="R19" s="84"/>
      <c r="S19" s="85">
        <v>1480.5</v>
      </c>
      <c r="T19" s="86"/>
      <c r="U19" s="87"/>
      <c r="V19" s="85">
        <v>1353.62</v>
      </c>
      <c r="W19" s="87"/>
      <c r="X19" s="30">
        <v>1158.96</v>
      </c>
      <c r="Y19" s="85">
        <v>322.02999999999997</v>
      </c>
      <c r="Z19" s="87"/>
      <c r="AA19" s="85"/>
      <c r="AB19" s="87"/>
      <c r="AC19" s="82" t="s">
        <v>21</v>
      </c>
      <c r="AD19" s="83"/>
      <c r="AE19" s="83"/>
      <c r="AF19" s="84"/>
      <c r="AG19" s="85">
        <v>1563.33</v>
      </c>
      <c r="AH19" s="86"/>
      <c r="AI19" s="87"/>
      <c r="AJ19" s="85">
        <v>1395.66</v>
      </c>
      <c r="AK19" s="87"/>
      <c r="AL19" s="30">
        <v>1183.3599999999999</v>
      </c>
      <c r="AM19" s="85">
        <v>328.89</v>
      </c>
      <c r="AN19" s="87"/>
      <c r="AO19" s="85"/>
      <c r="AP19" s="87"/>
      <c r="AQ19" s="82" t="s">
        <v>21</v>
      </c>
      <c r="AR19" s="83"/>
      <c r="AS19" s="83"/>
      <c r="AT19" s="84"/>
      <c r="AU19" s="85">
        <v>1623.21</v>
      </c>
      <c r="AV19" s="86"/>
      <c r="AW19" s="87"/>
      <c r="AX19" s="85">
        <v>1474.15</v>
      </c>
      <c r="AY19" s="87"/>
      <c r="AZ19" s="30">
        <v>1257.1199999999999</v>
      </c>
      <c r="BA19" s="85">
        <v>412.2</v>
      </c>
      <c r="BB19" s="87"/>
      <c r="BC19" s="85"/>
      <c r="BD19" s="87"/>
      <c r="BE19" s="124" t="s">
        <v>21</v>
      </c>
      <c r="BF19" s="125"/>
      <c r="BG19" s="125"/>
      <c r="BH19" s="125"/>
      <c r="BI19" s="125"/>
      <c r="BJ19" s="125"/>
      <c r="BK19" s="126"/>
      <c r="BL19" s="127">
        <v>1574.67</v>
      </c>
      <c r="BM19" s="128"/>
      <c r="BN19" s="129"/>
      <c r="BO19" s="127">
        <v>1441.83</v>
      </c>
      <c r="BP19" s="128"/>
      <c r="BQ19" s="128"/>
      <c r="BR19" s="129"/>
      <c r="BS19" s="127">
        <v>1212.1300000000001</v>
      </c>
      <c r="BT19" s="128"/>
      <c r="BU19" s="129"/>
      <c r="BV19" s="127">
        <v>392.76</v>
      </c>
      <c r="BW19" s="128"/>
      <c r="BX19" s="129"/>
      <c r="BY19" s="127"/>
      <c r="BZ19" s="128"/>
      <c r="CA19" s="128"/>
      <c r="CB19" s="129"/>
      <c r="CC19" s="124" t="s">
        <v>21</v>
      </c>
      <c r="CD19" s="125"/>
      <c r="CE19" s="125"/>
      <c r="CF19" s="125"/>
      <c r="CG19" s="125"/>
      <c r="CH19" s="125"/>
      <c r="CI19" s="126"/>
      <c r="CJ19" s="127">
        <v>1513.69</v>
      </c>
      <c r="CK19" s="128"/>
      <c r="CL19" s="129"/>
      <c r="CM19" s="127">
        <v>1423.98</v>
      </c>
      <c r="CN19" s="128"/>
      <c r="CO19" s="128"/>
      <c r="CP19" s="129"/>
      <c r="CQ19" s="127">
        <v>1201.51</v>
      </c>
      <c r="CR19" s="128"/>
      <c r="CS19" s="129"/>
      <c r="CT19" s="127">
        <v>389.64</v>
      </c>
      <c r="CU19" s="128"/>
      <c r="CV19" s="129"/>
      <c r="CW19" s="127"/>
      <c r="CX19" s="128"/>
      <c r="CY19" s="128"/>
      <c r="CZ19" s="129"/>
      <c r="DA19" s="124" t="s">
        <v>21</v>
      </c>
      <c r="DB19" s="125"/>
      <c r="DC19" s="125"/>
      <c r="DD19" s="125"/>
      <c r="DE19" s="125"/>
      <c r="DF19" s="125"/>
      <c r="DG19" s="126"/>
      <c r="DH19" s="127">
        <v>1565.86</v>
      </c>
      <c r="DI19" s="128"/>
      <c r="DJ19" s="129"/>
      <c r="DK19" s="127">
        <v>1472.66</v>
      </c>
      <c r="DL19" s="128"/>
      <c r="DM19" s="128"/>
      <c r="DN19" s="129"/>
      <c r="DO19" s="127">
        <v>1242.95</v>
      </c>
      <c r="DP19" s="128"/>
      <c r="DQ19" s="128"/>
      <c r="DR19" s="129"/>
      <c r="DS19" s="127">
        <v>385.97</v>
      </c>
      <c r="DT19" s="128"/>
      <c r="DU19" s="129"/>
      <c r="DV19" s="127"/>
      <c r="DW19" s="128"/>
      <c r="DX19" s="128"/>
      <c r="DY19" s="129"/>
      <c r="DZ19" s="6">
        <f t="shared" si="0"/>
        <v>1538.9114285714288</v>
      </c>
      <c r="EA19" s="6"/>
      <c r="EB19" s="6">
        <f t="shared" si="1"/>
        <v>1410.53</v>
      </c>
      <c r="EC19" s="11" t="s">
        <v>21</v>
      </c>
      <c r="EG19" s="6" t="s">
        <v>62</v>
      </c>
      <c r="EH19">
        <v>1.0805675827257399</v>
      </c>
      <c r="EI19">
        <v>1.18492882063654</v>
      </c>
      <c r="EJ19">
        <v>1.0466036765406199</v>
      </c>
      <c r="EK19">
        <v>0.98513634153601803</v>
      </c>
      <c r="EL19">
        <v>1.04897959183673</v>
      </c>
      <c r="EM19">
        <v>1.05977819905213</v>
      </c>
      <c r="EN19">
        <v>1.06325463414634</v>
      </c>
      <c r="EO19">
        <v>1.2669424208144699</v>
      </c>
      <c r="EP19">
        <v>1.1092528678304201</v>
      </c>
      <c r="EQ19">
        <v>1.0541293734311601</v>
      </c>
      <c r="ER19">
        <v>1.20205033349213</v>
      </c>
      <c r="ES19">
        <v>1.08890782744485</v>
      </c>
      <c r="ET19">
        <v>1.098086182167</v>
      </c>
      <c r="EU19">
        <v>1.07369691381987</v>
      </c>
      <c r="EV19">
        <v>1.0581769911504399</v>
      </c>
      <c r="EW19">
        <v>1.06930232558139</v>
      </c>
      <c r="EX19">
        <v>1.0718973006303001</v>
      </c>
      <c r="EY19">
        <v>1.08096574624752</v>
      </c>
      <c r="EZ19">
        <v>1.1554047406247101</v>
      </c>
      <c r="FA19">
        <v>1.01901452056092</v>
      </c>
      <c r="FB19">
        <v>1.0881645774248401</v>
      </c>
      <c r="FC19">
        <v>1.1086145038167901</v>
      </c>
      <c r="FD19">
        <v>1.1450361585189399</v>
      </c>
      <c r="FE19">
        <v>1.07018809523809</v>
      </c>
      <c r="FF19">
        <v>1.21041462639109</v>
      </c>
      <c r="FG19">
        <v>1.04496096470364</v>
      </c>
      <c r="FH19">
        <v>1.07505548763284</v>
      </c>
      <c r="FI19">
        <v>1.16135064935064</v>
      </c>
      <c r="FJ19">
        <v>1.7337518590143399</v>
      </c>
      <c r="FK19">
        <v>1.14663721973094</v>
      </c>
    </row>
    <row r="20" spans="1:167" x14ac:dyDescent="0.35">
      <c r="A20" s="67" t="s">
        <v>22</v>
      </c>
      <c r="B20" s="68"/>
      <c r="C20" s="68"/>
      <c r="D20" s="69"/>
      <c r="E20" s="65">
        <v>1062.47</v>
      </c>
      <c r="F20" s="70"/>
      <c r="G20" s="66"/>
      <c r="H20" s="65">
        <v>990.13</v>
      </c>
      <c r="I20" s="66"/>
      <c r="J20" s="24">
        <v>644.64</v>
      </c>
      <c r="K20" s="65"/>
      <c r="L20" s="66"/>
      <c r="M20" s="65"/>
      <c r="N20" s="66"/>
      <c r="O20" s="82" t="s">
        <v>22</v>
      </c>
      <c r="P20" s="83"/>
      <c r="Q20" s="83"/>
      <c r="R20" s="84"/>
      <c r="S20" s="85">
        <v>1072.8800000000001</v>
      </c>
      <c r="T20" s="86"/>
      <c r="U20" s="87"/>
      <c r="V20" s="85">
        <v>1002.44</v>
      </c>
      <c r="W20" s="87"/>
      <c r="X20" s="30">
        <v>613.91</v>
      </c>
      <c r="Y20" s="85"/>
      <c r="Z20" s="87"/>
      <c r="AA20" s="85"/>
      <c r="AB20" s="87"/>
      <c r="AC20" s="82" t="s">
        <v>22</v>
      </c>
      <c r="AD20" s="83"/>
      <c r="AE20" s="83"/>
      <c r="AF20" s="84"/>
      <c r="AG20" s="85">
        <v>1173.56</v>
      </c>
      <c r="AH20" s="86"/>
      <c r="AI20" s="87"/>
      <c r="AJ20" s="85">
        <v>1051.31</v>
      </c>
      <c r="AK20" s="87"/>
      <c r="AL20" s="30">
        <v>662.78</v>
      </c>
      <c r="AM20" s="85"/>
      <c r="AN20" s="87"/>
      <c r="AO20" s="85"/>
      <c r="AP20" s="87"/>
      <c r="AQ20" s="82" t="s">
        <v>22</v>
      </c>
      <c r="AR20" s="83"/>
      <c r="AS20" s="83"/>
      <c r="AT20" s="84"/>
      <c r="AU20" s="85">
        <v>1221.1300000000001</v>
      </c>
      <c r="AV20" s="86"/>
      <c r="AW20" s="87"/>
      <c r="AX20" s="85">
        <v>1133.69</v>
      </c>
      <c r="AY20" s="87"/>
      <c r="AZ20" s="30">
        <v>740.82</v>
      </c>
      <c r="BA20" s="85"/>
      <c r="BB20" s="87"/>
      <c r="BC20" s="85"/>
      <c r="BD20" s="87"/>
      <c r="BE20" s="124" t="s">
        <v>22</v>
      </c>
      <c r="BF20" s="125"/>
      <c r="BG20" s="125"/>
      <c r="BH20" s="125"/>
      <c r="BI20" s="125"/>
      <c r="BJ20" s="125"/>
      <c r="BK20" s="126"/>
      <c r="BL20" s="127">
        <v>1153.18</v>
      </c>
      <c r="BM20" s="128"/>
      <c r="BN20" s="129"/>
      <c r="BO20" s="127">
        <v>1116.94</v>
      </c>
      <c r="BP20" s="128"/>
      <c r="BQ20" s="128"/>
      <c r="BR20" s="129"/>
      <c r="BS20" s="127">
        <v>724.07</v>
      </c>
      <c r="BT20" s="128"/>
      <c r="BU20" s="129"/>
      <c r="BV20" s="127"/>
      <c r="BW20" s="128"/>
      <c r="BX20" s="129"/>
      <c r="BY20" s="127"/>
      <c r="BZ20" s="128"/>
      <c r="CA20" s="128"/>
      <c r="CB20" s="129"/>
      <c r="CC20" s="124" t="s">
        <v>22</v>
      </c>
      <c r="CD20" s="125"/>
      <c r="CE20" s="125"/>
      <c r="CF20" s="125"/>
      <c r="CG20" s="125"/>
      <c r="CH20" s="125"/>
      <c r="CI20" s="126"/>
      <c r="CJ20" s="127">
        <v>1063.5</v>
      </c>
      <c r="CK20" s="128"/>
      <c r="CL20" s="129"/>
      <c r="CM20" s="127">
        <v>1056.5</v>
      </c>
      <c r="CN20" s="128"/>
      <c r="CO20" s="128"/>
      <c r="CP20" s="129"/>
      <c r="CQ20" s="127">
        <v>706.66</v>
      </c>
      <c r="CR20" s="128"/>
      <c r="CS20" s="129"/>
      <c r="CT20" s="127"/>
      <c r="CU20" s="128"/>
      <c r="CV20" s="129"/>
      <c r="CW20" s="127"/>
      <c r="CX20" s="128"/>
      <c r="CY20" s="128"/>
      <c r="CZ20" s="129"/>
      <c r="DA20" s="124" t="s">
        <v>22</v>
      </c>
      <c r="DB20" s="125"/>
      <c r="DC20" s="125"/>
      <c r="DD20" s="125"/>
      <c r="DE20" s="125"/>
      <c r="DF20" s="125"/>
      <c r="DG20" s="126"/>
      <c r="DH20" s="127">
        <v>1136.75</v>
      </c>
      <c r="DI20" s="128"/>
      <c r="DJ20" s="129"/>
      <c r="DK20" s="127">
        <v>1138</v>
      </c>
      <c r="DL20" s="128"/>
      <c r="DM20" s="128"/>
      <c r="DN20" s="129"/>
      <c r="DO20" s="127">
        <v>788.16</v>
      </c>
      <c r="DP20" s="128"/>
      <c r="DQ20" s="128"/>
      <c r="DR20" s="129"/>
      <c r="DS20" s="127"/>
      <c r="DT20" s="128"/>
      <c r="DU20" s="129"/>
      <c r="DV20" s="127"/>
      <c r="DW20" s="128"/>
      <c r="DX20" s="128"/>
      <c r="DY20" s="129"/>
      <c r="DZ20" s="6">
        <f t="shared" si="0"/>
        <v>1126.2100000000003</v>
      </c>
      <c r="EA20" s="6"/>
      <c r="EB20" s="6">
        <f t="shared" si="1"/>
        <v>1069.8585714285714</v>
      </c>
      <c r="EC20" s="11" t="s">
        <v>22</v>
      </c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</row>
    <row r="21" spans="1:167" x14ac:dyDescent="0.35">
      <c r="A21" s="67" t="s">
        <v>23</v>
      </c>
      <c r="B21" s="68"/>
      <c r="C21" s="68"/>
      <c r="D21" s="69"/>
      <c r="E21" s="65">
        <v>1051.1300000000001</v>
      </c>
      <c r="F21" s="70"/>
      <c r="G21" s="66"/>
      <c r="H21" s="65">
        <v>958.57</v>
      </c>
      <c r="I21" s="66"/>
      <c r="J21" s="24">
        <v>449.23</v>
      </c>
      <c r="K21" s="65"/>
      <c r="L21" s="66"/>
      <c r="M21" s="65">
        <v>343</v>
      </c>
      <c r="N21" s="66"/>
      <c r="O21" s="82" t="s">
        <v>23</v>
      </c>
      <c r="P21" s="83"/>
      <c r="Q21" s="83"/>
      <c r="R21" s="84"/>
      <c r="S21" s="85">
        <v>1142.57</v>
      </c>
      <c r="T21" s="86"/>
      <c r="U21" s="87"/>
      <c r="V21" s="85">
        <v>1044.6099999999999</v>
      </c>
      <c r="W21" s="87"/>
      <c r="X21" s="30">
        <v>538</v>
      </c>
      <c r="Y21" s="85"/>
      <c r="Z21" s="87"/>
      <c r="AA21" s="85">
        <v>343</v>
      </c>
      <c r="AB21" s="87"/>
      <c r="AC21" s="82" t="s">
        <v>23</v>
      </c>
      <c r="AD21" s="83"/>
      <c r="AE21" s="83"/>
      <c r="AF21" s="84"/>
      <c r="AG21" s="85">
        <v>1198.5999999999999</v>
      </c>
      <c r="AH21" s="86"/>
      <c r="AI21" s="87"/>
      <c r="AJ21" s="85">
        <v>1083.95</v>
      </c>
      <c r="AK21" s="87"/>
      <c r="AL21" s="30">
        <v>525</v>
      </c>
      <c r="AM21" s="85"/>
      <c r="AN21" s="87"/>
      <c r="AO21" s="85">
        <v>343</v>
      </c>
      <c r="AP21" s="87"/>
      <c r="AQ21" s="82" t="s">
        <v>23</v>
      </c>
      <c r="AR21" s="83"/>
      <c r="AS21" s="83"/>
      <c r="AT21" s="84"/>
      <c r="AU21" s="85">
        <v>1286.1199999999999</v>
      </c>
      <c r="AV21" s="86"/>
      <c r="AW21" s="87"/>
      <c r="AX21" s="85">
        <v>1185.49</v>
      </c>
      <c r="AY21" s="87"/>
      <c r="AZ21" s="30">
        <v>632</v>
      </c>
      <c r="BA21" s="85"/>
      <c r="BB21" s="87"/>
      <c r="BC21" s="85">
        <v>287.3</v>
      </c>
      <c r="BD21" s="87"/>
      <c r="BE21" s="124" t="s">
        <v>23</v>
      </c>
      <c r="BF21" s="125"/>
      <c r="BG21" s="125"/>
      <c r="BH21" s="125"/>
      <c r="BI21" s="125"/>
      <c r="BJ21" s="125"/>
      <c r="BK21" s="126"/>
      <c r="BL21" s="127">
        <v>1153.48</v>
      </c>
      <c r="BM21" s="128"/>
      <c r="BN21" s="129"/>
      <c r="BO21" s="127">
        <v>1069.19</v>
      </c>
      <c r="BP21" s="128"/>
      <c r="BQ21" s="128"/>
      <c r="BR21" s="129"/>
      <c r="BS21" s="127">
        <v>618</v>
      </c>
      <c r="BT21" s="128"/>
      <c r="BU21" s="129"/>
      <c r="BV21" s="127"/>
      <c r="BW21" s="128"/>
      <c r="BX21" s="129"/>
      <c r="BY21" s="127">
        <v>352.6</v>
      </c>
      <c r="BZ21" s="128"/>
      <c r="CA21" s="128"/>
      <c r="CB21" s="129"/>
      <c r="CC21" s="124" t="s">
        <v>23</v>
      </c>
      <c r="CD21" s="125"/>
      <c r="CE21" s="125"/>
      <c r="CF21" s="125"/>
      <c r="CG21" s="125"/>
      <c r="CH21" s="125"/>
      <c r="CI21" s="126"/>
      <c r="CJ21" s="127">
        <v>1068.74</v>
      </c>
      <c r="CK21" s="128"/>
      <c r="CL21" s="129"/>
      <c r="CM21" s="127">
        <v>1040.22</v>
      </c>
      <c r="CN21" s="128"/>
      <c r="CO21" s="128"/>
      <c r="CP21" s="129"/>
      <c r="CQ21" s="127">
        <v>633</v>
      </c>
      <c r="CR21" s="128"/>
      <c r="CS21" s="129"/>
      <c r="CT21" s="127"/>
      <c r="CU21" s="128"/>
      <c r="CV21" s="129"/>
      <c r="CW21" s="127">
        <v>215.28</v>
      </c>
      <c r="CX21" s="128"/>
      <c r="CY21" s="128"/>
      <c r="CZ21" s="129"/>
      <c r="DA21" s="124" t="s">
        <v>23</v>
      </c>
      <c r="DB21" s="125"/>
      <c r="DC21" s="125"/>
      <c r="DD21" s="125"/>
      <c r="DE21" s="125"/>
      <c r="DF21" s="125"/>
      <c r="DG21" s="126"/>
      <c r="DH21" s="127">
        <v>1196.5477293790545</v>
      </c>
      <c r="DI21" s="128"/>
      <c r="DJ21" s="129"/>
      <c r="DK21" s="127">
        <v>1136.3936515291937</v>
      </c>
      <c r="DL21" s="128"/>
      <c r="DM21" s="128"/>
      <c r="DN21" s="129"/>
      <c r="DO21" s="127">
        <v>605.59545875810943</v>
      </c>
      <c r="DP21" s="128"/>
      <c r="DQ21" s="128"/>
      <c r="DR21" s="129"/>
      <c r="DS21" s="127"/>
      <c r="DT21" s="128"/>
      <c r="DU21" s="129"/>
      <c r="DV21" s="127">
        <v>725.96153846153845</v>
      </c>
      <c r="DW21" s="128"/>
      <c r="DX21" s="128"/>
      <c r="DY21" s="129"/>
      <c r="DZ21" s="6">
        <f t="shared" si="0"/>
        <v>1156.7411041970076</v>
      </c>
      <c r="EA21" s="6"/>
      <c r="EB21" s="6">
        <f t="shared" si="1"/>
        <v>1074.0605216470276</v>
      </c>
      <c r="EC21" s="11" t="s">
        <v>23</v>
      </c>
      <c r="EG21" s="6" t="s">
        <v>63</v>
      </c>
      <c r="EH21" s="6">
        <f>EH15*EH19</f>
        <v>1237.2498822209723</v>
      </c>
      <c r="EI21" s="6">
        <f t="shared" ref="EI21:FK21" si="2">EI15*EI19</f>
        <v>1192.0383935603593</v>
      </c>
      <c r="EJ21" s="6">
        <f t="shared" si="2"/>
        <v>506.55617944566006</v>
      </c>
      <c r="EK21" s="6">
        <f t="shared" si="2"/>
        <v>2122.9688160101186</v>
      </c>
      <c r="EL21" s="6">
        <f t="shared" si="2"/>
        <v>818.20408163264938</v>
      </c>
      <c r="EM21" s="6">
        <f t="shared" si="2"/>
        <v>1308.8260758293804</v>
      </c>
      <c r="EN21" s="6">
        <f t="shared" si="2"/>
        <v>866.55252682926709</v>
      </c>
      <c r="EO21" s="6">
        <f t="shared" si="2"/>
        <v>832.38117047510673</v>
      </c>
      <c r="EP21" s="6">
        <f t="shared" si="2"/>
        <v>1446.4657396508678</v>
      </c>
      <c r="EQ21" s="6">
        <f t="shared" si="2"/>
        <v>982.44857603784124</v>
      </c>
      <c r="ER21" s="6">
        <f t="shared" si="2"/>
        <v>1254.9405481657836</v>
      </c>
      <c r="ES21" s="6">
        <f t="shared" si="2"/>
        <v>1221.7545823931218</v>
      </c>
      <c r="ET21" s="6">
        <f t="shared" si="2"/>
        <v>901.52875555910703</v>
      </c>
      <c r="EU21" s="6">
        <f t="shared" si="2"/>
        <v>1224.0144817546518</v>
      </c>
      <c r="EV21" s="6">
        <f t="shared" si="2"/>
        <v>1575.6255398230051</v>
      </c>
      <c r="EW21" s="6">
        <f t="shared" si="2"/>
        <v>1585.7753488372014</v>
      </c>
      <c r="EX21" s="6">
        <f t="shared" si="2"/>
        <v>845.72697019730674</v>
      </c>
      <c r="EY21" s="6">
        <f t="shared" si="2"/>
        <v>1102.5850611724704</v>
      </c>
      <c r="EZ21" s="6">
        <f t="shared" si="2"/>
        <v>900.06029294664916</v>
      </c>
      <c r="FA21" s="6">
        <f t="shared" si="2"/>
        <v>1468.3999241282856</v>
      </c>
      <c r="FB21" s="6">
        <f t="shared" si="2"/>
        <v>1297.0921762904093</v>
      </c>
      <c r="FC21" s="6">
        <f t="shared" si="2"/>
        <v>902.41220610686707</v>
      </c>
      <c r="FD21" s="6">
        <f t="shared" si="2"/>
        <v>1758.7755394850917</v>
      </c>
      <c r="FE21" s="6">
        <f t="shared" si="2"/>
        <v>364.9341404761887</v>
      </c>
      <c r="FF21" s="6">
        <f t="shared" si="2"/>
        <v>1693.3700623211348</v>
      </c>
      <c r="FG21" s="6">
        <f t="shared" si="2"/>
        <v>2077.3823978308365</v>
      </c>
      <c r="FH21" s="6">
        <f t="shared" si="2"/>
        <v>827.79272547728681</v>
      </c>
      <c r="FI21" s="6">
        <f t="shared" si="2"/>
        <v>1214.7727792207695</v>
      </c>
      <c r="FJ21" s="6">
        <f t="shared" si="2"/>
        <v>1376.5989760573859</v>
      </c>
      <c r="FK21" s="6">
        <f t="shared" si="2"/>
        <v>1275.0605883408052</v>
      </c>
    </row>
    <row r="22" spans="1:167" x14ac:dyDescent="0.35">
      <c r="A22" s="67" t="s">
        <v>24</v>
      </c>
      <c r="B22" s="68"/>
      <c r="C22" s="68"/>
      <c r="D22" s="69"/>
      <c r="E22" s="65">
        <v>1094.45</v>
      </c>
      <c r="F22" s="70"/>
      <c r="G22" s="66"/>
      <c r="H22" s="65">
        <v>921</v>
      </c>
      <c r="I22" s="66"/>
      <c r="J22" s="24">
        <v>431.72</v>
      </c>
      <c r="K22" s="65"/>
      <c r="L22" s="66"/>
      <c r="M22" s="65"/>
      <c r="N22" s="66"/>
      <c r="O22" s="82" t="s">
        <v>24</v>
      </c>
      <c r="P22" s="83"/>
      <c r="Q22" s="83"/>
      <c r="R22" s="84"/>
      <c r="S22" s="85">
        <v>1130.75</v>
      </c>
      <c r="T22" s="86"/>
      <c r="U22" s="87"/>
      <c r="V22" s="85">
        <v>990.81</v>
      </c>
      <c r="W22" s="87"/>
      <c r="X22" s="30">
        <v>506.95</v>
      </c>
      <c r="Y22" s="85"/>
      <c r="Z22" s="87"/>
      <c r="AA22" s="85"/>
      <c r="AB22" s="87"/>
      <c r="AC22" s="82" t="s">
        <v>24</v>
      </c>
      <c r="AD22" s="83"/>
      <c r="AE22" s="83"/>
      <c r="AF22" s="84"/>
      <c r="AG22" s="85">
        <v>1195.18</v>
      </c>
      <c r="AH22" s="86"/>
      <c r="AI22" s="87"/>
      <c r="AJ22" s="85">
        <v>1003.11</v>
      </c>
      <c r="AK22" s="87"/>
      <c r="AL22" s="30">
        <v>524.57000000000005</v>
      </c>
      <c r="AM22" s="85"/>
      <c r="AN22" s="87"/>
      <c r="AO22" s="85"/>
      <c r="AP22" s="87"/>
      <c r="AQ22" s="82" t="s">
        <v>24</v>
      </c>
      <c r="AR22" s="83"/>
      <c r="AS22" s="83"/>
      <c r="AT22" s="84"/>
      <c r="AU22" s="85">
        <v>1265.6500000000001</v>
      </c>
      <c r="AV22" s="86"/>
      <c r="AW22" s="87"/>
      <c r="AX22" s="85">
        <v>1086.23</v>
      </c>
      <c r="AY22" s="87"/>
      <c r="AZ22" s="30">
        <v>620.99</v>
      </c>
      <c r="BA22" s="85"/>
      <c r="BB22" s="87"/>
      <c r="BC22" s="85"/>
      <c r="BD22" s="87"/>
      <c r="BE22" s="124" t="s">
        <v>24</v>
      </c>
      <c r="BF22" s="125"/>
      <c r="BG22" s="125"/>
      <c r="BH22" s="125"/>
      <c r="BI22" s="125"/>
      <c r="BJ22" s="125"/>
      <c r="BK22" s="126"/>
      <c r="BL22" s="127">
        <v>1222.52</v>
      </c>
      <c r="BM22" s="128"/>
      <c r="BN22" s="129"/>
      <c r="BO22" s="127">
        <v>1049.8599999999999</v>
      </c>
      <c r="BP22" s="128"/>
      <c r="BQ22" s="128"/>
      <c r="BR22" s="129"/>
      <c r="BS22" s="127">
        <v>572.51</v>
      </c>
      <c r="BT22" s="128"/>
      <c r="BU22" s="129"/>
      <c r="BV22" s="127"/>
      <c r="BW22" s="128"/>
      <c r="BX22" s="129"/>
      <c r="BY22" s="127"/>
      <c r="BZ22" s="128"/>
      <c r="CA22" s="128"/>
      <c r="CB22" s="129"/>
      <c r="CC22" s="124" t="s">
        <v>24</v>
      </c>
      <c r="CD22" s="125"/>
      <c r="CE22" s="125"/>
      <c r="CF22" s="125"/>
      <c r="CG22" s="125"/>
      <c r="CH22" s="125"/>
      <c r="CI22" s="126"/>
      <c r="CJ22" s="127">
        <v>1143.8699999999999</v>
      </c>
      <c r="CK22" s="128"/>
      <c r="CL22" s="129"/>
      <c r="CM22" s="127">
        <v>1054.1400000000001</v>
      </c>
      <c r="CN22" s="128"/>
      <c r="CO22" s="128"/>
      <c r="CP22" s="129"/>
      <c r="CQ22" s="127">
        <v>589.09</v>
      </c>
      <c r="CR22" s="128"/>
      <c r="CS22" s="129"/>
      <c r="CT22" s="127"/>
      <c r="CU22" s="128"/>
      <c r="CV22" s="129"/>
      <c r="CW22" s="127"/>
      <c r="CX22" s="128"/>
      <c r="CY22" s="128"/>
      <c r="CZ22" s="129"/>
      <c r="DA22" s="124" t="s">
        <v>24</v>
      </c>
      <c r="DB22" s="125"/>
      <c r="DC22" s="125"/>
      <c r="DD22" s="125"/>
      <c r="DE22" s="125"/>
      <c r="DF22" s="125"/>
      <c r="DG22" s="126"/>
      <c r="DH22" s="127">
        <v>1115.22</v>
      </c>
      <c r="DI22" s="128"/>
      <c r="DJ22" s="129"/>
      <c r="DK22" s="127">
        <v>1045.92</v>
      </c>
      <c r="DL22" s="128"/>
      <c r="DM22" s="128"/>
      <c r="DN22" s="129"/>
      <c r="DO22" s="127">
        <v>585.97</v>
      </c>
      <c r="DP22" s="128"/>
      <c r="DQ22" s="128"/>
      <c r="DR22" s="129"/>
      <c r="DS22" s="127"/>
      <c r="DT22" s="128"/>
      <c r="DU22" s="129"/>
      <c r="DV22" s="127"/>
      <c r="DW22" s="128"/>
      <c r="DX22" s="128"/>
      <c r="DY22" s="129"/>
      <c r="DZ22" s="6">
        <f t="shared" si="0"/>
        <v>1166.8057142857144</v>
      </c>
      <c r="EA22" s="6"/>
      <c r="EB22" s="6">
        <f t="shared" si="1"/>
        <v>1021.5814285714287</v>
      </c>
      <c r="EC22" s="11" t="s">
        <v>24</v>
      </c>
      <c r="EG22" s="6"/>
      <c r="EH22" t="s">
        <v>7</v>
      </c>
      <c r="EI22" t="s">
        <v>8</v>
      </c>
      <c r="EJ22" t="s">
        <v>9</v>
      </c>
      <c r="EK22" t="s">
        <v>11</v>
      </c>
      <c r="EL22" t="s">
        <v>12</v>
      </c>
      <c r="EM22" t="s">
        <v>53</v>
      </c>
      <c r="EN22" t="s">
        <v>13</v>
      </c>
      <c r="EO22" t="s">
        <v>14</v>
      </c>
      <c r="EP22" t="s">
        <v>32</v>
      </c>
      <c r="EQ22" t="s">
        <v>15</v>
      </c>
      <c r="ER22" t="s">
        <v>16</v>
      </c>
      <c r="ES22" t="s">
        <v>18</v>
      </c>
      <c r="ET22" t="s">
        <v>19</v>
      </c>
      <c r="EU22" t="s">
        <v>10</v>
      </c>
      <c r="EV22" t="s">
        <v>20</v>
      </c>
      <c r="EW22" t="s">
        <v>21</v>
      </c>
      <c r="EX22" t="s">
        <v>23</v>
      </c>
      <c r="EY22" t="s">
        <v>24</v>
      </c>
      <c r="EZ22" t="s">
        <v>22</v>
      </c>
      <c r="FA22" t="s">
        <v>25</v>
      </c>
      <c r="FB22" t="s">
        <v>26</v>
      </c>
      <c r="FC22" t="s">
        <v>27</v>
      </c>
      <c r="FD22" t="s">
        <v>28</v>
      </c>
      <c r="FE22" t="s">
        <v>29</v>
      </c>
      <c r="FF22" t="s">
        <v>33</v>
      </c>
      <c r="FG22" t="s">
        <v>31</v>
      </c>
      <c r="FH22" t="s">
        <v>30</v>
      </c>
      <c r="FI22" t="s">
        <v>34</v>
      </c>
      <c r="FJ22" t="s">
        <v>54</v>
      </c>
      <c r="FK22" t="s">
        <v>55</v>
      </c>
    </row>
    <row r="23" spans="1:167" x14ac:dyDescent="0.35">
      <c r="A23" s="67" t="s">
        <v>25</v>
      </c>
      <c r="B23" s="68"/>
      <c r="C23" s="68"/>
      <c r="D23" s="69"/>
      <c r="E23" s="65">
        <v>1350</v>
      </c>
      <c r="F23" s="70"/>
      <c r="G23" s="66"/>
      <c r="H23" s="65">
        <v>1260</v>
      </c>
      <c r="I23" s="66"/>
      <c r="J23" s="24">
        <v>1000</v>
      </c>
      <c r="K23" s="65"/>
      <c r="L23" s="66"/>
      <c r="M23" s="65"/>
      <c r="N23" s="66"/>
      <c r="O23" s="82" t="s">
        <v>25</v>
      </c>
      <c r="P23" s="83"/>
      <c r="Q23" s="83"/>
      <c r="R23" s="84"/>
      <c r="S23" s="85">
        <v>1350</v>
      </c>
      <c r="T23" s="86"/>
      <c r="U23" s="87"/>
      <c r="V23" s="85">
        <v>1260</v>
      </c>
      <c r="W23" s="87"/>
      <c r="X23" s="30">
        <v>1000</v>
      </c>
      <c r="Y23" s="85"/>
      <c r="Z23" s="87"/>
      <c r="AA23" s="85"/>
      <c r="AB23" s="87"/>
      <c r="AC23" s="82" t="s">
        <v>25</v>
      </c>
      <c r="AD23" s="83"/>
      <c r="AE23" s="83"/>
      <c r="AF23" s="84"/>
      <c r="AG23" s="85">
        <v>1350</v>
      </c>
      <c r="AH23" s="86"/>
      <c r="AI23" s="87"/>
      <c r="AJ23" s="85">
        <v>1260</v>
      </c>
      <c r="AK23" s="87"/>
      <c r="AL23" s="30">
        <v>1000</v>
      </c>
      <c r="AM23" s="85"/>
      <c r="AN23" s="87"/>
      <c r="AO23" s="85"/>
      <c r="AP23" s="87"/>
      <c r="AQ23" s="82" t="s">
        <v>25</v>
      </c>
      <c r="AR23" s="83"/>
      <c r="AS23" s="83"/>
      <c r="AT23" s="84"/>
      <c r="AU23" s="85">
        <v>1350</v>
      </c>
      <c r="AV23" s="86"/>
      <c r="AW23" s="87"/>
      <c r="AX23" s="85">
        <v>1260</v>
      </c>
      <c r="AY23" s="87"/>
      <c r="AZ23" s="30">
        <v>1000</v>
      </c>
      <c r="BA23" s="85"/>
      <c r="BB23" s="87"/>
      <c r="BC23" s="85"/>
      <c r="BD23" s="87"/>
      <c r="BE23" s="124" t="s">
        <v>25</v>
      </c>
      <c r="BF23" s="125"/>
      <c r="BG23" s="125"/>
      <c r="BH23" s="125"/>
      <c r="BI23" s="125"/>
      <c r="BJ23" s="125"/>
      <c r="BK23" s="126"/>
      <c r="BL23" s="127">
        <v>1350</v>
      </c>
      <c r="BM23" s="128"/>
      <c r="BN23" s="129"/>
      <c r="BO23" s="127">
        <v>1270</v>
      </c>
      <c r="BP23" s="128"/>
      <c r="BQ23" s="128"/>
      <c r="BR23" s="129"/>
      <c r="BS23" s="127">
        <v>1050</v>
      </c>
      <c r="BT23" s="128"/>
      <c r="BU23" s="129"/>
      <c r="BV23" s="127"/>
      <c r="BW23" s="128"/>
      <c r="BX23" s="129"/>
      <c r="BY23" s="127"/>
      <c r="BZ23" s="128"/>
      <c r="CA23" s="128"/>
      <c r="CB23" s="129"/>
      <c r="CC23" s="124" t="s">
        <v>25</v>
      </c>
      <c r="CD23" s="125"/>
      <c r="CE23" s="125"/>
      <c r="CF23" s="125"/>
      <c r="CG23" s="125"/>
      <c r="CH23" s="125"/>
      <c r="CI23" s="126"/>
      <c r="CJ23" s="127">
        <v>1380</v>
      </c>
      <c r="CK23" s="128"/>
      <c r="CL23" s="129"/>
      <c r="CM23" s="127">
        <v>1310</v>
      </c>
      <c r="CN23" s="128"/>
      <c r="CO23" s="128"/>
      <c r="CP23" s="129"/>
      <c r="CQ23" s="127">
        <v>1050</v>
      </c>
      <c r="CR23" s="128"/>
      <c r="CS23" s="129"/>
      <c r="CT23" s="127"/>
      <c r="CU23" s="128"/>
      <c r="CV23" s="129"/>
      <c r="CW23" s="127"/>
      <c r="CX23" s="128"/>
      <c r="CY23" s="128"/>
      <c r="CZ23" s="129"/>
      <c r="DA23" s="124" t="s">
        <v>25</v>
      </c>
      <c r="DB23" s="125"/>
      <c r="DC23" s="125"/>
      <c r="DD23" s="125"/>
      <c r="DE23" s="125"/>
      <c r="DF23" s="125"/>
      <c r="DG23" s="126"/>
      <c r="DH23" s="127">
        <v>1440</v>
      </c>
      <c r="DI23" s="128"/>
      <c r="DJ23" s="129"/>
      <c r="DK23" s="127">
        <v>1360</v>
      </c>
      <c r="DL23" s="128"/>
      <c r="DM23" s="128"/>
      <c r="DN23" s="129"/>
      <c r="DO23" s="127">
        <v>1050</v>
      </c>
      <c r="DP23" s="128"/>
      <c r="DQ23" s="128"/>
      <c r="DR23" s="129"/>
      <c r="DS23" s="127"/>
      <c r="DT23" s="128"/>
      <c r="DU23" s="129"/>
      <c r="DV23" s="127"/>
      <c r="DW23" s="128"/>
      <c r="DX23" s="128"/>
      <c r="DY23" s="129"/>
      <c r="DZ23" s="6">
        <f t="shared" si="0"/>
        <v>1367.1428571428571</v>
      </c>
      <c r="EA23" s="6"/>
      <c r="EB23" s="6">
        <f t="shared" si="1"/>
        <v>1282.8571428571429</v>
      </c>
      <c r="EC23" s="11" t="s">
        <v>25</v>
      </c>
      <c r="EG23" s="6" t="s">
        <v>64</v>
      </c>
      <c r="EH23" s="6">
        <v>0.67555475170915047</v>
      </c>
      <c r="EI23" s="6">
        <v>0.48263164470843295</v>
      </c>
      <c r="EJ23" s="6">
        <v>0.53046812296663337</v>
      </c>
      <c r="EK23" s="6">
        <v>0.80011123295433673</v>
      </c>
      <c r="EL23" s="6">
        <v>0.60039255706823003</v>
      </c>
      <c r="EM23" s="6">
        <v>0.67555475170915047</v>
      </c>
      <c r="EN23" s="6">
        <v>0.68809462840407509</v>
      </c>
      <c r="EO23" s="6">
        <v>0.60240817856723605</v>
      </c>
      <c r="EP23" s="6">
        <v>0.44700438956070515</v>
      </c>
      <c r="EQ23" s="6">
        <v>0.73743022298055927</v>
      </c>
      <c r="ER23" s="6">
        <v>0.36169149974252773</v>
      </c>
      <c r="ES23" s="6">
        <v>0.51395920835612352</v>
      </c>
      <c r="ET23" s="6">
        <v>0.67840096633515945</v>
      </c>
      <c r="EU23" s="6">
        <v>0.44887025643160688</v>
      </c>
      <c r="EV23" s="6">
        <v>0.67555475170915047</v>
      </c>
      <c r="EW23" s="6">
        <v>0.51395920835612352</v>
      </c>
      <c r="EX23" s="6">
        <v>0.26565355474381347</v>
      </c>
      <c r="EY23" s="6">
        <v>0.43415845591911956</v>
      </c>
      <c r="EZ23" s="6">
        <v>0.34008889439440326</v>
      </c>
      <c r="FA23" s="6">
        <v>0.68087271676756</v>
      </c>
      <c r="FB23" s="6">
        <v>0.85633940708414358</v>
      </c>
      <c r="FC23" s="6">
        <v>0.62695024541616895</v>
      </c>
      <c r="FD23" s="6">
        <v>0.43520044524729695</v>
      </c>
      <c r="FE23" s="6">
        <v>0.53046812296663337</v>
      </c>
      <c r="FF23" s="6">
        <v>0.62184504532625806</v>
      </c>
      <c r="FG23" s="6">
        <v>0.49599823442539009</v>
      </c>
      <c r="FH23" s="6">
        <v>0.60039255706823003</v>
      </c>
      <c r="FI23" s="6">
        <v>0.67555475170915047</v>
      </c>
      <c r="FJ23" s="6">
        <v>0.38863113062573107</v>
      </c>
      <c r="FK23" s="6">
        <v>0.49147188210134968</v>
      </c>
    </row>
    <row r="24" spans="1:167" x14ac:dyDescent="0.35">
      <c r="A24" s="67" t="s">
        <v>26</v>
      </c>
      <c r="B24" s="68"/>
      <c r="C24" s="68"/>
      <c r="D24" s="69"/>
      <c r="E24" s="65">
        <v>1463</v>
      </c>
      <c r="F24" s="70"/>
      <c r="G24" s="66"/>
      <c r="H24" s="65">
        <v>1131</v>
      </c>
      <c r="I24" s="66"/>
      <c r="J24" s="24">
        <v>1029</v>
      </c>
      <c r="K24" s="65">
        <v>501</v>
      </c>
      <c r="L24" s="66"/>
      <c r="M24" s="65"/>
      <c r="N24" s="66"/>
      <c r="O24" s="82" t="s">
        <v>26</v>
      </c>
      <c r="P24" s="83"/>
      <c r="Q24" s="83"/>
      <c r="R24" s="84"/>
      <c r="S24" s="85">
        <v>1496</v>
      </c>
      <c r="T24" s="86"/>
      <c r="U24" s="87"/>
      <c r="V24" s="85">
        <v>1200</v>
      </c>
      <c r="W24" s="87"/>
      <c r="X24" s="30">
        <v>1029</v>
      </c>
      <c r="Y24" s="85">
        <v>501</v>
      </c>
      <c r="Z24" s="87"/>
      <c r="AA24" s="85"/>
      <c r="AB24" s="87"/>
      <c r="AC24" s="82" t="s">
        <v>26</v>
      </c>
      <c r="AD24" s="83"/>
      <c r="AE24" s="83"/>
      <c r="AF24" s="84"/>
      <c r="AG24" s="85">
        <v>1593</v>
      </c>
      <c r="AH24" s="86"/>
      <c r="AI24" s="87"/>
      <c r="AJ24" s="85">
        <v>1194</v>
      </c>
      <c r="AK24" s="87"/>
      <c r="AL24" s="30">
        <v>1029</v>
      </c>
      <c r="AM24" s="85">
        <v>501</v>
      </c>
      <c r="AN24" s="87"/>
      <c r="AO24" s="85"/>
      <c r="AP24" s="87"/>
      <c r="AQ24" s="82" t="s">
        <v>26</v>
      </c>
      <c r="AR24" s="83"/>
      <c r="AS24" s="83"/>
      <c r="AT24" s="84"/>
      <c r="AU24" s="85">
        <v>1664</v>
      </c>
      <c r="AV24" s="86"/>
      <c r="AW24" s="87"/>
      <c r="AX24" s="85">
        <v>1304</v>
      </c>
      <c r="AY24" s="87"/>
      <c r="AZ24" s="30">
        <v>1029</v>
      </c>
      <c r="BA24" s="85">
        <v>501</v>
      </c>
      <c r="BB24" s="87"/>
      <c r="BC24" s="85"/>
      <c r="BD24" s="87"/>
      <c r="BE24" s="124" t="s">
        <v>26</v>
      </c>
      <c r="BF24" s="125"/>
      <c r="BG24" s="125"/>
      <c r="BH24" s="125"/>
      <c r="BI24" s="125"/>
      <c r="BJ24" s="125"/>
      <c r="BK24" s="126"/>
      <c r="BL24" s="127">
        <v>1595</v>
      </c>
      <c r="BM24" s="128"/>
      <c r="BN24" s="129"/>
      <c r="BO24" s="127">
        <v>1263</v>
      </c>
      <c r="BP24" s="128"/>
      <c r="BQ24" s="128"/>
      <c r="BR24" s="129"/>
      <c r="BS24" s="127">
        <v>1029</v>
      </c>
      <c r="BT24" s="128"/>
      <c r="BU24" s="129"/>
      <c r="BV24" s="127">
        <v>501</v>
      </c>
      <c r="BW24" s="128"/>
      <c r="BX24" s="129"/>
      <c r="BY24" s="127"/>
      <c r="BZ24" s="128"/>
      <c r="CA24" s="128"/>
      <c r="CB24" s="129"/>
      <c r="CC24" s="124" t="s">
        <v>26</v>
      </c>
      <c r="CD24" s="125"/>
      <c r="CE24" s="125"/>
      <c r="CF24" s="125"/>
      <c r="CG24" s="125"/>
      <c r="CH24" s="125"/>
      <c r="CI24" s="126"/>
      <c r="CJ24" s="127">
        <v>1538</v>
      </c>
      <c r="CK24" s="128"/>
      <c r="CL24" s="129"/>
      <c r="CM24" s="127">
        <v>1271</v>
      </c>
      <c r="CN24" s="128"/>
      <c r="CO24" s="128"/>
      <c r="CP24" s="129"/>
      <c r="CQ24" s="127">
        <v>1029</v>
      </c>
      <c r="CR24" s="128"/>
      <c r="CS24" s="129"/>
      <c r="CT24" s="127">
        <v>501</v>
      </c>
      <c r="CU24" s="128"/>
      <c r="CV24" s="129"/>
      <c r="CW24" s="127"/>
      <c r="CX24" s="128"/>
      <c r="CY24" s="128"/>
      <c r="CZ24" s="129"/>
      <c r="DA24" s="124" t="s">
        <v>26</v>
      </c>
      <c r="DB24" s="125"/>
      <c r="DC24" s="125"/>
      <c r="DD24" s="125"/>
      <c r="DE24" s="125"/>
      <c r="DF24" s="125"/>
      <c r="DG24" s="126"/>
      <c r="DH24" s="127">
        <v>1557.26</v>
      </c>
      <c r="DI24" s="128"/>
      <c r="DJ24" s="129"/>
      <c r="DK24" s="127">
        <v>1271.26</v>
      </c>
      <c r="DL24" s="128"/>
      <c r="DM24" s="128"/>
      <c r="DN24" s="129"/>
      <c r="DO24" s="127">
        <v>1029</v>
      </c>
      <c r="DP24" s="128"/>
      <c r="DQ24" s="128"/>
      <c r="DR24" s="129"/>
      <c r="DS24" s="127">
        <v>501</v>
      </c>
      <c r="DT24" s="128"/>
      <c r="DU24" s="129"/>
      <c r="DV24" s="127"/>
      <c r="DW24" s="128"/>
      <c r="DX24" s="128"/>
      <c r="DY24" s="129"/>
      <c r="DZ24" s="6">
        <f t="shared" si="0"/>
        <v>1558.037142857143</v>
      </c>
      <c r="EA24" s="6"/>
      <c r="EB24" s="6">
        <f t="shared" si="1"/>
        <v>1233.4657142857143</v>
      </c>
      <c r="EC24" s="11" t="s">
        <v>26</v>
      </c>
      <c r="EG24" s="6" t="s">
        <v>65</v>
      </c>
      <c r="EH24" s="6">
        <v>0.32444524829084948</v>
      </c>
      <c r="EI24" s="6">
        <v>0.51736835529156699</v>
      </c>
      <c r="EJ24" s="6">
        <v>0.46953187703336668</v>
      </c>
      <c r="EK24" s="6">
        <v>0.19988876704566322</v>
      </c>
      <c r="EL24" s="6">
        <v>0.39960744293177003</v>
      </c>
      <c r="EM24" s="6">
        <v>0.32444524829084948</v>
      </c>
      <c r="EN24" s="6">
        <v>0.31190537159592485</v>
      </c>
      <c r="EO24" s="6">
        <v>0.397591821432764</v>
      </c>
      <c r="EP24" s="6">
        <v>0.5529956104392949</v>
      </c>
      <c r="EQ24" s="6">
        <v>0.26256977701944068</v>
      </c>
      <c r="ER24" s="6">
        <v>0.63830850025747232</v>
      </c>
      <c r="ES24" s="6">
        <v>0.48604079164387642</v>
      </c>
      <c r="ET24" s="6">
        <v>0.32159903366484055</v>
      </c>
      <c r="EU24" s="6">
        <v>0.55112974356839317</v>
      </c>
      <c r="EV24" s="6">
        <v>0.32444524829084948</v>
      </c>
      <c r="EW24" s="6">
        <v>0.48604079164387642</v>
      </c>
      <c r="EX24" s="6">
        <v>0.73434644525618653</v>
      </c>
      <c r="EY24" s="6">
        <v>0.56584154408088039</v>
      </c>
      <c r="EZ24" s="6">
        <v>0.65991110560559674</v>
      </c>
      <c r="FA24" s="6">
        <v>0.31912728323243994</v>
      </c>
      <c r="FB24" s="6">
        <v>0.14366059291585639</v>
      </c>
      <c r="FC24" s="6">
        <v>0.37304975458383099</v>
      </c>
      <c r="FD24" s="6">
        <v>0.56479955475270305</v>
      </c>
      <c r="FE24" s="6">
        <v>0.46953187703336668</v>
      </c>
      <c r="FF24" s="6">
        <v>0.37815495467374199</v>
      </c>
      <c r="FG24" s="6">
        <v>0.50400176557460996</v>
      </c>
      <c r="FH24" s="6">
        <v>0.39960744293177003</v>
      </c>
      <c r="FI24" s="6">
        <v>0.32444524829084948</v>
      </c>
      <c r="FJ24" s="6">
        <v>0.61136886937426893</v>
      </c>
      <c r="FK24" s="6">
        <v>0.50852811789865038</v>
      </c>
    </row>
    <row r="25" spans="1:167" x14ac:dyDescent="0.35">
      <c r="A25" s="67" t="s">
        <v>27</v>
      </c>
      <c r="B25" s="68"/>
      <c r="C25" s="68"/>
      <c r="D25" s="69"/>
      <c r="E25" s="65">
        <v>984.7496449677036</v>
      </c>
      <c r="F25" s="70"/>
      <c r="G25" s="66"/>
      <c r="H25" s="65">
        <v>964.85867424068897</v>
      </c>
      <c r="I25" s="66"/>
      <c r="J25" s="24">
        <v>556.77997159741631</v>
      </c>
      <c r="K25" s="65">
        <v>322.47239910211186</v>
      </c>
      <c r="L25" s="66"/>
      <c r="M25" s="65">
        <v>198.50886435475743</v>
      </c>
      <c r="N25" s="66"/>
      <c r="O25" s="82" t="s">
        <v>27</v>
      </c>
      <c r="P25" s="83"/>
      <c r="Q25" s="83"/>
      <c r="R25" s="84"/>
      <c r="S25" s="85">
        <v>1053.621644652748</v>
      </c>
      <c r="T25" s="86"/>
      <c r="U25" s="87"/>
      <c r="V25" s="85">
        <v>1021.7203995644556</v>
      </c>
      <c r="W25" s="87"/>
      <c r="X25" s="30">
        <v>665.74586943142549</v>
      </c>
      <c r="Y25" s="85">
        <v>348.33120295412579</v>
      </c>
      <c r="Z25" s="87"/>
      <c r="AA25" s="85">
        <v>215.35056573403398</v>
      </c>
      <c r="AB25" s="87"/>
      <c r="AC25" s="82" t="s">
        <v>27</v>
      </c>
      <c r="AD25" s="83"/>
      <c r="AE25" s="83"/>
      <c r="AF25" s="84"/>
      <c r="AG25" s="85">
        <v>1172.83494773185</v>
      </c>
      <c r="AH25" s="86"/>
      <c r="AI25" s="87"/>
      <c r="AJ25" s="85">
        <v>1073.0171669703655</v>
      </c>
      <c r="AK25" s="87"/>
      <c r="AL25" s="30">
        <v>666.72341037690614</v>
      </c>
      <c r="AM25" s="85">
        <v>418.36338352354466</v>
      </c>
      <c r="AN25" s="87"/>
      <c r="AO25" s="85">
        <v>301.3954157475784</v>
      </c>
      <c r="AP25" s="87"/>
      <c r="AQ25" s="82" t="s">
        <v>27</v>
      </c>
      <c r="AR25" s="83"/>
      <c r="AS25" s="83"/>
      <c r="AT25" s="84"/>
      <c r="AU25" s="85">
        <v>1178.9574964520241</v>
      </c>
      <c r="AV25" s="86"/>
      <c r="AW25" s="87"/>
      <c r="AX25" s="85">
        <v>1143.3743054386262</v>
      </c>
      <c r="AY25" s="87"/>
      <c r="AZ25" s="30">
        <v>754.81442282250498</v>
      </c>
      <c r="BA25" s="85">
        <v>460.66918432636572</v>
      </c>
      <c r="BB25" s="87"/>
      <c r="BC25" s="85">
        <v>350.93209535034759</v>
      </c>
      <c r="BD25" s="87"/>
      <c r="BE25" s="124" t="s">
        <v>27</v>
      </c>
      <c r="BF25" s="125"/>
      <c r="BG25" s="125"/>
      <c r="BH25" s="125"/>
      <c r="BI25" s="125"/>
      <c r="BJ25" s="125"/>
      <c r="BK25" s="126"/>
      <c r="BL25" s="127">
        <v>1157.9953159258521</v>
      </c>
      <c r="BM25" s="128"/>
      <c r="BN25" s="129"/>
      <c r="BO25" s="127">
        <v>1136.0399641219851</v>
      </c>
      <c r="BP25" s="128"/>
      <c r="BQ25" s="128"/>
      <c r="BR25" s="129"/>
      <c r="BS25" s="127">
        <v>753.36356388279842</v>
      </c>
      <c r="BT25" s="128"/>
      <c r="BU25" s="129"/>
      <c r="BV25" s="127">
        <v>463.29728921666333</v>
      </c>
      <c r="BW25" s="128"/>
      <c r="BX25" s="129"/>
      <c r="BY25" s="127">
        <v>331.55022922064978</v>
      </c>
      <c r="BZ25" s="128"/>
      <c r="CA25" s="128"/>
      <c r="CB25" s="129"/>
      <c r="CC25" s="124" t="s">
        <v>27</v>
      </c>
      <c r="CD25" s="125"/>
      <c r="CE25" s="125"/>
      <c r="CF25" s="125"/>
      <c r="CG25" s="125"/>
      <c r="CH25" s="125"/>
      <c r="CI25" s="126"/>
      <c r="CJ25" s="127">
        <v>1051.9865174985657</v>
      </c>
      <c r="CK25" s="128"/>
      <c r="CL25" s="129"/>
      <c r="CM25" s="127">
        <v>1065.3710078408874</v>
      </c>
      <c r="CN25" s="128"/>
      <c r="CO25" s="128"/>
      <c r="CP25" s="129"/>
      <c r="CQ25" s="127">
        <v>764.82118951998473</v>
      </c>
      <c r="CR25" s="128"/>
      <c r="CS25" s="129"/>
      <c r="CT25" s="127">
        <v>403.7865748709122</v>
      </c>
      <c r="CU25" s="128"/>
      <c r="CV25" s="129"/>
      <c r="CW25" s="127">
        <v>301.96978389749472</v>
      </c>
      <c r="CX25" s="128"/>
      <c r="CY25" s="128"/>
      <c r="CZ25" s="129"/>
      <c r="DA25" s="124" t="s">
        <v>27</v>
      </c>
      <c r="DB25" s="125"/>
      <c r="DC25" s="125"/>
      <c r="DD25" s="125"/>
      <c r="DE25" s="125"/>
      <c r="DF25" s="125"/>
      <c r="DG25" s="126"/>
      <c r="DH25" s="127">
        <v>1141.4843712603515</v>
      </c>
      <c r="DI25" s="128"/>
      <c r="DJ25" s="129"/>
      <c r="DK25" s="127">
        <v>1126.8249485424346</v>
      </c>
      <c r="DL25" s="128"/>
      <c r="DM25" s="128"/>
      <c r="DN25" s="129"/>
      <c r="DO25" s="127">
        <v>739.85448279163279</v>
      </c>
      <c r="DP25" s="128"/>
      <c r="DQ25" s="128"/>
      <c r="DR25" s="129"/>
      <c r="DS25" s="127">
        <v>488.45675171126317</v>
      </c>
      <c r="DT25" s="128"/>
      <c r="DU25" s="129"/>
      <c r="DV25" s="127">
        <v>372.68201617921596</v>
      </c>
      <c r="DW25" s="128"/>
      <c r="DX25" s="128"/>
      <c r="DY25" s="129"/>
      <c r="DZ25" s="6">
        <f t="shared" si="0"/>
        <v>1105.9471340698706</v>
      </c>
      <c r="EA25" s="6"/>
      <c r="EB25" s="6">
        <f t="shared" si="1"/>
        <v>1075.8866381027779</v>
      </c>
      <c r="EC25" s="11" t="s">
        <v>27</v>
      </c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</row>
    <row r="26" spans="1:167" x14ac:dyDescent="0.35">
      <c r="A26" s="67" t="s">
        <v>28</v>
      </c>
      <c r="B26" s="68"/>
      <c r="C26" s="68"/>
      <c r="D26" s="69"/>
      <c r="E26" s="65">
        <v>1344.5</v>
      </c>
      <c r="F26" s="70"/>
      <c r="G26" s="66"/>
      <c r="H26" s="65">
        <v>1093</v>
      </c>
      <c r="I26" s="66"/>
      <c r="J26" s="24">
        <v>970</v>
      </c>
      <c r="K26" s="65">
        <v>453.92</v>
      </c>
      <c r="L26" s="66"/>
      <c r="M26" s="65"/>
      <c r="N26" s="66"/>
      <c r="O26" s="82" t="s">
        <v>28</v>
      </c>
      <c r="P26" s="83"/>
      <c r="Q26" s="83"/>
      <c r="R26" s="84"/>
      <c r="S26" s="85">
        <v>1384</v>
      </c>
      <c r="T26" s="86"/>
      <c r="U26" s="87"/>
      <c r="V26" s="85">
        <v>1164</v>
      </c>
      <c r="W26" s="87"/>
      <c r="X26" s="30">
        <v>1022</v>
      </c>
      <c r="Y26" s="85">
        <v>466.27</v>
      </c>
      <c r="Z26" s="87"/>
      <c r="AA26" s="85"/>
      <c r="AB26" s="87"/>
      <c r="AC26" s="82" t="s">
        <v>28</v>
      </c>
      <c r="AD26" s="83"/>
      <c r="AE26" s="83"/>
      <c r="AF26" s="84"/>
      <c r="AG26" s="85">
        <v>1476</v>
      </c>
      <c r="AH26" s="86"/>
      <c r="AI26" s="87"/>
      <c r="AJ26" s="85">
        <v>1178</v>
      </c>
      <c r="AK26" s="87"/>
      <c r="AL26" s="30">
        <v>1047</v>
      </c>
      <c r="AM26" s="85">
        <v>503.47</v>
      </c>
      <c r="AN26" s="87"/>
      <c r="AO26" s="85"/>
      <c r="AP26" s="87"/>
      <c r="AQ26" s="82" t="s">
        <v>28</v>
      </c>
      <c r="AR26" s="83"/>
      <c r="AS26" s="83"/>
      <c r="AT26" s="84"/>
      <c r="AU26" s="85">
        <v>1537</v>
      </c>
      <c r="AV26" s="86"/>
      <c r="AW26" s="87"/>
      <c r="AX26" s="85">
        <v>1256</v>
      </c>
      <c r="AY26" s="87"/>
      <c r="AZ26" s="30">
        <v>1133</v>
      </c>
      <c r="BA26" s="85">
        <v>571.14</v>
      </c>
      <c r="BB26" s="87"/>
      <c r="BC26" s="85"/>
      <c r="BD26" s="87"/>
      <c r="BE26" s="124" t="s">
        <v>28</v>
      </c>
      <c r="BF26" s="125"/>
      <c r="BG26" s="125"/>
      <c r="BH26" s="125"/>
      <c r="BI26" s="125"/>
      <c r="BJ26" s="125"/>
      <c r="BK26" s="126"/>
      <c r="BL26" s="127">
        <v>1479</v>
      </c>
      <c r="BM26" s="128"/>
      <c r="BN26" s="129"/>
      <c r="BO26" s="127">
        <v>1218</v>
      </c>
      <c r="BP26" s="128"/>
      <c r="BQ26" s="128"/>
      <c r="BR26" s="129"/>
      <c r="BS26" s="127">
        <v>1093</v>
      </c>
      <c r="BT26" s="128"/>
      <c r="BU26" s="129"/>
      <c r="BV26" s="127">
        <v>545.64</v>
      </c>
      <c r="BW26" s="128"/>
      <c r="BX26" s="129"/>
      <c r="BY26" s="127"/>
      <c r="BZ26" s="128"/>
      <c r="CA26" s="128"/>
      <c r="CB26" s="129"/>
      <c r="CC26" s="124" t="s">
        <v>28</v>
      </c>
      <c r="CD26" s="125"/>
      <c r="CE26" s="125"/>
      <c r="CF26" s="125"/>
      <c r="CG26" s="125"/>
      <c r="CH26" s="125"/>
      <c r="CI26" s="126"/>
      <c r="CJ26" s="127">
        <v>1402</v>
      </c>
      <c r="CK26" s="128"/>
      <c r="CL26" s="129"/>
      <c r="CM26" s="127">
        <v>1208</v>
      </c>
      <c r="CN26" s="128"/>
      <c r="CO26" s="128"/>
      <c r="CP26" s="129"/>
      <c r="CQ26" s="127">
        <v>1072</v>
      </c>
      <c r="CR26" s="128"/>
      <c r="CS26" s="129"/>
      <c r="CT26" s="127">
        <v>529.30999999999995</v>
      </c>
      <c r="CU26" s="128"/>
      <c r="CV26" s="129"/>
      <c r="CW26" s="127"/>
      <c r="CX26" s="128"/>
      <c r="CY26" s="128"/>
      <c r="CZ26" s="129"/>
      <c r="DA26" s="124" t="s">
        <v>28</v>
      </c>
      <c r="DB26" s="125"/>
      <c r="DC26" s="125"/>
      <c r="DD26" s="125"/>
      <c r="DE26" s="125"/>
      <c r="DF26" s="125"/>
      <c r="DG26" s="126"/>
      <c r="DH26" s="127">
        <v>1336</v>
      </c>
      <c r="DI26" s="128"/>
      <c r="DJ26" s="129"/>
      <c r="DK26" s="127">
        <v>1152</v>
      </c>
      <c r="DL26" s="128"/>
      <c r="DM26" s="128"/>
      <c r="DN26" s="129"/>
      <c r="DO26" s="127">
        <v>1117</v>
      </c>
      <c r="DP26" s="128"/>
      <c r="DQ26" s="128"/>
      <c r="DR26" s="129"/>
      <c r="DS26" s="127">
        <v>556.64</v>
      </c>
      <c r="DT26" s="128"/>
      <c r="DU26" s="129"/>
      <c r="DV26" s="127"/>
      <c r="DW26" s="128"/>
      <c r="DX26" s="128"/>
      <c r="DY26" s="129"/>
      <c r="DZ26" s="6">
        <f t="shared" si="0"/>
        <v>1422.6428571428571</v>
      </c>
      <c r="EA26" s="6"/>
      <c r="EB26" s="6">
        <f t="shared" si="1"/>
        <v>1181.2857142857142</v>
      </c>
      <c r="EC26" s="11" t="s">
        <v>28</v>
      </c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</row>
    <row r="27" spans="1:167" x14ac:dyDescent="0.35">
      <c r="A27" s="67" t="s">
        <v>29</v>
      </c>
      <c r="B27" s="68"/>
      <c r="C27" s="68"/>
      <c r="D27" s="69"/>
      <c r="E27" s="65">
        <v>1106.4149941360006</v>
      </c>
      <c r="F27" s="70"/>
      <c r="G27" s="66"/>
      <c r="H27" s="65">
        <v>1075.2140913013652</v>
      </c>
      <c r="I27" s="66"/>
      <c r="J27" s="24">
        <v>982.49651479276838</v>
      </c>
      <c r="K27" s="65">
        <v>406.0543028479122</v>
      </c>
      <c r="L27" s="66"/>
      <c r="M27" s="65"/>
      <c r="N27" s="66"/>
      <c r="O27" s="82" t="s">
        <v>29</v>
      </c>
      <c r="P27" s="83"/>
      <c r="Q27" s="83"/>
      <c r="R27" s="84"/>
      <c r="S27" s="85">
        <v>1145.5563108996148</v>
      </c>
      <c r="T27" s="86"/>
      <c r="U27" s="87"/>
      <c r="V27" s="85">
        <v>1153.5644686154544</v>
      </c>
      <c r="W27" s="87"/>
      <c r="X27" s="30">
        <v>905.08497620666219</v>
      </c>
      <c r="Y27" s="85">
        <v>364.50487196918198</v>
      </c>
      <c r="Z27" s="87"/>
      <c r="AA27" s="85"/>
      <c r="AB27" s="87"/>
      <c r="AC27" s="82" t="s">
        <v>29</v>
      </c>
      <c r="AD27" s="83"/>
      <c r="AE27" s="83"/>
      <c r="AF27" s="84"/>
      <c r="AG27" s="85">
        <v>1212.0474040632055</v>
      </c>
      <c r="AH27" s="86"/>
      <c r="AI27" s="87"/>
      <c r="AJ27" s="85">
        <v>1175.0632054176072</v>
      </c>
      <c r="AK27" s="87"/>
      <c r="AL27" s="30">
        <v>952.5553047404062</v>
      </c>
      <c r="AM27" s="85">
        <v>397.53273137697516</v>
      </c>
      <c r="AN27" s="87"/>
      <c r="AO27" s="85"/>
      <c r="AP27" s="87"/>
      <c r="AQ27" s="82" t="s">
        <v>29</v>
      </c>
      <c r="AR27" s="83"/>
      <c r="AS27" s="83"/>
      <c r="AT27" s="84"/>
      <c r="AU27" s="85">
        <v>1290.0133689839572</v>
      </c>
      <c r="AV27" s="86"/>
      <c r="AW27" s="87"/>
      <c r="AX27" s="85">
        <v>1254.1265597147951</v>
      </c>
      <c r="AY27" s="87"/>
      <c r="AZ27" s="30">
        <v>1023.9616755793226</v>
      </c>
      <c r="BA27" s="85">
        <v>439.21568627450978</v>
      </c>
      <c r="BB27" s="87"/>
      <c r="BC27" s="85"/>
      <c r="BD27" s="87"/>
      <c r="BE27" s="124" t="s">
        <v>29</v>
      </c>
      <c r="BF27" s="125"/>
      <c r="BG27" s="125"/>
      <c r="BH27" s="125"/>
      <c r="BI27" s="125"/>
      <c r="BJ27" s="125"/>
      <c r="BK27" s="126"/>
      <c r="BL27" s="127">
        <v>1225.3170577045023</v>
      </c>
      <c r="BM27" s="128"/>
      <c r="BN27" s="129"/>
      <c r="BO27" s="127">
        <v>1215.959326025908</v>
      </c>
      <c r="BP27" s="128"/>
      <c r="BQ27" s="128"/>
      <c r="BR27" s="129"/>
      <c r="BS27" s="127">
        <v>1110.1571700335176</v>
      </c>
      <c r="BT27" s="128"/>
      <c r="BU27" s="129"/>
      <c r="BV27" s="127">
        <v>431.61518253464982</v>
      </c>
      <c r="BW27" s="128"/>
      <c r="BX27" s="129"/>
      <c r="BY27" s="127"/>
      <c r="BZ27" s="128"/>
      <c r="CA27" s="128"/>
      <c r="CB27" s="129"/>
      <c r="CC27" s="124" t="s">
        <v>29</v>
      </c>
      <c r="CD27" s="125"/>
      <c r="CE27" s="125"/>
      <c r="CF27" s="125"/>
      <c r="CG27" s="125"/>
      <c r="CH27" s="125"/>
      <c r="CI27" s="126"/>
      <c r="CJ27" s="127">
        <v>1171.4006118959776</v>
      </c>
      <c r="CK27" s="128"/>
      <c r="CL27" s="129"/>
      <c r="CM27" s="127">
        <v>1215.8665526860434</v>
      </c>
      <c r="CN27" s="128"/>
      <c r="CO27" s="128"/>
      <c r="CP27" s="129"/>
      <c r="CQ27" s="127">
        <v>1012.8205705030144</v>
      </c>
      <c r="CR27" s="128"/>
      <c r="CS27" s="129"/>
      <c r="CT27" s="127">
        <v>543.86529290020701</v>
      </c>
      <c r="CU27" s="128"/>
      <c r="CV27" s="129"/>
      <c r="CW27" s="127"/>
      <c r="CX27" s="128"/>
      <c r="CY27" s="128"/>
      <c r="CZ27" s="129"/>
      <c r="DA27" s="124" t="s">
        <v>29</v>
      </c>
      <c r="DB27" s="125"/>
      <c r="DC27" s="125"/>
      <c r="DD27" s="125"/>
      <c r="DE27" s="125"/>
      <c r="DF27" s="125"/>
      <c r="DG27" s="126"/>
      <c r="DH27" s="127">
        <v>1182.4113538482136</v>
      </c>
      <c r="DI27" s="128"/>
      <c r="DJ27" s="129"/>
      <c r="DK27" s="127">
        <v>1227.9650994131168</v>
      </c>
      <c r="DL27" s="128"/>
      <c r="DM27" s="128"/>
      <c r="DN27" s="129"/>
      <c r="DO27" s="127">
        <v>1064.8294021824024</v>
      </c>
      <c r="DP27" s="128"/>
      <c r="DQ27" s="128"/>
      <c r="DR27" s="129"/>
      <c r="DS27" s="127">
        <v>545.08736304197441</v>
      </c>
      <c r="DT27" s="128"/>
      <c r="DU27" s="129"/>
      <c r="DV27" s="127"/>
      <c r="DW27" s="128"/>
      <c r="DX27" s="128"/>
      <c r="DY27" s="129"/>
      <c r="DZ27" s="6">
        <f t="shared" si="0"/>
        <v>1190.4515859330675</v>
      </c>
      <c r="EA27" s="6"/>
      <c r="EB27" s="6">
        <f t="shared" si="1"/>
        <v>1188.2513290248985</v>
      </c>
      <c r="EC27" s="11" t="s">
        <v>29</v>
      </c>
      <c r="EG27" s="6" t="s">
        <v>67</v>
      </c>
      <c r="EH27" s="6">
        <f>EH$15*EH23</f>
        <v>773.51019070697726</v>
      </c>
      <c r="EI27" s="6">
        <f t="shared" ref="EI27:FJ27" si="3">EI$15*EI23</f>
        <v>485.52743457668356</v>
      </c>
      <c r="EJ27" s="6">
        <f t="shared" si="3"/>
        <v>256.74657151585058</v>
      </c>
      <c r="EK27" s="6">
        <f t="shared" si="3"/>
        <v>1724.2397070165957</v>
      </c>
      <c r="EL27" s="6">
        <f t="shared" si="3"/>
        <v>468.3061945132194</v>
      </c>
      <c r="EM27" s="6">
        <f t="shared" si="3"/>
        <v>834.31011836080086</v>
      </c>
      <c r="EN27" s="6">
        <f t="shared" si="3"/>
        <v>560.79712214932124</v>
      </c>
      <c r="EO27" s="6">
        <f t="shared" si="3"/>
        <v>395.7821733186741</v>
      </c>
      <c r="EP27" s="6">
        <f t="shared" si="3"/>
        <v>582.89372398715955</v>
      </c>
      <c r="EQ27" s="6">
        <f t="shared" si="3"/>
        <v>687.28496781788124</v>
      </c>
      <c r="ER27" s="6">
        <f t="shared" si="3"/>
        <v>377.60592573119897</v>
      </c>
      <c r="ES27" s="6">
        <f t="shared" si="3"/>
        <v>576.6622317755706</v>
      </c>
      <c r="ET27" s="6">
        <f t="shared" si="3"/>
        <v>556.96719336116587</v>
      </c>
      <c r="EU27" s="6">
        <f t="shared" si="3"/>
        <v>511.71209233203183</v>
      </c>
      <c r="EV27" s="6">
        <f t="shared" si="3"/>
        <v>1005.901025294925</v>
      </c>
      <c r="EW27" s="6">
        <f t="shared" si="3"/>
        <v>762.20150599213116</v>
      </c>
      <c r="EX27" s="6">
        <f t="shared" si="3"/>
        <v>209.60065469286883</v>
      </c>
      <c r="EY27" s="6">
        <f t="shared" si="3"/>
        <v>442.84162503750196</v>
      </c>
      <c r="EZ27" s="6">
        <f t="shared" si="3"/>
        <v>264.92924873324012</v>
      </c>
      <c r="FA27" s="6">
        <f t="shared" si="3"/>
        <v>981.13758486205393</v>
      </c>
      <c r="FB27" s="6">
        <f t="shared" si="3"/>
        <v>1020.7565732442991</v>
      </c>
      <c r="FC27" s="6">
        <f t="shared" si="3"/>
        <v>510.33749976876152</v>
      </c>
      <c r="FD27" s="6">
        <f t="shared" si="3"/>
        <v>668.46788389984818</v>
      </c>
      <c r="FE27" s="6">
        <f t="shared" si="3"/>
        <v>180.88962993162198</v>
      </c>
      <c r="FF27" s="6">
        <f t="shared" si="3"/>
        <v>869.96121841143508</v>
      </c>
      <c r="FG27" s="6">
        <f t="shared" si="3"/>
        <v>986.04449003767547</v>
      </c>
      <c r="FH27" s="6">
        <f t="shared" si="3"/>
        <v>462.30226894253713</v>
      </c>
      <c r="FI27" s="6">
        <f t="shared" si="3"/>
        <v>706.6302702877714</v>
      </c>
      <c r="FJ27" s="6">
        <f t="shared" si="3"/>
        <v>308.5731177168305</v>
      </c>
      <c r="FK27" s="6">
        <f>FK$15*FK23</f>
        <v>546.51673289670089</v>
      </c>
    </row>
    <row r="28" spans="1:167" x14ac:dyDescent="0.35">
      <c r="A28" s="67" t="s">
        <v>30</v>
      </c>
      <c r="B28" s="68"/>
      <c r="C28" s="68"/>
      <c r="D28" s="69"/>
      <c r="E28" s="65">
        <v>1216</v>
      </c>
      <c r="F28" s="70"/>
      <c r="G28" s="66"/>
      <c r="H28" s="65">
        <v>1055</v>
      </c>
      <c r="I28" s="66"/>
      <c r="J28" s="24"/>
      <c r="K28" s="65">
        <v>351.73</v>
      </c>
      <c r="L28" s="66"/>
      <c r="M28" s="65">
        <v>345.09</v>
      </c>
      <c r="N28" s="66"/>
      <c r="O28" s="82" t="s">
        <v>30</v>
      </c>
      <c r="P28" s="83"/>
      <c r="Q28" s="83"/>
      <c r="R28" s="84"/>
      <c r="S28" s="85">
        <v>1233</v>
      </c>
      <c r="T28" s="86"/>
      <c r="U28" s="87"/>
      <c r="V28" s="85">
        <v>1085</v>
      </c>
      <c r="W28" s="87"/>
      <c r="X28" s="30"/>
      <c r="Y28" s="85">
        <v>370.29</v>
      </c>
      <c r="Z28" s="87"/>
      <c r="AA28" s="85">
        <v>363.65</v>
      </c>
      <c r="AB28" s="87"/>
      <c r="AC28" s="82" t="s">
        <v>30</v>
      </c>
      <c r="AD28" s="83"/>
      <c r="AE28" s="83"/>
      <c r="AF28" s="84"/>
      <c r="AG28" s="85">
        <v>1359</v>
      </c>
      <c r="AH28" s="86"/>
      <c r="AI28" s="87"/>
      <c r="AJ28" s="85">
        <v>1124</v>
      </c>
      <c r="AK28" s="87"/>
      <c r="AL28" s="30"/>
      <c r="AM28" s="85">
        <v>410.9</v>
      </c>
      <c r="AN28" s="87"/>
      <c r="AO28" s="85">
        <v>404.26</v>
      </c>
      <c r="AP28" s="87"/>
      <c r="AQ28" s="82" t="s">
        <v>30</v>
      </c>
      <c r="AR28" s="83"/>
      <c r="AS28" s="83"/>
      <c r="AT28" s="84"/>
      <c r="AU28" s="85">
        <v>1370</v>
      </c>
      <c r="AV28" s="86"/>
      <c r="AW28" s="87"/>
      <c r="AX28" s="85">
        <v>1196</v>
      </c>
      <c r="AY28" s="87"/>
      <c r="AZ28" s="30"/>
      <c r="BA28" s="85">
        <v>475.29</v>
      </c>
      <c r="BB28" s="87"/>
      <c r="BC28" s="85">
        <v>468.65</v>
      </c>
      <c r="BD28" s="87"/>
      <c r="BE28" s="124" t="s">
        <v>30</v>
      </c>
      <c r="BF28" s="125"/>
      <c r="BG28" s="125"/>
      <c r="BH28" s="125"/>
      <c r="BI28" s="125"/>
      <c r="BJ28" s="125"/>
      <c r="BK28" s="126"/>
      <c r="BL28" s="127">
        <v>1309</v>
      </c>
      <c r="BM28" s="128"/>
      <c r="BN28" s="129"/>
      <c r="BO28" s="127">
        <v>1184</v>
      </c>
      <c r="BP28" s="128"/>
      <c r="BQ28" s="128"/>
      <c r="BR28" s="129"/>
      <c r="BS28" s="127"/>
      <c r="BT28" s="128"/>
      <c r="BU28" s="129"/>
      <c r="BV28" s="127">
        <v>452.35</v>
      </c>
      <c r="BW28" s="128"/>
      <c r="BX28" s="129"/>
      <c r="BY28" s="127">
        <v>445.71</v>
      </c>
      <c r="BZ28" s="128"/>
      <c r="CA28" s="128"/>
      <c r="CB28" s="129"/>
      <c r="CC28" s="124" t="s">
        <v>30</v>
      </c>
      <c r="CD28" s="125"/>
      <c r="CE28" s="125"/>
      <c r="CF28" s="125"/>
      <c r="CG28" s="125"/>
      <c r="CH28" s="125"/>
      <c r="CI28" s="126"/>
      <c r="CJ28" s="127">
        <v>1192</v>
      </c>
      <c r="CK28" s="128"/>
      <c r="CL28" s="129"/>
      <c r="CM28" s="127">
        <v>1114</v>
      </c>
      <c r="CN28" s="128"/>
      <c r="CO28" s="128"/>
      <c r="CP28" s="129"/>
      <c r="CQ28" s="127"/>
      <c r="CR28" s="128"/>
      <c r="CS28" s="129"/>
      <c r="CT28" s="127">
        <v>432.43</v>
      </c>
      <c r="CU28" s="128"/>
      <c r="CV28" s="129"/>
      <c r="CW28" s="127">
        <v>425.79</v>
      </c>
      <c r="CX28" s="128"/>
      <c r="CY28" s="128"/>
      <c r="CZ28" s="129"/>
      <c r="DA28" s="124" t="s">
        <v>30</v>
      </c>
      <c r="DB28" s="125"/>
      <c r="DC28" s="125"/>
      <c r="DD28" s="125"/>
      <c r="DE28" s="125"/>
      <c r="DF28" s="125"/>
      <c r="DG28" s="126"/>
      <c r="DH28" s="127">
        <v>1355</v>
      </c>
      <c r="DI28" s="128"/>
      <c r="DJ28" s="129"/>
      <c r="DK28" s="127">
        <v>1245</v>
      </c>
      <c r="DL28" s="128"/>
      <c r="DM28" s="128"/>
      <c r="DN28" s="129"/>
      <c r="DO28" s="127"/>
      <c r="DP28" s="128"/>
      <c r="DQ28" s="128"/>
      <c r="DR28" s="129"/>
      <c r="DS28" s="127">
        <v>480.02</v>
      </c>
      <c r="DT28" s="128"/>
      <c r="DU28" s="129"/>
      <c r="DV28" s="127">
        <v>473.38</v>
      </c>
      <c r="DW28" s="128"/>
      <c r="DX28" s="128"/>
      <c r="DY28" s="129"/>
      <c r="DZ28" s="6">
        <f t="shared" si="0"/>
        <v>1290.5714285714287</v>
      </c>
      <c r="EA28" s="6"/>
      <c r="EB28" s="6">
        <f t="shared" si="1"/>
        <v>1143.2857142857142</v>
      </c>
      <c r="EC28" s="11" t="s">
        <v>30</v>
      </c>
      <c r="EG28" s="6" t="s">
        <v>68</v>
      </c>
      <c r="EH28" s="6">
        <f>EH$15*EH24</f>
        <v>371.48980929302263</v>
      </c>
      <c r="EI28" s="6">
        <f t="shared" ref="EI28:FJ28" si="4">EI$15*EI24</f>
        <v>520.47256542331638</v>
      </c>
      <c r="EJ28" s="6">
        <f t="shared" si="4"/>
        <v>227.25342848414948</v>
      </c>
      <c r="EK28" s="6">
        <f t="shared" si="4"/>
        <v>430.76029298340421</v>
      </c>
      <c r="EL28" s="6">
        <f t="shared" si="4"/>
        <v>311.6938054867806</v>
      </c>
      <c r="EM28" s="6">
        <f t="shared" si="4"/>
        <v>400.68988163919909</v>
      </c>
      <c r="EN28" s="6">
        <f t="shared" si="4"/>
        <v>254.20287785067876</v>
      </c>
      <c r="EO28" s="6">
        <f t="shared" si="4"/>
        <v>261.21782668132596</v>
      </c>
      <c r="EP28" s="6">
        <f t="shared" si="4"/>
        <v>721.10627601284057</v>
      </c>
      <c r="EQ28" s="6">
        <f t="shared" si="4"/>
        <v>244.7150321821187</v>
      </c>
      <c r="ER28" s="6">
        <f t="shared" si="4"/>
        <v>666.39407426880109</v>
      </c>
      <c r="ES28" s="6">
        <f t="shared" si="4"/>
        <v>545.3377682244294</v>
      </c>
      <c r="ET28" s="6">
        <f t="shared" si="4"/>
        <v>264.03280663883407</v>
      </c>
      <c r="EU28" s="6">
        <f t="shared" si="4"/>
        <v>628.28790766796817</v>
      </c>
      <c r="EV28" s="6">
        <f t="shared" si="4"/>
        <v>483.09897470507485</v>
      </c>
      <c r="EW28" s="6">
        <f t="shared" si="4"/>
        <v>720.79849400786873</v>
      </c>
      <c r="EX28" s="6">
        <f t="shared" si="4"/>
        <v>579.39934530713117</v>
      </c>
      <c r="EY28" s="6">
        <f t="shared" si="4"/>
        <v>577.15837496249799</v>
      </c>
      <c r="EZ28" s="6">
        <f t="shared" si="4"/>
        <v>514.07075126675988</v>
      </c>
      <c r="FA28" s="6">
        <f t="shared" si="4"/>
        <v>459.86241513794596</v>
      </c>
      <c r="FB28" s="6">
        <f t="shared" si="4"/>
        <v>171.24342675570082</v>
      </c>
      <c r="FC28" s="6">
        <f t="shared" si="4"/>
        <v>303.66250023123843</v>
      </c>
      <c r="FD28" s="6">
        <f t="shared" si="4"/>
        <v>867.53211610015182</v>
      </c>
      <c r="FE28" s="6">
        <f t="shared" si="4"/>
        <v>160.11037006837805</v>
      </c>
      <c r="FF28" s="6">
        <f t="shared" si="4"/>
        <v>529.03878158856503</v>
      </c>
      <c r="FG28" s="6">
        <f t="shared" si="4"/>
        <v>1001.9555099623246</v>
      </c>
      <c r="FH28" s="6">
        <f t="shared" si="4"/>
        <v>307.69773105746293</v>
      </c>
      <c r="FI28" s="6">
        <f t="shared" si="4"/>
        <v>339.36972971222855</v>
      </c>
      <c r="FJ28" s="6">
        <f t="shared" si="4"/>
        <v>485.4268822831695</v>
      </c>
      <c r="FK28" s="6">
        <f>FK$15*FK24</f>
        <v>565.48326710329923</v>
      </c>
    </row>
    <row r="29" spans="1:167" x14ac:dyDescent="0.35">
      <c r="A29" s="67" t="s">
        <v>31</v>
      </c>
      <c r="B29" s="68"/>
      <c r="C29" s="68"/>
      <c r="D29" s="69"/>
      <c r="E29" s="65">
        <v>1220</v>
      </c>
      <c r="F29" s="70"/>
      <c r="G29" s="66"/>
      <c r="H29" s="65">
        <v>1099</v>
      </c>
      <c r="I29" s="66"/>
      <c r="J29" s="24">
        <v>810</v>
      </c>
      <c r="K29" s="65">
        <v>447.24</v>
      </c>
      <c r="L29" s="66"/>
      <c r="M29" s="65"/>
      <c r="N29" s="66"/>
      <c r="O29" s="82" t="s">
        <v>31</v>
      </c>
      <c r="P29" s="83"/>
      <c r="Q29" s="83"/>
      <c r="R29" s="84"/>
      <c r="S29" s="85">
        <v>1217</v>
      </c>
      <c r="T29" s="86"/>
      <c r="U29" s="87"/>
      <c r="V29" s="85">
        <v>1128</v>
      </c>
      <c r="W29" s="87"/>
      <c r="X29" s="30">
        <v>831</v>
      </c>
      <c r="Y29" s="85">
        <v>445.24</v>
      </c>
      <c r="Z29" s="87"/>
      <c r="AA29" s="85"/>
      <c r="AB29" s="87"/>
      <c r="AC29" s="82" t="s">
        <v>31</v>
      </c>
      <c r="AD29" s="83"/>
      <c r="AE29" s="83"/>
      <c r="AF29" s="84"/>
      <c r="AG29" s="85">
        <v>1331</v>
      </c>
      <c r="AH29" s="86"/>
      <c r="AI29" s="87"/>
      <c r="AJ29" s="85">
        <v>1178</v>
      </c>
      <c r="AK29" s="87"/>
      <c r="AL29" s="30">
        <v>834</v>
      </c>
      <c r="AM29" s="85">
        <v>491.24</v>
      </c>
      <c r="AN29" s="87"/>
      <c r="AO29" s="85"/>
      <c r="AP29" s="87"/>
      <c r="AQ29" s="82" t="s">
        <v>31</v>
      </c>
      <c r="AR29" s="83"/>
      <c r="AS29" s="83"/>
      <c r="AT29" s="84"/>
      <c r="AU29" s="85">
        <v>1364</v>
      </c>
      <c r="AV29" s="86"/>
      <c r="AW29" s="87"/>
      <c r="AX29" s="85">
        <v>1242</v>
      </c>
      <c r="AY29" s="87"/>
      <c r="AZ29" s="30">
        <v>907</v>
      </c>
      <c r="BA29" s="85">
        <v>530.30999999999995</v>
      </c>
      <c r="BB29" s="87"/>
      <c r="BC29" s="85"/>
      <c r="BD29" s="87"/>
      <c r="BE29" s="124" t="s">
        <v>31</v>
      </c>
      <c r="BF29" s="125"/>
      <c r="BG29" s="125"/>
      <c r="BH29" s="125"/>
      <c r="BI29" s="125"/>
      <c r="BJ29" s="125"/>
      <c r="BK29" s="126"/>
      <c r="BL29" s="127">
        <v>1316</v>
      </c>
      <c r="BM29" s="128"/>
      <c r="BN29" s="129"/>
      <c r="BO29" s="127">
        <v>1198</v>
      </c>
      <c r="BP29" s="128"/>
      <c r="BQ29" s="128"/>
      <c r="BR29" s="129"/>
      <c r="BS29" s="127">
        <v>844</v>
      </c>
      <c r="BT29" s="128"/>
      <c r="BU29" s="129"/>
      <c r="BV29" s="127">
        <v>519.30999999999995</v>
      </c>
      <c r="BW29" s="128"/>
      <c r="BX29" s="129"/>
      <c r="BY29" s="127"/>
      <c r="BZ29" s="128"/>
      <c r="CA29" s="128"/>
      <c r="CB29" s="129"/>
      <c r="CC29" s="124" t="s">
        <v>31</v>
      </c>
      <c r="CD29" s="125"/>
      <c r="CE29" s="125"/>
      <c r="CF29" s="125"/>
      <c r="CG29" s="125"/>
      <c r="CH29" s="125"/>
      <c r="CI29" s="126"/>
      <c r="CJ29" s="127">
        <v>1258</v>
      </c>
      <c r="CK29" s="128"/>
      <c r="CL29" s="129"/>
      <c r="CM29" s="127">
        <v>1170</v>
      </c>
      <c r="CN29" s="128"/>
      <c r="CO29" s="128"/>
      <c r="CP29" s="129"/>
      <c r="CQ29" s="127">
        <v>822</v>
      </c>
      <c r="CR29" s="128"/>
      <c r="CS29" s="129"/>
      <c r="CT29" s="127">
        <v>465.31</v>
      </c>
      <c r="CU29" s="128"/>
      <c r="CV29" s="129"/>
      <c r="CW29" s="127"/>
      <c r="CX29" s="128"/>
      <c r="CY29" s="128"/>
      <c r="CZ29" s="129"/>
      <c r="DA29" s="124" t="s">
        <v>31</v>
      </c>
      <c r="DB29" s="125"/>
      <c r="DC29" s="125"/>
      <c r="DD29" s="125"/>
      <c r="DE29" s="125"/>
      <c r="DF29" s="125"/>
      <c r="DG29" s="126"/>
      <c r="DH29" s="127">
        <v>1362</v>
      </c>
      <c r="DI29" s="128"/>
      <c r="DJ29" s="129"/>
      <c r="DK29" s="127">
        <v>1286</v>
      </c>
      <c r="DL29" s="128"/>
      <c r="DM29" s="128"/>
      <c r="DN29" s="129"/>
      <c r="DO29" s="127">
        <v>951</v>
      </c>
      <c r="DP29" s="128"/>
      <c r="DQ29" s="128"/>
      <c r="DR29" s="129"/>
      <c r="DS29" s="127">
        <v>574.08000000000004</v>
      </c>
      <c r="DT29" s="128"/>
      <c r="DU29" s="129"/>
      <c r="DV29" s="127"/>
      <c r="DW29" s="128"/>
      <c r="DX29" s="128"/>
      <c r="DY29" s="129"/>
      <c r="DZ29" s="6">
        <f t="shared" si="0"/>
        <v>1295.4285714285713</v>
      </c>
      <c r="EA29" s="6"/>
      <c r="EB29" s="6">
        <f t="shared" si="1"/>
        <v>1185.8571428571429</v>
      </c>
      <c r="EC29" s="11" t="s">
        <v>31</v>
      </c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</row>
    <row r="30" spans="1:167" x14ac:dyDescent="0.35">
      <c r="A30" s="67" t="s">
        <v>32</v>
      </c>
      <c r="B30" s="68"/>
      <c r="C30" s="68"/>
      <c r="D30" s="69"/>
      <c r="E30" s="65">
        <v>1140.68</v>
      </c>
      <c r="F30" s="70"/>
      <c r="G30" s="66"/>
      <c r="H30" s="65">
        <v>1005.97</v>
      </c>
      <c r="I30" s="66"/>
      <c r="J30" s="24">
        <v>558.1</v>
      </c>
      <c r="K30" s="65">
        <v>273.89</v>
      </c>
      <c r="L30" s="66"/>
      <c r="M30" s="65"/>
      <c r="N30" s="66"/>
      <c r="O30" s="82" t="s">
        <v>32</v>
      </c>
      <c r="P30" s="83"/>
      <c r="Q30" s="83"/>
      <c r="R30" s="84"/>
      <c r="S30" s="85">
        <v>1177.99</v>
      </c>
      <c r="T30" s="86"/>
      <c r="U30" s="87"/>
      <c r="V30" s="85">
        <v>1077.48</v>
      </c>
      <c r="W30" s="87"/>
      <c r="X30" s="30">
        <v>630.11</v>
      </c>
      <c r="Y30" s="85">
        <v>304.04000000000002</v>
      </c>
      <c r="Z30" s="87"/>
      <c r="AA30" s="85"/>
      <c r="AB30" s="87"/>
      <c r="AC30" s="82" t="s">
        <v>32</v>
      </c>
      <c r="AD30" s="83"/>
      <c r="AE30" s="83"/>
      <c r="AF30" s="84"/>
      <c r="AG30" s="85">
        <v>1252.53</v>
      </c>
      <c r="AH30" s="86"/>
      <c r="AI30" s="87"/>
      <c r="AJ30" s="85">
        <v>1096.32</v>
      </c>
      <c r="AK30" s="87"/>
      <c r="AL30" s="30">
        <v>661.37</v>
      </c>
      <c r="AM30" s="85">
        <v>337.35</v>
      </c>
      <c r="AN30" s="87"/>
      <c r="AO30" s="85"/>
      <c r="AP30" s="87"/>
      <c r="AQ30" s="82" t="s">
        <v>32</v>
      </c>
      <c r="AR30" s="83"/>
      <c r="AS30" s="83"/>
      <c r="AT30" s="84"/>
      <c r="AU30" s="85">
        <v>1330.14</v>
      </c>
      <c r="AV30" s="86"/>
      <c r="AW30" s="87"/>
      <c r="AX30" s="85">
        <v>1185.98</v>
      </c>
      <c r="AY30" s="87"/>
      <c r="AZ30" s="30">
        <v>724.18</v>
      </c>
      <c r="BA30" s="85">
        <v>393.72</v>
      </c>
      <c r="BB30" s="87"/>
      <c r="BC30" s="85"/>
      <c r="BD30" s="87"/>
      <c r="BE30" s="124" t="s">
        <v>32</v>
      </c>
      <c r="BF30" s="125"/>
      <c r="BG30" s="125"/>
      <c r="BH30" s="125"/>
      <c r="BI30" s="125"/>
      <c r="BJ30" s="125"/>
      <c r="BK30" s="126"/>
      <c r="BL30" s="127">
        <v>1261.4000000000001</v>
      </c>
      <c r="BM30" s="128"/>
      <c r="BN30" s="129"/>
      <c r="BO30" s="127">
        <v>1152.8900000000001</v>
      </c>
      <c r="BP30" s="128"/>
      <c r="BQ30" s="128"/>
      <c r="BR30" s="129"/>
      <c r="BS30" s="127">
        <v>696.99</v>
      </c>
      <c r="BT30" s="128"/>
      <c r="BU30" s="129"/>
      <c r="BV30" s="127">
        <v>369.69</v>
      </c>
      <c r="BW30" s="128"/>
      <c r="BX30" s="129"/>
      <c r="BY30" s="127"/>
      <c r="BZ30" s="128"/>
      <c r="CA30" s="128"/>
      <c r="CB30" s="129"/>
      <c r="CC30" s="124" t="s">
        <v>32</v>
      </c>
      <c r="CD30" s="125"/>
      <c r="CE30" s="125"/>
      <c r="CF30" s="125"/>
      <c r="CG30" s="125"/>
      <c r="CH30" s="125"/>
      <c r="CI30" s="126"/>
      <c r="CJ30" s="127">
        <v>1209.47</v>
      </c>
      <c r="CK30" s="128"/>
      <c r="CL30" s="129"/>
      <c r="CM30" s="127">
        <v>1140.6199999999999</v>
      </c>
      <c r="CN30" s="128"/>
      <c r="CO30" s="128"/>
      <c r="CP30" s="129"/>
      <c r="CQ30" s="127">
        <v>691.95</v>
      </c>
      <c r="CR30" s="128"/>
      <c r="CS30" s="129"/>
      <c r="CT30" s="127">
        <v>351.61</v>
      </c>
      <c r="CU30" s="128"/>
      <c r="CV30" s="129"/>
      <c r="CW30" s="127"/>
      <c r="CX30" s="128"/>
      <c r="CY30" s="128"/>
      <c r="CZ30" s="129"/>
      <c r="DA30" s="124" t="s">
        <v>32</v>
      </c>
      <c r="DB30" s="125"/>
      <c r="DC30" s="125"/>
      <c r="DD30" s="125"/>
      <c r="DE30" s="125"/>
      <c r="DF30" s="125"/>
      <c r="DG30" s="126"/>
      <c r="DH30" s="127">
        <v>1217.5899999999999</v>
      </c>
      <c r="DI30" s="128"/>
      <c r="DJ30" s="129"/>
      <c r="DK30" s="127">
        <v>1162.4000000000001</v>
      </c>
      <c r="DL30" s="128"/>
      <c r="DM30" s="128"/>
      <c r="DN30" s="129"/>
      <c r="DO30" s="127">
        <v>726.64</v>
      </c>
      <c r="DP30" s="128"/>
      <c r="DQ30" s="128"/>
      <c r="DR30" s="129"/>
      <c r="DS30" s="127">
        <v>412.95</v>
      </c>
      <c r="DT30" s="128"/>
      <c r="DU30" s="129"/>
      <c r="DV30" s="127"/>
      <c r="DW30" s="128"/>
      <c r="DX30" s="128"/>
      <c r="DY30" s="129"/>
      <c r="DZ30" s="6">
        <f t="shared" si="0"/>
        <v>1227.1142857142856</v>
      </c>
      <c r="EA30" s="6"/>
      <c r="EB30" s="6">
        <f t="shared" si="1"/>
        <v>1117.3799999999999</v>
      </c>
      <c r="EC30" s="11" t="s">
        <v>32</v>
      </c>
      <c r="EG30" s="6" t="s">
        <v>69</v>
      </c>
      <c r="EH30" s="6">
        <f>EH27*1000/EH10</f>
        <v>690.72220116709286</v>
      </c>
      <c r="EI30" s="6">
        <f t="shared" ref="EI30:FH30" si="5">EI27*1000/EI10</f>
        <v>421.03977904704146</v>
      </c>
      <c r="EJ30" s="6">
        <f t="shared" si="5"/>
        <v>228.03817349609963</v>
      </c>
      <c r="EK30" s="6">
        <f t="shared" si="5"/>
        <v>1396.5186705893846</v>
      </c>
      <c r="EL30" s="6">
        <f t="shared" si="5"/>
        <v>405.63724135679439</v>
      </c>
      <c r="EM30" s="6">
        <f t="shared" si="5"/>
        <v>710.22386337414639</v>
      </c>
      <c r="EN30" s="6">
        <f t="shared" si="5"/>
        <v>441.57307849199191</v>
      </c>
      <c r="EO30" s="6">
        <f t="shared" si="5"/>
        <v>366.12596976750609</v>
      </c>
      <c r="EP30" s="6">
        <f t="shared" si="5"/>
        <v>521.66113943972471</v>
      </c>
      <c r="EQ30" s="6">
        <f t="shared" si="5"/>
        <v>524.01642247306052</v>
      </c>
      <c r="ER30" s="6">
        <f t="shared" si="5"/>
        <v>329.55205712691185</v>
      </c>
      <c r="ES30" s="6">
        <f t="shared" si="5"/>
        <v>489.7640891081042</v>
      </c>
      <c r="ET30" s="6">
        <f t="shared" si="5"/>
        <v>479.17479572494602</v>
      </c>
      <c r="EU30" s="6">
        <f t="shared" si="5"/>
        <v>440.90158551265785</v>
      </c>
      <c r="EV30" s="6">
        <f t="shared" si="5"/>
        <v>800.78553133907383</v>
      </c>
      <c r="EW30" s="6">
        <f t="shared" si="5"/>
        <v>540.36532792080368</v>
      </c>
      <c r="EX30" s="6">
        <f t="shared" si="5"/>
        <v>195.14789946050232</v>
      </c>
      <c r="EY30" s="6">
        <f t="shared" si="5"/>
        <v>433.48636990863093</v>
      </c>
      <c r="EZ30" s="6">
        <f t="shared" si="5"/>
        <v>247.63015954481045</v>
      </c>
      <c r="FA30" s="6">
        <f t="shared" si="5"/>
        <v>764.80658062743623</v>
      </c>
      <c r="FB30" s="6">
        <f t="shared" si="5"/>
        <v>827.55163878665849</v>
      </c>
      <c r="FC30" s="6">
        <f t="shared" si="5"/>
        <v>474.34133085683857</v>
      </c>
      <c r="FD30" s="6">
        <f t="shared" si="5"/>
        <v>565.88162864904314</v>
      </c>
      <c r="FE30" s="6">
        <f t="shared" si="5"/>
        <v>152.23179264614282</v>
      </c>
      <c r="FF30" s="6">
        <f t="shared" si="5"/>
        <v>636.93190867625174</v>
      </c>
      <c r="FG30" s="6">
        <f t="shared" si="5"/>
        <v>831.50360562145863</v>
      </c>
      <c r="FH30" s="6">
        <f t="shared" si="5"/>
        <v>404.36284925624892</v>
      </c>
      <c r="FI30" s="6">
        <f>FI27*1000/FI10</f>
        <v>446.01715186341124</v>
      </c>
      <c r="FJ30" s="6"/>
      <c r="FK30" s="6">
        <f>FK27*1000/FK10</f>
        <v>399.34377579612459</v>
      </c>
    </row>
    <row r="31" spans="1:167" x14ac:dyDescent="0.35">
      <c r="A31" s="67" t="s">
        <v>33</v>
      </c>
      <c r="B31" s="68"/>
      <c r="C31" s="68"/>
      <c r="D31" s="69"/>
      <c r="E31" s="65">
        <v>1314.1087258357363</v>
      </c>
      <c r="F31" s="70"/>
      <c r="G31" s="66"/>
      <c r="H31" s="65">
        <v>1265.9404037167574</v>
      </c>
      <c r="I31" s="66"/>
      <c r="J31" s="24">
        <v>974.4739933781907</v>
      </c>
      <c r="K31" s="65">
        <v>733.09836590836267</v>
      </c>
      <c r="L31" s="66"/>
      <c r="M31" s="65"/>
      <c r="N31" s="66"/>
      <c r="O31" s="82" t="s">
        <v>33</v>
      </c>
      <c r="P31" s="83"/>
      <c r="Q31" s="83"/>
      <c r="R31" s="84"/>
      <c r="S31" s="85">
        <v>1370.6096735005431</v>
      </c>
      <c r="T31" s="86"/>
      <c r="U31" s="87"/>
      <c r="V31" s="85">
        <v>1351.0433576658031</v>
      </c>
      <c r="W31" s="87"/>
      <c r="X31" s="30">
        <v>1087.9731661954268</v>
      </c>
      <c r="Y31" s="85">
        <v>818.9900770826838</v>
      </c>
      <c r="Z31" s="87"/>
      <c r="AA31" s="85"/>
      <c r="AB31" s="87"/>
      <c r="AC31" s="82" t="s">
        <v>33</v>
      </c>
      <c r="AD31" s="83"/>
      <c r="AE31" s="83"/>
      <c r="AF31" s="84"/>
      <c r="AG31" s="85">
        <v>1415.0344097406035</v>
      </c>
      <c r="AH31" s="86"/>
      <c r="AI31" s="87"/>
      <c r="AJ31" s="85">
        <v>1352.4616199047114</v>
      </c>
      <c r="AK31" s="87"/>
      <c r="AL31" s="30">
        <v>1084.0656431974589</v>
      </c>
      <c r="AM31" s="85">
        <v>801.16463737427205</v>
      </c>
      <c r="AN31" s="87"/>
      <c r="AO31" s="85"/>
      <c r="AP31" s="87"/>
      <c r="AQ31" s="82" t="s">
        <v>33</v>
      </c>
      <c r="AR31" s="83"/>
      <c r="AS31" s="83"/>
      <c r="AT31" s="84"/>
      <c r="AU31" s="85">
        <v>1507.3000653737197</v>
      </c>
      <c r="AV31" s="86"/>
      <c r="AW31" s="87"/>
      <c r="AX31" s="85">
        <v>1453.4757027674875</v>
      </c>
      <c r="AY31" s="87"/>
      <c r="AZ31" s="30">
        <v>1176.9448681629985</v>
      </c>
      <c r="BA31" s="85">
        <v>881.23774242754416</v>
      </c>
      <c r="BB31" s="87"/>
      <c r="BC31" s="85"/>
      <c r="BD31" s="87"/>
      <c r="BE31" s="124" t="s">
        <v>33</v>
      </c>
      <c r="BF31" s="125"/>
      <c r="BG31" s="125"/>
      <c r="BH31" s="125"/>
      <c r="BI31" s="125"/>
      <c r="BJ31" s="125"/>
      <c r="BK31" s="126"/>
      <c r="BL31" s="127">
        <v>1486.8876528523508</v>
      </c>
      <c r="BM31" s="128"/>
      <c r="BN31" s="129"/>
      <c r="BO31" s="127">
        <v>1418.0840004715515</v>
      </c>
      <c r="BP31" s="128"/>
      <c r="BQ31" s="128"/>
      <c r="BR31" s="129"/>
      <c r="BS31" s="127">
        <v>1148.2279308534009</v>
      </c>
      <c r="BT31" s="128"/>
      <c r="BU31" s="129"/>
      <c r="BV31" s="127">
        <v>844.29154743915376</v>
      </c>
      <c r="BW31" s="128"/>
      <c r="BX31" s="129"/>
      <c r="BY31" s="127"/>
      <c r="BZ31" s="128"/>
      <c r="CA31" s="128"/>
      <c r="CB31" s="129"/>
      <c r="CC31" s="124" t="s">
        <v>33</v>
      </c>
      <c r="CD31" s="125"/>
      <c r="CE31" s="125"/>
      <c r="CF31" s="125"/>
      <c r="CG31" s="125"/>
      <c r="CH31" s="125"/>
      <c r="CI31" s="126"/>
      <c r="CJ31" s="127">
        <v>1364.1770487697991</v>
      </c>
      <c r="CK31" s="128"/>
      <c r="CL31" s="129"/>
      <c r="CM31" s="127">
        <v>1375.4460652350842</v>
      </c>
      <c r="CN31" s="128"/>
      <c r="CO31" s="128"/>
      <c r="CP31" s="129"/>
      <c r="CQ31" s="127">
        <v>1135.1447233873828</v>
      </c>
      <c r="CR31" s="128"/>
      <c r="CS31" s="129"/>
      <c r="CT31" s="127">
        <v>831.19430705983007</v>
      </c>
      <c r="CU31" s="128"/>
      <c r="CV31" s="129"/>
      <c r="CW31" s="127"/>
      <c r="CX31" s="128"/>
      <c r="CY31" s="128"/>
      <c r="CZ31" s="129"/>
      <c r="DA31" s="124" t="s">
        <v>33</v>
      </c>
      <c r="DB31" s="125"/>
      <c r="DC31" s="125"/>
      <c r="DD31" s="125"/>
      <c r="DE31" s="125"/>
      <c r="DF31" s="125"/>
      <c r="DG31" s="126"/>
      <c r="DH31" s="127">
        <v>1335.2321033837782</v>
      </c>
      <c r="DI31" s="128"/>
      <c r="DJ31" s="129"/>
      <c r="DK31" s="127">
        <v>1344.584254378507</v>
      </c>
      <c r="DL31" s="128"/>
      <c r="DM31" s="128"/>
      <c r="DN31" s="129"/>
      <c r="DO31" s="127">
        <v>1088.5691208978064</v>
      </c>
      <c r="DP31" s="128"/>
      <c r="DQ31" s="128"/>
      <c r="DR31" s="129"/>
      <c r="DS31" s="127">
        <v>797.69597007311677</v>
      </c>
      <c r="DT31" s="128"/>
      <c r="DU31" s="129"/>
      <c r="DV31" s="127"/>
      <c r="DW31" s="128"/>
      <c r="DX31" s="128"/>
      <c r="DY31" s="129"/>
      <c r="DZ31" s="6">
        <f t="shared" si="0"/>
        <v>1399.0499542080759</v>
      </c>
      <c r="EA31" s="6"/>
      <c r="EB31" s="6">
        <f t="shared" si="1"/>
        <v>1365.8622005914146</v>
      </c>
      <c r="EC31" s="11" t="s">
        <v>33</v>
      </c>
      <c r="EG31" s="6" t="s">
        <v>78</v>
      </c>
      <c r="EH31" s="6">
        <f>EH28*1000/EH9</f>
        <v>310.68442832152425</v>
      </c>
      <c r="EI31" s="6">
        <f t="shared" ref="EI31:FK31" si="6">EI28*1000/EI9</f>
        <v>384.32937481481014</v>
      </c>
      <c r="EJ31" s="6">
        <f t="shared" si="6"/>
        <v>204.7932730742003</v>
      </c>
      <c r="EK31" s="6">
        <f t="shared" si="6"/>
        <v>350.52428308686837</v>
      </c>
      <c r="EL31" s="6">
        <f t="shared" si="6"/>
        <v>269.21457918597167</v>
      </c>
      <c r="EM31" s="6">
        <f t="shared" si="6"/>
        <v>288.41431069145438</v>
      </c>
      <c r="EN31" s="6">
        <f t="shared" si="6"/>
        <v>170.75253903479629</v>
      </c>
      <c r="EO31" s="6">
        <f t="shared" si="6"/>
        <v>237.84141347155071</v>
      </c>
      <c r="EP31" s="6">
        <f t="shared" si="6"/>
        <v>587.6439418950248</v>
      </c>
      <c r="EQ31" s="6">
        <f t="shared" si="6"/>
        <v>167.36738888860097</v>
      </c>
      <c r="ER31" s="6">
        <f t="shared" si="6"/>
        <v>492.94086092975755</v>
      </c>
      <c r="ES31" s="6">
        <f t="shared" si="6"/>
        <v>369.25559852689162</v>
      </c>
      <c r="ET31" s="6">
        <f t="shared" si="6"/>
        <v>228.9094194057389</v>
      </c>
      <c r="EU31" s="6">
        <f t="shared" si="6"/>
        <v>501.74559895772273</v>
      </c>
      <c r="EV31" s="6">
        <f t="shared" si="6"/>
        <v>352.51671249197585</v>
      </c>
      <c r="EW31" s="6">
        <f t="shared" si="6"/>
        <v>468.38205281052842</v>
      </c>
      <c r="EX31" s="6">
        <f t="shared" si="6"/>
        <v>500.88938934122302</v>
      </c>
      <c r="EY31" s="6">
        <f t="shared" si="6"/>
        <v>494.64822454680728</v>
      </c>
      <c r="EZ31" s="6">
        <f t="shared" si="6"/>
        <v>456.46082992227008</v>
      </c>
      <c r="FA31" s="6">
        <f t="shared" si="6"/>
        <v>336.36749278637637</v>
      </c>
      <c r="FB31" s="6">
        <f t="shared" si="6"/>
        <v>109.90972040735372</v>
      </c>
      <c r="FC31" s="6">
        <f t="shared" si="6"/>
        <v>274.57234697445665</v>
      </c>
      <c r="FD31" s="6">
        <f t="shared" si="6"/>
        <v>609.80316440237618</v>
      </c>
      <c r="FE31" s="6">
        <f t="shared" si="6"/>
        <v>134.49549058551986</v>
      </c>
      <c r="FF31" s="6">
        <f t="shared" si="6"/>
        <v>378.14145234579871</v>
      </c>
      <c r="FG31" s="6">
        <f t="shared" si="6"/>
        <v>773.45484889019326</v>
      </c>
      <c r="FH31" s="6">
        <f t="shared" si="6"/>
        <v>238.41976061570071</v>
      </c>
      <c r="FI31" s="6">
        <f t="shared" si="6"/>
        <v>221.85200177964069</v>
      </c>
      <c r="FJ31" s="6"/>
      <c r="FK31" s="6">
        <f t="shared" si="6"/>
        <v>362.6241536977451</v>
      </c>
    </row>
    <row r="32" spans="1:167" x14ac:dyDescent="0.35">
      <c r="A32" s="67" t="s">
        <v>34</v>
      </c>
      <c r="B32" s="68"/>
      <c r="C32" s="68"/>
      <c r="D32" s="69"/>
      <c r="E32" s="65">
        <v>1432.4517906336089</v>
      </c>
      <c r="F32" s="70"/>
      <c r="G32" s="66"/>
      <c r="H32" s="65">
        <v>1488.6225895316804</v>
      </c>
      <c r="I32" s="66"/>
      <c r="J32" s="24">
        <v>517.09366391184574</v>
      </c>
      <c r="K32" s="65"/>
      <c r="L32" s="66"/>
      <c r="M32" s="65"/>
      <c r="N32" s="66"/>
      <c r="O32" s="82" t="s">
        <v>34</v>
      </c>
      <c r="P32" s="83"/>
      <c r="Q32" s="83"/>
      <c r="R32" s="84"/>
      <c r="S32" s="85">
        <v>1472.3415754627754</v>
      </c>
      <c r="T32" s="86"/>
      <c r="U32" s="87"/>
      <c r="V32" s="85">
        <v>1496.8112417240911</v>
      </c>
      <c r="W32" s="87"/>
      <c r="X32" s="30">
        <v>596.94635860018911</v>
      </c>
      <c r="Y32" s="85"/>
      <c r="Z32" s="87"/>
      <c r="AA32" s="85"/>
      <c r="AB32" s="87"/>
      <c r="AC32" s="82" t="s">
        <v>34</v>
      </c>
      <c r="AD32" s="83"/>
      <c r="AE32" s="83"/>
      <c r="AF32" s="84"/>
      <c r="AG32" s="85">
        <v>1612.7093596059112</v>
      </c>
      <c r="AH32" s="86"/>
      <c r="AI32" s="87"/>
      <c r="AJ32" s="85">
        <v>1577.0302603800142</v>
      </c>
      <c r="AK32" s="87"/>
      <c r="AL32" s="30">
        <v>608.00844475721328</v>
      </c>
      <c r="AM32" s="85"/>
      <c r="AN32" s="87"/>
      <c r="AO32" s="85"/>
      <c r="AP32" s="87"/>
      <c r="AQ32" s="82" t="s">
        <v>34</v>
      </c>
      <c r="AR32" s="83"/>
      <c r="AS32" s="83"/>
      <c r="AT32" s="84"/>
      <c r="AU32" s="85">
        <v>1608.8747580868121</v>
      </c>
      <c r="AV32" s="86"/>
      <c r="AW32" s="87"/>
      <c r="AX32" s="85">
        <v>1676.8039811998894</v>
      </c>
      <c r="AY32" s="87"/>
      <c r="AZ32" s="30">
        <v>685.88609344760857</v>
      </c>
      <c r="BA32" s="85"/>
      <c r="BB32" s="87"/>
      <c r="BC32" s="85"/>
      <c r="BD32" s="87"/>
      <c r="BE32" s="124" t="s">
        <v>34</v>
      </c>
      <c r="BF32" s="125"/>
      <c r="BG32" s="125"/>
      <c r="BH32" s="125"/>
      <c r="BI32" s="125"/>
      <c r="BJ32" s="125"/>
      <c r="BK32" s="126"/>
      <c r="BL32" s="127">
        <v>1559.6673596673595</v>
      </c>
      <c r="BM32" s="128"/>
      <c r="BN32" s="129"/>
      <c r="BO32" s="127">
        <v>1651.4345114345115</v>
      </c>
      <c r="BP32" s="128"/>
      <c r="BQ32" s="128"/>
      <c r="BR32" s="129"/>
      <c r="BS32" s="127">
        <v>645.59944559944563</v>
      </c>
      <c r="BT32" s="128"/>
      <c r="BU32" s="129"/>
      <c r="BV32" s="127"/>
      <c r="BW32" s="128"/>
      <c r="BX32" s="129"/>
      <c r="BY32" s="127"/>
      <c r="BZ32" s="128"/>
      <c r="CA32" s="128"/>
      <c r="CB32" s="129"/>
      <c r="CC32" s="124" t="s">
        <v>34</v>
      </c>
      <c r="CD32" s="125"/>
      <c r="CE32" s="125"/>
      <c r="CF32" s="125"/>
      <c r="CG32" s="125"/>
      <c r="CH32" s="125"/>
      <c r="CI32" s="126"/>
      <c r="CJ32" s="127">
        <v>1445.3577684948118</v>
      </c>
      <c r="CK32" s="128"/>
      <c r="CL32" s="129"/>
      <c r="CM32" s="127">
        <v>1545.9641557741543</v>
      </c>
      <c r="CN32" s="128"/>
      <c r="CO32" s="128"/>
      <c r="CP32" s="129"/>
      <c r="CQ32" s="127">
        <v>651.59681983560165</v>
      </c>
      <c r="CR32" s="128"/>
      <c r="CS32" s="129"/>
      <c r="CT32" s="127"/>
      <c r="CU32" s="128"/>
      <c r="CV32" s="129"/>
      <c r="CW32" s="127"/>
      <c r="CX32" s="128"/>
      <c r="CY32" s="128"/>
      <c r="CZ32" s="129"/>
      <c r="DA32" s="124" t="s">
        <v>34</v>
      </c>
      <c r="DB32" s="125"/>
      <c r="DC32" s="125"/>
      <c r="DD32" s="125"/>
      <c r="DE32" s="125"/>
      <c r="DF32" s="125"/>
      <c r="DG32" s="126"/>
      <c r="DH32" s="127">
        <v>1465.4863911290322</v>
      </c>
      <c r="DI32" s="128"/>
      <c r="DJ32" s="129"/>
      <c r="DK32" s="127">
        <v>1542.7167338709676</v>
      </c>
      <c r="DL32" s="128"/>
      <c r="DM32" s="128"/>
      <c r="DN32" s="129"/>
      <c r="DO32" s="127">
        <v>647.5176411290322</v>
      </c>
      <c r="DP32" s="128"/>
      <c r="DQ32" s="128"/>
      <c r="DR32" s="129"/>
      <c r="DS32" s="127"/>
      <c r="DT32" s="128"/>
      <c r="DU32" s="129"/>
      <c r="DV32" s="127"/>
      <c r="DW32" s="128"/>
      <c r="DX32" s="128"/>
      <c r="DY32" s="129"/>
      <c r="DZ32" s="37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</row>
    <row r="33" spans="1:167" x14ac:dyDescent="0.35">
      <c r="A33" s="91" t="s">
        <v>93</v>
      </c>
      <c r="B33" s="93"/>
      <c r="C33" s="93"/>
      <c r="D33" s="94"/>
      <c r="E33" s="92">
        <v>1302.6326602175238</v>
      </c>
      <c r="F33" s="72"/>
      <c r="G33" s="73"/>
      <c r="H33" s="92">
        <v>1127.9632567930989</v>
      </c>
      <c r="I33" s="73"/>
      <c r="J33" s="25">
        <v>580.73915115801844</v>
      </c>
      <c r="K33" s="92">
        <v>352.50756461298886</v>
      </c>
      <c r="L33" s="73"/>
      <c r="M33" s="92">
        <v>296.10659206658778</v>
      </c>
      <c r="N33" s="73"/>
      <c r="O33" s="95" t="s">
        <v>93</v>
      </c>
      <c r="P33" s="96"/>
      <c r="Q33" s="96"/>
      <c r="R33" s="97"/>
      <c r="S33" s="79">
        <v>1341.0865640907759</v>
      </c>
      <c r="T33" s="80"/>
      <c r="U33" s="81"/>
      <c r="V33" s="79">
        <v>1184.8697253055882</v>
      </c>
      <c r="W33" s="81"/>
      <c r="X33" s="31">
        <v>668.17893688083848</v>
      </c>
      <c r="Y33" s="79">
        <v>393.02576985680918</v>
      </c>
      <c r="Z33" s="81"/>
      <c r="AA33" s="79">
        <v>302.43234861269394</v>
      </c>
      <c r="AB33" s="81"/>
      <c r="EG33" s="6" t="s">
        <v>70</v>
      </c>
      <c r="EH33" s="19">
        <v>9.7690000000000001</v>
      </c>
      <c r="EI33" s="19">
        <v>6.8079999999999998</v>
      </c>
      <c r="EJ33" s="19">
        <v>7.8929999999999998</v>
      </c>
      <c r="EK33" s="19">
        <v>3.3159999999999998</v>
      </c>
      <c r="EL33" s="19">
        <v>7.8319999999999999</v>
      </c>
      <c r="EM33" s="19">
        <v>7.68</v>
      </c>
      <c r="EN33" s="19">
        <v>7.1689999999999996</v>
      </c>
      <c r="EO33" s="19">
        <v>5.1479999999999997</v>
      </c>
      <c r="EP33" s="19">
        <v>7.6059999999999999</v>
      </c>
      <c r="EQ33" s="19">
        <v>21.291</v>
      </c>
      <c r="ER33" s="19">
        <v>9.2479999999999993</v>
      </c>
      <c r="ES33" s="19">
        <v>4.0490000000000004</v>
      </c>
      <c r="ET33" s="19">
        <v>8.032</v>
      </c>
      <c r="EU33" s="19">
        <v>5.8550000000000004</v>
      </c>
      <c r="EV33" s="19">
        <v>8.9320000000000004</v>
      </c>
      <c r="EW33" s="19">
        <v>9.0470000000000006</v>
      </c>
      <c r="EX33" s="19">
        <v>4.0490000000000004</v>
      </c>
      <c r="EY33" s="19">
        <v>7.6550000000000002</v>
      </c>
      <c r="EZ33" s="19">
        <v>5.1139999999999999</v>
      </c>
      <c r="FA33" s="19">
        <v>8.6910000000000007</v>
      </c>
      <c r="FB33" s="19">
        <v>12.507999999999999</v>
      </c>
      <c r="FC33" s="19">
        <v>6.1189999999999998</v>
      </c>
      <c r="FD33" s="19">
        <v>9.0890000000000004</v>
      </c>
      <c r="FE33" s="19">
        <v>7.8460000000000001</v>
      </c>
      <c r="FF33" s="19">
        <v>30.309000000000001</v>
      </c>
      <c r="FG33" s="19">
        <v>7.9829999999999997</v>
      </c>
      <c r="FH33" s="19">
        <v>8.3079999999999998</v>
      </c>
      <c r="FI33" s="19">
        <v>8.8559999999999999</v>
      </c>
      <c r="FJ33" s="6"/>
      <c r="FK33" s="19">
        <v>27.332999999999998</v>
      </c>
    </row>
    <row r="34" spans="1:167" x14ac:dyDescent="0.35">
      <c r="A34" s="91" t="s">
        <v>37</v>
      </c>
      <c r="B34" s="72"/>
      <c r="C34" s="72"/>
      <c r="D34" s="73"/>
      <c r="E34" s="92">
        <v>1314.3507246535075</v>
      </c>
      <c r="F34" s="72"/>
      <c r="G34" s="73"/>
      <c r="H34" s="92">
        <v>1089.0013303634535</v>
      </c>
      <c r="I34" s="73"/>
      <c r="J34" s="25">
        <v>570.25588393823637</v>
      </c>
      <c r="K34" s="92">
        <v>298.83586244857122</v>
      </c>
      <c r="L34" s="73"/>
      <c r="M34" s="92">
        <v>343.14164156626504</v>
      </c>
      <c r="N34" s="73"/>
      <c r="O34" s="76" t="s">
        <v>37</v>
      </c>
      <c r="P34" s="77"/>
      <c r="Q34" s="77"/>
      <c r="R34" s="78"/>
      <c r="S34" s="79">
        <v>1348.0133127982936</v>
      </c>
      <c r="T34" s="80"/>
      <c r="U34" s="81"/>
      <c r="V34" s="79">
        <v>1151.7356446014396</v>
      </c>
      <c r="W34" s="81"/>
      <c r="X34" s="31">
        <v>657.09141557760552</v>
      </c>
      <c r="Y34" s="79">
        <v>337.86986612118704</v>
      </c>
      <c r="Z34" s="81"/>
      <c r="AA34" s="79">
        <v>344.39947289156623</v>
      </c>
      <c r="AB34" s="81"/>
      <c r="EG34" s="6" t="s">
        <v>71</v>
      </c>
      <c r="EH34" s="21">
        <f>EH33/100</f>
        <v>9.7689999999999999E-2</v>
      </c>
      <c r="EI34" s="21">
        <f t="shared" ref="EI34:FK34" si="7">EI33/100</f>
        <v>6.8080000000000002E-2</v>
      </c>
      <c r="EJ34" s="21">
        <f t="shared" si="7"/>
        <v>7.893E-2</v>
      </c>
      <c r="EK34" s="21">
        <f t="shared" si="7"/>
        <v>3.3159999999999995E-2</v>
      </c>
      <c r="EL34" s="21">
        <f t="shared" si="7"/>
        <v>7.8320000000000001E-2</v>
      </c>
      <c r="EM34" s="21">
        <f t="shared" si="7"/>
        <v>7.6799999999999993E-2</v>
      </c>
      <c r="EN34" s="21">
        <f t="shared" si="7"/>
        <v>7.168999999999999E-2</v>
      </c>
      <c r="EO34" s="21">
        <f t="shared" si="7"/>
        <v>5.1479999999999998E-2</v>
      </c>
      <c r="EP34" s="21">
        <f t="shared" si="7"/>
        <v>7.6060000000000003E-2</v>
      </c>
      <c r="EQ34" s="21">
        <f t="shared" si="7"/>
        <v>0.21291000000000002</v>
      </c>
      <c r="ER34" s="21">
        <f t="shared" si="7"/>
        <v>9.2479999999999993E-2</v>
      </c>
      <c r="ES34" s="21">
        <f t="shared" si="7"/>
        <v>4.0490000000000005E-2</v>
      </c>
      <c r="ET34" s="21">
        <f t="shared" si="7"/>
        <v>8.0320000000000003E-2</v>
      </c>
      <c r="EU34" s="21">
        <f t="shared" si="7"/>
        <v>5.8550000000000005E-2</v>
      </c>
      <c r="EV34" s="21">
        <f t="shared" si="7"/>
        <v>8.932000000000001E-2</v>
      </c>
      <c r="EW34" s="21">
        <f t="shared" si="7"/>
        <v>9.0470000000000009E-2</v>
      </c>
      <c r="EX34" s="21">
        <f t="shared" si="7"/>
        <v>4.0490000000000005E-2</v>
      </c>
      <c r="EY34" s="21">
        <f t="shared" si="7"/>
        <v>7.6550000000000007E-2</v>
      </c>
      <c r="EZ34" s="21">
        <f t="shared" si="7"/>
        <v>5.1139999999999998E-2</v>
      </c>
      <c r="FA34" s="21">
        <f t="shared" si="7"/>
        <v>8.6910000000000001E-2</v>
      </c>
      <c r="FB34" s="21">
        <f t="shared" si="7"/>
        <v>0.12508</v>
      </c>
      <c r="FC34" s="21">
        <f t="shared" si="7"/>
        <v>6.1189999999999994E-2</v>
      </c>
      <c r="FD34" s="21">
        <f t="shared" si="7"/>
        <v>9.0889999999999999E-2</v>
      </c>
      <c r="FE34" s="21">
        <f t="shared" si="7"/>
        <v>7.8460000000000002E-2</v>
      </c>
      <c r="FF34" s="21">
        <f t="shared" si="7"/>
        <v>0.30309000000000003</v>
      </c>
      <c r="FG34" s="21">
        <f t="shared" si="7"/>
        <v>7.9829999999999998E-2</v>
      </c>
      <c r="FH34" s="21">
        <f t="shared" si="7"/>
        <v>8.3080000000000001E-2</v>
      </c>
      <c r="FI34" s="21">
        <f t="shared" si="7"/>
        <v>8.856E-2</v>
      </c>
      <c r="FJ34" s="21">
        <f t="shared" si="7"/>
        <v>0</v>
      </c>
      <c r="FK34" s="21">
        <f t="shared" si="7"/>
        <v>0.27332999999999996</v>
      </c>
    </row>
    <row r="35" spans="1:167" x14ac:dyDescent="0.35">
      <c r="A35" s="71" t="s">
        <v>94</v>
      </c>
      <c r="B35" s="72"/>
      <c r="C35" s="72"/>
      <c r="D35" s="72"/>
      <c r="E35" s="72"/>
      <c r="F35" s="72"/>
      <c r="G35" s="72"/>
      <c r="H35" s="72"/>
      <c r="I35" s="72"/>
      <c r="J35" s="73"/>
      <c r="K35" s="74" t="s">
        <v>95</v>
      </c>
      <c r="L35" s="73"/>
      <c r="M35" s="74" t="s">
        <v>96</v>
      </c>
      <c r="N35" s="73"/>
      <c r="EG35" s="6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</row>
    <row r="36" spans="1:167" x14ac:dyDescent="0.35">
      <c r="EG36" s="6" t="s">
        <v>79</v>
      </c>
      <c r="EH36" s="21">
        <f>EH30 *37.3*(1-EH34)</f>
        <v>23247.058990198464</v>
      </c>
      <c r="EI36" s="20">
        <f t="shared" ref="EI36:FJ36" si="8">EI30 *37.3*(1-EI34)</f>
        <v>14635.602080179053</v>
      </c>
      <c r="EJ36" s="20">
        <f t="shared" si="8"/>
        <v>7834.4591932345584</v>
      </c>
      <c r="EK36" s="20">
        <f t="shared" si="8"/>
        <v>50362.837157929491</v>
      </c>
      <c r="EL36" s="20">
        <f t="shared" si="8"/>
        <v>13945.266426492139</v>
      </c>
      <c r="EM36" s="20">
        <f t="shared" si="8"/>
        <v>24456.814415879544</v>
      </c>
      <c r="EN36" s="20">
        <f t="shared" si="8"/>
        <v>15289.893077659804</v>
      </c>
      <c r="EO36" s="20">
        <f t="shared" si="8"/>
        <v>12953.462120676533</v>
      </c>
      <c r="EP36" s="20">
        <f t="shared" si="8"/>
        <v>17977.988025387931</v>
      </c>
      <c r="EQ36" s="20">
        <f t="shared" si="8"/>
        <v>15384.313606469177</v>
      </c>
      <c r="ER36" s="20">
        <f t="shared" si="8"/>
        <v>11155.5005915663</v>
      </c>
      <c r="ES36" s="20">
        <f t="shared" si="8"/>
        <v>17528.521084526365</v>
      </c>
      <c r="ET36" s="20">
        <f t="shared" si="8"/>
        <v>16437.642859735475</v>
      </c>
      <c r="EU36" s="20">
        <f t="shared" si="8"/>
        <v>15482.73755349726</v>
      </c>
      <c r="EV36" s="20">
        <f t="shared" si="8"/>
        <v>27201.374414459064</v>
      </c>
      <c r="EW36" s="20">
        <f t="shared" si="8"/>
        <v>18332.14718105206</v>
      </c>
      <c r="EX36" s="20">
        <f t="shared" si="8"/>
        <v>6984.2892657232269</v>
      </c>
      <c r="EY36" s="20">
        <f t="shared" si="8"/>
        <v>14931.301463296271</v>
      </c>
      <c r="EZ36" s="20">
        <f t="shared" si="8"/>
        <v>8764.244973826193</v>
      </c>
      <c r="FA36" s="20">
        <f t="shared" si="8"/>
        <v>26047.979078300443</v>
      </c>
      <c r="FB36" s="20">
        <f t="shared" si="8"/>
        <v>27006.747196809429</v>
      </c>
      <c r="FC36" s="20">
        <f t="shared" si="8"/>
        <v>16610.30115384973</v>
      </c>
      <c r="FD36" s="20">
        <f t="shared" si="8"/>
        <v>19188.934548808207</v>
      </c>
      <c r="FE36" s="20">
        <f t="shared" si="8"/>
        <v>5232.7306950782167</v>
      </c>
      <c r="FF36" s="20">
        <f t="shared" si="8"/>
        <v>16556.881274538631</v>
      </c>
      <c r="FG36" s="20">
        <f t="shared" si="8"/>
        <v>28539.150294869218</v>
      </c>
      <c r="FH36" s="20">
        <f t="shared" si="8"/>
        <v>13829.660713503481</v>
      </c>
      <c r="FI36" s="20">
        <f>FI30 *37.3*(1-FI34)</f>
        <v>15163.116658960655</v>
      </c>
      <c r="FJ36" s="20">
        <f t="shared" si="8"/>
        <v>0</v>
      </c>
      <c r="FK36" s="20">
        <f>FK30 *37.3*(1-FK34)</f>
        <v>10824.129580104815</v>
      </c>
    </row>
    <row r="37" spans="1:167" x14ac:dyDescent="0.35">
      <c r="EG37" s="6" t="s">
        <v>82</v>
      </c>
      <c r="EH37" s="21">
        <f>EH30*37.3*EH34</f>
        <v>2516.879113334096</v>
      </c>
      <c r="EI37" s="20">
        <f t="shared" ref="EI37:FK37" si="9">EI30*37.3*EI34</f>
        <v>1069.1816782755923</v>
      </c>
      <c r="EJ37" s="20">
        <f t="shared" si="9"/>
        <v>671.36467816995844</v>
      </c>
      <c r="EK37" s="20">
        <f t="shared" si="9"/>
        <v>1727.3092550545505</v>
      </c>
      <c r="EL37" s="20">
        <f t="shared" si="9"/>
        <v>1185.0026761162924</v>
      </c>
      <c r="EM37" s="20">
        <f t="shared" si="9"/>
        <v>2034.5356879761143</v>
      </c>
      <c r="EN37" s="20">
        <f t="shared" si="9"/>
        <v>1180.7827500914902</v>
      </c>
      <c r="EO37" s="20">
        <f t="shared" si="9"/>
        <v>703.03655165144414</v>
      </c>
      <c r="EP37" s="20">
        <f t="shared" si="9"/>
        <v>1479.9724757137976</v>
      </c>
      <c r="EQ37" s="20">
        <f t="shared" si="9"/>
        <v>4161.4989517759759</v>
      </c>
      <c r="ER37" s="20">
        <f t="shared" si="9"/>
        <v>1136.7911392675107</v>
      </c>
      <c r="ES37" s="20">
        <f t="shared" si="9"/>
        <v>739.67943920592029</v>
      </c>
      <c r="ET37" s="20">
        <f t="shared" si="9"/>
        <v>1435.5770208050117</v>
      </c>
      <c r="EU37" s="20">
        <f t="shared" si="9"/>
        <v>962.89158612487608</v>
      </c>
      <c r="EV37" s="20">
        <f t="shared" si="9"/>
        <v>2667.9259044883865</v>
      </c>
      <c r="EW37" s="20">
        <f t="shared" si="9"/>
        <v>1823.4795503939176</v>
      </c>
      <c r="EX37" s="20">
        <f t="shared" si="9"/>
        <v>294.72738415350909</v>
      </c>
      <c r="EY37" s="20">
        <f t="shared" si="9"/>
        <v>1237.7401342956625</v>
      </c>
      <c r="EZ37" s="20">
        <f t="shared" si="9"/>
        <v>472.35997719523584</v>
      </c>
      <c r="FA37" s="20">
        <f t="shared" si="9"/>
        <v>2479.3063791029267</v>
      </c>
      <c r="FB37" s="20">
        <f t="shared" si="9"/>
        <v>3860.9289299329344</v>
      </c>
      <c r="FC37" s="20">
        <f t="shared" si="9"/>
        <v>1082.6304871103468</v>
      </c>
      <c r="FD37" s="20">
        <f t="shared" si="9"/>
        <v>1918.4501998010999</v>
      </c>
      <c r="FE37" s="20">
        <f t="shared" si="9"/>
        <v>445.51517062291043</v>
      </c>
      <c r="FF37" s="20">
        <f t="shared" si="9"/>
        <v>7200.6789190855552</v>
      </c>
      <c r="FG37" s="20">
        <f t="shared" si="9"/>
        <v>2475.9341948111864</v>
      </c>
      <c r="FH37" s="20">
        <f t="shared" si="9"/>
        <v>1253.0735637546015</v>
      </c>
      <c r="FI37" s="20">
        <f t="shared" si="9"/>
        <v>1473.3231055445838</v>
      </c>
      <c r="FJ37" s="20">
        <f t="shared" si="9"/>
        <v>0</v>
      </c>
      <c r="FK37" s="20">
        <f t="shared" si="9"/>
        <v>4071.3932570906304</v>
      </c>
    </row>
    <row r="38" spans="1:167" x14ac:dyDescent="0.35">
      <c r="EG38" s="6"/>
      <c r="EH38" s="21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</row>
    <row r="39" spans="1:167" x14ac:dyDescent="0.35">
      <c r="EG39" s="6" t="s">
        <v>80</v>
      </c>
      <c r="EH39" s="21">
        <f>EH28*35.2*(1-EH34)</f>
        <v>11799.003737776191</v>
      </c>
      <c r="EI39" s="20">
        <f t="shared" ref="EI39:FK39" si="10">EI28*35.2*(1-EI34)</f>
        <v>17073.365519559255</v>
      </c>
      <c r="EJ39" s="20">
        <f t="shared" si="10"/>
        <v>7367.9343011611254</v>
      </c>
      <c r="EK39" s="20">
        <f t="shared" si="10"/>
        <v>14659.965114716226</v>
      </c>
      <c r="EL39" s="20">
        <f t="shared" si="10"/>
        <v>10112.324521765171</v>
      </c>
      <c r="EM39" s="20">
        <f t="shared" si="10"/>
        <v>13021.074835271664</v>
      </c>
      <c r="EN39" s="20">
        <f t="shared" si="10"/>
        <v>8306.4633885222393</v>
      </c>
      <c r="EO39" s="20">
        <f t="shared" si="10"/>
        <v>8721.5157203247509</v>
      </c>
      <c r="EP39" s="20">
        <f t="shared" si="10"/>
        <v>23452.314429607501</v>
      </c>
      <c r="EQ39" s="20">
        <f t="shared" si="10"/>
        <v>6779.9689647438772</v>
      </c>
      <c r="ER39" s="20">
        <f t="shared" si="10"/>
        <v>21287.761449870872</v>
      </c>
      <c r="ES39" s="20">
        <f t="shared" si="10"/>
        <v>18418.647878013584</v>
      </c>
      <c r="ET39" s="20">
        <f t="shared" si="10"/>
        <v>8547.4643446580249</v>
      </c>
      <c r="EU39" s="20">
        <f t="shared" si="10"/>
        <v>20820.858103725106</v>
      </c>
      <c r="EV39" s="20">
        <f t="shared" si="10"/>
        <v>15486.189814811498</v>
      </c>
      <c r="EW39" s="20">
        <f t="shared" si="10"/>
        <v>23076.692469775186</v>
      </c>
      <c r="EX39" s="20">
        <f t="shared" si="10"/>
        <v>19569.06919671072</v>
      </c>
      <c r="EY39" s="20">
        <f t="shared" si="10"/>
        <v>18760.786927840982</v>
      </c>
      <c r="EZ39" s="20">
        <f t="shared" si="10"/>
        <v>17169.897291253623</v>
      </c>
      <c r="FA39" s="20">
        <f t="shared" si="10"/>
        <v>14780.33119686841</v>
      </c>
      <c r="FB39" s="20">
        <f t="shared" si="10"/>
        <v>5273.8153225858414</v>
      </c>
      <c r="FC39" s="20">
        <f t="shared" si="10"/>
        <v>10034.864992841533</v>
      </c>
      <c r="FD39" s="20">
        <f t="shared" si="10"/>
        <v>27761.61069678688</v>
      </c>
      <c r="FE39" s="20">
        <f t="shared" si="10"/>
        <v>5193.6934872350221</v>
      </c>
      <c r="FF39" s="20">
        <f t="shared" si="10"/>
        <v>12977.973088146417</v>
      </c>
      <c r="FG39" s="20">
        <f t="shared" si="10"/>
        <v>32453.322936391538</v>
      </c>
      <c r="FH39" s="20">
        <f t="shared" si="10"/>
        <v>9931.1239653545545</v>
      </c>
      <c r="FI39" s="20">
        <f t="shared" si="10"/>
        <v>10887.893155001759</v>
      </c>
      <c r="FJ39" s="20">
        <f t="shared" si="10"/>
        <v>17087.026256367568</v>
      </c>
      <c r="FK39" s="20">
        <f t="shared" si="10"/>
        <v>14464.374344849599</v>
      </c>
    </row>
    <row r="40" spans="1:167" x14ac:dyDescent="0.35">
      <c r="EG40" s="6" t="s">
        <v>81</v>
      </c>
      <c r="EH40" s="21">
        <f>EH28*23.4*EH34</f>
        <v>849.20564359414789</v>
      </c>
      <c r="EI40" s="20">
        <f t="shared" ref="EI40:FK40" si="11">EI28*23.4*EI34</f>
        <v>829.15027074405339</v>
      </c>
      <c r="EJ40" s="20">
        <f t="shared" si="11"/>
        <v>419.72844677994163</v>
      </c>
      <c r="EK40" s="20">
        <f t="shared" si="11"/>
        <v>334.24586477871452</v>
      </c>
      <c r="EL40" s="20">
        <f t="shared" si="11"/>
        <v>571.23749698995687</v>
      </c>
      <c r="EM40" s="20">
        <f t="shared" si="11"/>
        <v>720.08780009143743</v>
      </c>
      <c r="EN40" s="20">
        <f t="shared" si="11"/>
        <v>426.43702092689472</v>
      </c>
      <c r="EO40" s="20">
        <f t="shared" si="11"/>
        <v>314.67135299077898</v>
      </c>
      <c r="EP40" s="20">
        <f t="shared" si="11"/>
        <v>1283.4278344727577</v>
      </c>
      <c r="EQ40" s="20">
        <f t="shared" si="11"/>
        <v>1219.1932935443406</v>
      </c>
      <c r="ER40" s="20">
        <f t="shared" si="11"/>
        <v>1442.0981013280621</v>
      </c>
      <c r="ES40" s="20">
        <f t="shared" si="11"/>
        <v>516.68899390852721</v>
      </c>
      <c r="ET40" s="20">
        <f t="shared" si="11"/>
        <v>496.24649168400896</v>
      </c>
      <c r="EU40" s="20">
        <f t="shared" si="11"/>
        <v>860.7984136586532</v>
      </c>
      <c r="EV40" s="20">
        <f t="shared" si="11"/>
        <v>1009.7193698433806</v>
      </c>
      <c r="EW40" s="20">
        <f t="shared" si="11"/>
        <v>1525.92897021767</v>
      </c>
      <c r="EX40" s="20">
        <f t="shared" si="11"/>
        <v>548.96118010076634</v>
      </c>
      <c r="EY40" s="20">
        <f t="shared" si="11"/>
        <v>1033.8464823190739</v>
      </c>
      <c r="EZ40" s="20">
        <f t="shared" si="11"/>
        <v>615.17613034290105</v>
      </c>
      <c r="FA40" s="20">
        <f t="shared" si="11"/>
        <v>935.2194344915498</v>
      </c>
      <c r="FB40" s="20">
        <f t="shared" si="11"/>
        <v>501.20759095531156</v>
      </c>
      <c r="FC40" s="20">
        <f t="shared" si="11"/>
        <v>434.79793630609777</v>
      </c>
      <c r="FD40" s="20">
        <f t="shared" si="11"/>
        <v>1845.0898603568214</v>
      </c>
      <c r="FE40" s="20">
        <f t="shared" si="11"/>
        <v>293.95687547221962</v>
      </c>
      <c r="FF40" s="20">
        <f t="shared" si="11"/>
        <v>3752.1049248932695</v>
      </c>
      <c r="FG40" s="20">
        <f t="shared" si="11"/>
        <v>1871.6749356308414</v>
      </c>
      <c r="FH40" s="20">
        <f t="shared" si="11"/>
        <v>598.18654341234401</v>
      </c>
      <c r="FI40" s="20">
        <f t="shared" si="11"/>
        <v>703.27724836157006</v>
      </c>
      <c r="FJ40" s="20">
        <f t="shared" si="11"/>
        <v>0</v>
      </c>
      <c r="FK40" s="20">
        <f t="shared" si="11"/>
        <v>3616.7868686978668</v>
      </c>
    </row>
    <row r="41" spans="1:167" x14ac:dyDescent="0.35">
      <c r="EG41" s="22" t="s">
        <v>83</v>
      </c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</row>
    <row r="42" spans="1:167" x14ac:dyDescent="0.35">
      <c r="EG42" s="6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</row>
    <row r="43" spans="1:167" x14ac:dyDescent="0.35">
      <c r="EE43" s="6" t="s">
        <v>72</v>
      </c>
      <c r="EF43" s="6" t="s">
        <v>84</v>
      </c>
      <c r="EG43" s="6" t="s">
        <v>77</v>
      </c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</row>
    <row r="44" spans="1:167" x14ac:dyDescent="0.35">
      <c r="EE44" s="6" t="s">
        <v>75</v>
      </c>
      <c r="EF44" s="23">
        <v>0.20250000000000001</v>
      </c>
      <c r="EG44" s="23">
        <f>EF44/2.45</f>
        <v>8.2653061224489802E-2</v>
      </c>
      <c r="EH44" s="21">
        <f>EH36*$EG44</f>
        <v>1921.4405900061997</v>
      </c>
      <c r="EI44" s="21">
        <f t="shared" ref="EI44:FK44" si="12">EI36*$EG44</f>
        <v>1209.6773147903095</v>
      </c>
      <c r="EJ44" s="21">
        <f t="shared" si="12"/>
        <v>647.54203535918293</v>
      </c>
      <c r="EK44" s="21">
        <f t="shared" si="12"/>
        <v>4162.642663053356</v>
      </c>
      <c r="EL44" s="21">
        <f t="shared" si="12"/>
        <v>1152.6189597406769</v>
      </c>
      <c r="EM44" s="21">
        <f t="shared" si="12"/>
        <v>2021.4305792716768</v>
      </c>
      <c r="EN44" s="21">
        <f t="shared" si="12"/>
        <v>1263.7564686637186</v>
      </c>
      <c r="EO44" s="21">
        <f t="shared" si="12"/>
        <v>1070.6432977293871</v>
      </c>
      <c r="EP44" s="21">
        <f t="shared" si="12"/>
        <v>1485.9357449555332</v>
      </c>
      <c r="EQ44" s="21">
        <f t="shared" si="12"/>
        <v>1271.5606144122485</v>
      </c>
      <c r="ER44" s="21">
        <f t="shared" si="12"/>
        <v>922.03627338456158</v>
      </c>
      <c r="ES44" s="21">
        <f t="shared" si="12"/>
        <v>1448.7859263741179</v>
      </c>
      <c r="ET44" s="21">
        <f t="shared" si="12"/>
        <v>1358.6215016720139</v>
      </c>
      <c r="EU44" s="21">
        <f t="shared" si="12"/>
        <v>1279.6956549319164</v>
      </c>
      <c r="EV44" s="21">
        <f t="shared" si="12"/>
        <v>2248.2768648685555</v>
      </c>
      <c r="EW44" s="21">
        <f t="shared" si="12"/>
        <v>1515.2080833318539</v>
      </c>
      <c r="EX44" s="21">
        <f t="shared" si="12"/>
        <v>577.27288828936878</v>
      </c>
      <c r="EY44" s="21">
        <f t="shared" si="12"/>
        <v>1234.117774007141</v>
      </c>
      <c r="EZ44" s="21">
        <f t="shared" si="12"/>
        <v>724.3916764080833</v>
      </c>
      <c r="FA44" s="21">
        <f t="shared" si="12"/>
        <v>2152.9452095329957</v>
      </c>
      <c r="FB44" s="21">
        <f t="shared" si="12"/>
        <v>2232.1903295322081</v>
      </c>
      <c r="FC44" s="21">
        <f t="shared" si="12"/>
        <v>1372.8922382263554</v>
      </c>
      <c r="FD44" s="21">
        <f t="shared" si="12"/>
        <v>1586.0241820953722</v>
      </c>
      <c r="FE44" s="21">
        <f t="shared" si="12"/>
        <v>432.50121051156691</v>
      </c>
      <c r="FF44" s="21">
        <f t="shared" si="12"/>
        <v>1368.4769216710501</v>
      </c>
      <c r="FG44" s="21">
        <f t="shared" si="12"/>
        <v>2358.8481366167416</v>
      </c>
      <c r="FH44" s="21">
        <f t="shared" si="12"/>
        <v>1143.0637936671246</v>
      </c>
      <c r="FI44" s="21">
        <f t="shared" si="12"/>
        <v>1253.2780095671562</v>
      </c>
      <c r="FJ44" s="21">
        <f t="shared" si="12"/>
        <v>0</v>
      </c>
      <c r="FK44" s="21">
        <f t="shared" si="12"/>
        <v>894.64744488621432</v>
      </c>
    </row>
    <row r="45" spans="1:167" x14ac:dyDescent="0.35">
      <c r="EE45" s="6" t="s">
        <v>74</v>
      </c>
      <c r="EF45" s="23">
        <v>0.11</v>
      </c>
      <c r="EG45" s="23">
        <f>EF45/2.45</f>
        <v>4.4897959183673466E-2</v>
      </c>
      <c r="EH45" s="21">
        <f>EH37*$EG45</f>
        <v>113.00273570071451</v>
      </c>
      <c r="EI45" s="21">
        <f t="shared" ref="EI45:FK45" si="13">EI37*$EG45</f>
        <v>48.004075351149041</v>
      </c>
      <c r="EJ45" s="21">
        <f t="shared" si="13"/>
        <v>30.142903917834868</v>
      </c>
      <c r="EK45" s="21">
        <f t="shared" si="13"/>
        <v>77.552660431020627</v>
      </c>
      <c r="EL45" s="21">
        <f t="shared" si="13"/>
        <v>53.204201784813122</v>
      </c>
      <c r="EM45" s="21">
        <f t="shared" si="13"/>
        <v>91.346500276478594</v>
      </c>
      <c r="EN45" s="21">
        <f t="shared" si="13"/>
        <v>53.014735718393439</v>
      </c>
      <c r="EO45" s="21">
        <f t="shared" si="13"/>
        <v>31.564906400677081</v>
      </c>
      <c r="EP45" s="21">
        <f t="shared" si="13"/>
        <v>66.447743807558254</v>
      </c>
      <c r="EQ45" s="21">
        <f t="shared" si="13"/>
        <v>186.84281007973769</v>
      </c>
      <c r="ER45" s="21">
        <f t="shared" si="13"/>
        <v>51.039602171194353</v>
      </c>
      <c r="ES45" s="21">
        <f t="shared" si="13"/>
        <v>33.210097270469888</v>
      </c>
      <c r="ET45" s="21">
        <f t="shared" si="13"/>
        <v>64.454478485122962</v>
      </c>
      <c r="EU45" s="21">
        <f t="shared" si="13"/>
        <v>43.231867132137289</v>
      </c>
      <c r="EV45" s="21">
        <f t="shared" si="13"/>
        <v>119.78442836478469</v>
      </c>
      <c r="EW45" s="21">
        <f t="shared" si="13"/>
        <v>81.870510425849361</v>
      </c>
      <c r="EX45" s="21">
        <f t="shared" si="13"/>
        <v>13.232658064035101</v>
      </c>
      <c r="EY45" s="21">
        <f t="shared" si="13"/>
        <v>55.57200602960117</v>
      </c>
      <c r="EZ45" s="21">
        <f t="shared" si="13"/>
        <v>21.207998976112627</v>
      </c>
      <c r="FA45" s="21">
        <f t="shared" si="13"/>
        <v>111.31579661278445</v>
      </c>
      <c r="FB45" s="21">
        <f t="shared" si="13"/>
        <v>173.34782950719296</v>
      </c>
      <c r="FC45" s="21">
        <f t="shared" si="13"/>
        <v>48.607899421280877</v>
      </c>
      <c r="FD45" s="21">
        <f t="shared" si="13"/>
        <v>86.134498766579995</v>
      </c>
      <c r="FE45" s="21">
        <f t="shared" si="13"/>
        <v>20.002721946334752</v>
      </c>
      <c r="FF45" s="21">
        <f t="shared" si="13"/>
        <v>323.29578820384125</v>
      </c>
      <c r="FG45" s="21">
        <f t="shared" si="13"/>
        <v>111.16439242009407</v>
      </c>
      <c r="FH45" s="21">
        <f t="shared" si="13"/>
        <v>56.260445719594351</v>
      </c>
      <c r="FI45" s="21">
        <f t="shared" si="13"/>
        <v>66.149200657103762</v>
      </c>
      <c r="FJ45" s="21">
        <f t="shared" si="13"/>
        <v>0</v>
      </c>
      <c r="FK45" s="21">
        <f t="shared" si="13"/>
        <v>182.7972482775385</v>
      </c>
    </row>
    <row r="46" spans="1:167" x14ac:dyDescent="0.35">
      <c r="EE46" s="6"/>
      <c r="EF46" s="6"/>
      <c r="EG46" s="23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</row>
    <row r="47" spans="1:167" x14ac:dyDescent="0.35">
      <c r="EE47" s="6" t="s">
        <v>76</v>
      </c>
      <c r="EF47" s="23">
        <v>0.215</v>
      </c>
      <c r="EG47" s="23">
        <f>EF47/2.45</f>
        <v>8.7755102040816324E-2</v>
      </c>
      <c r="EH47" s="21">
        <f>EH39*$EG47</f>
        <v>1035.4227769885229</v>
      </c>
      <c r="EI47" s="21">
        <f t="shared" ref="EI47:FK47" si="14">EI39*$EG47</f>
        <v>1498.2749333490774</v>
      </c>
      <c r="EJ47" s="21">
        <f t="shared" si="14"/>
        <v>646.57382642842526</v>
      </c>
      <c r="EK47" s="21">
        <f t="shared" si="14"/>
        <v>1286.48673455673</v>
      </c>
      <c r="EL47" s="21">
        <f t="shared" si="14"/>
        <v>887.40807027735173</v>
      </c>
      <c r="EM47" s="21">
        <f t="shared" si="14"/>
        <v>1142.6657508503704</v>
      </c>
      <c r="EN47" s="21">
        <f t="shared" si="14"/>
        <v>728.93454225807409</v>
      </c>
      <c r="EO47" s="21">
        <f t="shared" si="14"/>
        <v>765.35750198768221</v>
      </c>
      <c r="EP47" s="21">
        <f t="shared" si="14"/>
        <v>2058.0602458635153</v>
      </c>
      <c r="EQ47" s="21">
        <f t="shared" si="14"/>
        <v>594.97686833466673</v>
      </c>
      <c r="ER47" s="21">
        <f t="shared" si="14"/>
        <v>1868.1096782539744</v>
      </c>
      <c r="ES47" s="21">
        <f t="shared" si="14"/>
        <v>1616.3303239889472</v>
      </c>
      <c r="ET47" s="21">
        <f t="shared" si="14"/>
        <v>750.08360575570418</v>
      </c>
      <c r="EU47" s="21">
        <f t="shared" si="14"/>
        <v>1827.1365274697541</v>
      </c>
      <c r="EV47" s="21">
        <f t="shared" si="14"/>
        <v>1358.9921674222335</v>
      </c>
      <c r="EW47" s="21">
        <f t="shared" si="14"/>
        <v>2025.097502449659</v>
      </c>
      <c r="EX47" s="21">
        <f t="shared" si="14"/>
        <v>1717.2856642011448</v>
      </c>
      <c r="EY47" s="21">
        <f t="shared" si="14"/>
        <v>1646.3547712186983</v>
      </c>
      <c r="EZ47" s="21">
        <f t="shared" si="14"/>
        <v>1506.7460888242974</v>
      </c>
      <c r="FA47" s="21">
        <f t="shared" si="14"/>
        <v>1297.0494723782483</v>
      </c>
      <c r="FB47" s="21">
        <f t="shared" si="14"/>
        <v>462.80420177794116</v>
      </c>
      <c r="FC47" s="21">
        <f t="shared" si="14"/>
        <v>880.61060141262431</v>
      </c>
      <c r="FD47" s="21">
        <f t="shared" si="14"/>
        <v>2436.2229795139506</v>
      </c>
      <c r="FE47" s="21">
        <f t="shared" si="14"/>
        <v>455.77310194103256</v>
      </c>
      <c r="FF47" s="21">
        <f t="shared" si="14"/>
        <v>1138.8833526332569</v>
      </c>
      <c r="FG47" s="21">
        <f t="shared" si="14"/>
        <v>2847.9446658466045</v>
      </c>
      <c r="FH47" s="21">
        <f t="shared" si="14"/>
        <v>871.5067969596854</v>
      </c>
      <c r="FI47" s="21">
        <f t="shared" si="14"/>
        <v>955.46817482668496</v>
      </c>
      <c r="FJ47" s="21">
        <f t="shared" si="14"/>
        <v>1499.4737327016437</v>
      </c>
      <c r="FK47" s="21">
        <f t="shared" si="14"/>
        <v>1269.3226465888424</v>
      </c>
    </row>
    <row r="48" spans="1:167" x14ac:dyDescent="0.35">
      <c r="EE48" s="6" t="s">
        <v>73</v>
      </c>
      <c r="EF48" s="23">
        <f>0.1475</f>
        <v>0.14749999999999999</v>
      </c>
      <c r="EG48" s="23">
        <f>EF48/2.45</f>
        <v>6.0204081632653055E-2</v>
      </c>
      <c r="EH48" s="21">
        <f>EH40*$EG48</f>
        <v>51.125645889851754</v>
      </c>
      <c r="EI48" s="21">
        <f t="shared" ref="EI48:FK48" si="15">EI40*$EG48</f>
        <v>49.918230585611369</v>
      </c>
      <c r="EJ48" s="21">
        <f t="shared" si="15"/>
        <v>25.269365673486281</v>
      </c>
      <c r="EK48" s="21">
        <f t="shared" si="15"/>
        <v>20.122965328514443</v>
      </c>
      <c r="EL48" s="21">
        <f t="shared" si="15"/>
        <v>34.390828900415769</v>
      </c>
      <c r="EM48" s="21">
        <f t="shared" si="15"/>
        <v>43.352224699382454</v>
      </c>
      <c r="EN48" s="21">
        <f t="shared" si="15"/>
        <v>25.673249219068147</v>
      </c>
      <c r="EO48" s="21">
        <f t="shared" si="15"/>
        <v>18.944499822914242</v>
      </c>
      <c r="EP48" s="21">
        <f t="shared" si="15"/>
        <v>77.26759411621704</v>
      </c>
      <c r="EQ48" s="21">
        <f t="shared" si="15"/>
        <v>73.400412570526612</v>
      </c>
      <c r="ER48" s="21">
        <f t="shared" si="15"/>
        <v>86.820191814648624</v>
      </c>
      <c r="ES48" s="21">
        <f t="shared" si="15"/>
        <v>31.10678636796235</v>
      </c>
      <c r="ET48" s="21">
        <f t="shared" si="15"/>
        <v>29.876064295261759</v>
      </c>
      <c r="EU48" s="21">
        <f t="shared" si="15"/>
        <v>51.823577965163807</v>
      </c>
      <c r="EV48" s="21">
        <f t="shared" si="15"/>
        <v>60.789227368121885</v>
      </c>
      <c r="EW48" s="21">
        <f t="shared" si="15"/>
        <v>91.867152288614818</v>
      </c>
      <c r="EX48" s="21">
        <f t="shared" si="15"/>
        <v>33.049703699944089</v>
      </c>
      <c r="EY48" s="21">
        <f t="shared" si="15"/>
        <v>62.241778017168727</v>
      </c>
      <c r="EZ48" s="21">
        <f t="shared" si="15"/>
        <v>37.036113969623628</v>
      </c>
      <c r="FA48" s="21">
        <f t="shared" si="15"/>
        <v>56.304027178572888</v>
      </c>
      <c r="FB48" s="21">
        <f t="shared" si="15"/>
        <v>30.174742720778958</v>
      </c>
      <c r="FC48" s="21">
        <f t="shared" si="15"/>
        <v>26.176610451081395</v>
      </c>
      <c r="FD48" s="21">
        <f t="shared" si="15"/>
        <v>111.0819405725025</v>
      </c>
      <c r="FE48" s="21">
        <f t="shared" si="15"/>
        <v>17.697403727409139</v>
      </c>
      <c r="FF48" s="21">
        <f t="shared" si="15"/>
        <v>225.89203119255396</v>
      </c>
      <c r="FG48" s="21">
        <f t="shared" si="15"/>
        <v>112.68247061450982</v>
      </c>
      <c r="FH48" s="21">
        <f t="shared" si="15"/>
        <v>36.013271491151322</v>
      </c>
      <c r="FI48" s="21">
        <f t="shared" si="15"/>
        <v>42.340160870747582</v>
      </c>
      <c r="FJ48" s="21">
        <f t="shared" si="15"/>
        <v>0</v>
      </c>
      <c r="FK48" s="21">
        <f t="shared" si="15"/>
        <v>217.74533189099401</v>
      </c>
    </row>
    <row r="49" spans="135:167" x14ac:dyDescent="0.35">
      <c r="EE49" s="6"/>
      <c r="EF49" s="6"/>
      <c r="EG49" s="6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</row>
    <row r="50" spans="135:167" x14ac:dyDescent="0.35">
      <c r="EE50" s="6"/>
      <c r="EF50" s="6"/>
      <c r="EG50" s="6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</row>
    <row r="51" spans="135:167" x14ac:dyDescent="0.35">
      <c r="EE51" s="6"/>
      <c r="EF51" s="6"/>
      <c r="EG51" s="6" t="s">
        <v>85</v>
      </c>
      <c r="EH51" s="6">
        <f>SUM(EH44:EH45,EH47:EH48)</f>
        <v>3120.9917485852889</v>
      </c>
      <c r="EI51" s="6">
        <f>SUM(EI44:EI45,EI47:EI48)</f>
        <v>2805.8745540761479</v>
      </c>
      <c r="EJ51" s="6">
        <f t="shared" ref="EJ51:FK51" si="16">SUM(EJ44:EJ45,EJ47:EJ48)</f>
        <v>1349.5281313789294</v>
      </c>
      <c r="EK51" s="6">
        <f t="shared" si="16"/>
        <v>5546.8050233696213</v>
      </c>
      <c r="EL51" s="6">
        <f t="shared" si="16"/>
        <v>2127.6220607032574</v>
      </c>
      <c r="EM51" s="6">
        <f t="shared" si="16"/>
        <v>3298.7950550979085</v>
      </c>
      <c r="EN51" s="6">
        <f t="shared" si="16"/>
        <v>2071.3789958592542</v>
      </c>
      <c r="EO51" s="6">
        <f t="shared" si="16"/>
        <v>1886.5102059406604</v>
      </c>
      <c r="EP51" s="6">
        <f t="shared" si="16"/>
        <v>3687.7113287428238</v>
      </c>
      <c r="EQ51" s="6">
        <f t="shared" si="16"/>
        <v>2126.7807053971796</v>
      </c>
      <c r="ER51" s="6">
        <f t="shared" si="16"/>
        <v>2928.005745624379</v>
      </c>
      <c r="ES51" s="6">
        <f t="shared" si="16"/>
        <v>3129.4331340014974</v>
      </c>
      <c r="ET51" s="6">
        <f t="shared" si="16"/>
        <v>2203.0356502081027</v>
      </c>
      <c r="EU51" s="6">
        <f t="shared" si="16"/>
        <v>3201.8876274989711</v>
      </c>
      <c r="EV51" s="6">
        <f t="shared" si="16"/>
        <v>3787.8426880236957</v>
      </c>
      <c r="EW51" s="6">
        <f t="shared" si="16"/>
        <v>3714.043248495977</v>
      </c>
      <c r="EX51" s="6">
        <f t="shared" si="16"/>
        <v>2340.8409142544929</v>
      </c>
      <c r="EY51" s="6">
        <f t="shared" si="16"/>
        <v>2998.2863292726092</v>
      </c>
      <c r="EZ51" s="6">
        <f t="shared" si="16"/>
        <v>2289.3818781781169</v>
      </c>
      <c r="FA51" s="6">
        <f t="shared" si="16"/>
        <v>3617.6145057026015</v>
      </c>
      <c r="FB51" s="6">
        <f t="shared" si="16"/>
        <v>2898.5171035381209</v>
      </c>
      <c r="FC51" s="6">
        <f t="shared" si="16"/>
        <v>2328.2873495113422</v>
      </c>
      <c r="FD51" s="6">
        <f t="shared" si="16"/>
        <v>4219.4636009484047</v>
      </c>
      <c r="FE51" s="6">
        <f t="shared" si="16"/>
        <v>925.97443812634333</v>
      </c>
      <c r="FF51" s="6">
        <f t="shared" si="16"/>
        <v>3056.5480937007023</v>
      </c>
      <c r="FG51" s="6">
        <f t="shared" si="16"/>
        <v>5430.6396654979499</v>
      </c>
      <c r="FH51" s="6">
        <f t="shared" si="16"/>
        <v>2106.8443078375558</v>
      </c>
      <c r="FI51" s="6">
        <f t="shared" si="16"/>
        <v>2317.2355459216928</v>
      </c>
      <c r="FJ51" s="6">
        <f t="shared" si="16"/>
        <v>1499.4737327016437</v>
      </c>
      <c r="FK51" s="6">
        <f t="shared" si="16"/>
        <v>2564.5126716435889</v>
      </c>
    </row>
    <row r="53" spans="135:167" x14ac:dyDescent="0.35">
      <c r="EH53" t="s">
        <v>7</v>
      </c>
      <c r="EI53" t="s">
        <v>8</v>
      </c>
      <c r="EJ53" t="s">
        <v>9</v>
      </c>
      <c r="EK53" t="s">
        <v>11</v>
      </c>
      <c r="EL53" t="s">
        <v>12</v>
      </c>
      <c r="EM53" t="s">
        <v>53</v>
      </c>
      <c r="EN53" t="s">
        <v>13</v>
      </c>
      <c r="EO53" t="s">
        <v>14</v>
      </c>
      <c r="EP53" t="s">
        <v>32</v>
      </c>
      <c r="EQ53" t="s">
        <v>15</v>
      </c>
      <c r="ER53" t="s">
        <v>16</v>
      </c>
      <c r="ES53" t="s">
        <v>18</v>
      </c>
      <c r="ET53" t="s">
        <v>19</v>
      </c>
      <c r="EU53" t="s">
        <v>10</v>
      </c>
      <c r="EV53" t="s">
        <v>20</v>
      </c>
      <c r="EW53" t="s">
        <v>21</v>
      </c>
      <c r="EX53" t="s">
        <v>23</v>
      </c>
      <c r="EY53" t="s">
        <v>24</v>
      </c>
      <c r="EZ53" t="s">
        <v>22</v>
      </c>
      <c r="FA53" t="s">
        <v>25</v>
      </c>
      <c r="FB53" t="s">
        <v>26</v>
      </c>
      <c r="FC53" t="s">
        <v>27</v>
      </c>
      <c r="FD53" t="s">
        <v>28</v>
      </c>
      <c r="FE53" t="s">
        <v>29</v>
      </c>
      <c r="FF53" t="s">
        <v>33</v>
      </c>
      <c r="FG53" t="s">
        <v>31</v>
      </c>
      <c r="FH53" t="s">
        <v>30</v>
      </c>
      <c r="FI53" t="s">
        <v>34</v>
      </c>
      <c r="FJ53" t="s">
        <v>54</v>
      </c>
      <c r="FK53" t="s">
        <v>55</v>
      </c>
    </row>
  </sheetData>
  <mergeCells count="1175">
    <mergeCell ref="DA1:DY1"/>
    <mergeCell ref="DA4:DG4"/>
    <mergeCell ref="DH4:DJ4"/>
    <mergeCell ref="DK4:DN4"/>
    <mergeCell ref="DO4:DR4"/>
    <mergeCell ref="DS4:DU4"/>
    <mergeCell ref="DV4:DY4"/>
    <mergeCell ref="DA2:DZ2"/>
    <mergeCell ref="DA3:DG3"/>
    <mergeCell ref="DH3:DJ3"/>
    <mergeCell ref="DK3:DN3"/>
    <mergeCell ref="DO3:DR3"/>
    <mergeCell ref="DS3:DU3"/>
    <mergeCell ref="DV3:DY3"/>
    <mergeCell ref="DA6:DG6"/>
    <mergeCell ref="DH6:DJ6"/>
    <mergeCell ref="DK6:DN6"/>
    <mergeCell ref="DO6:DR6"/>
    <mergeCell ref="DS6:DU6"/>
    <mergeCell ref="DV6:DY6"/>
    <mergeCell ref="DA5:DG5"/>
    <mergeCell ref="DH5:DJ5"/>
    <mergeCell ref="DK5:DN5"/>
    <mergeCell ref="DO5:DR5"/>
    <mergeCell ref="DS5:DU5"/>
    <mergeCell ref="DV5:DY5"/>
    <mergeCell ref="DA8:DG8"/>
    <mergeCell ref="DH8:DJ8"/>
    <mergeCell ref="DK8:DN8"/>
    <mergeCell ref="DO8:DR8"/>
    <mergeCell ref="DS8:DU8"/>
    <mergeCell ref="DV8:DY8"/>
    <mergeCell ref="DA7:DG7"/>
    <mergeCell ref="DH7:DJ7"/>
    <mergeCell ref="DK7:DN7"/>
    <mergeCell ref="DO7:DR7"/>
    <mergeCell ref="DS7:DU7"/>
    <mergeCell ref="DV7:DY7"/>
    <mergeCell ref="DA10:DG10"/>
    <mergeCell ref="DH10:DJ10"/>
    <mergeCell ref="DK10:DN10"/>
    <mergeCell ref="DO10:DR10"/>
    <mergeCell ref="DS10:DU10"/>
    <mergeCell ref="DV10:DY10"/>
    <mergeCell ref="DA9:DG9"/>
    <mergeCell ref="DH9:DJ9"/>
    <mergeCell ref="DK9:DN9"/>
    <mergeCell ref="DO9:DR9"/>
    <mergeCell ref="DS9:DU9"/>
    <mergeCell ref="DV9:DY9"/>
    <mergeCell ref="DA12:DG12"/>
    <mergeCell ref="DH12:DJ12"/>
    <mergeCell ref="DK12:DN12"/>
    <mergeCell ref="DO12:DR12"/>
    <mergeCell ref="DS12:DU12"/>
    <mergeCell ref="DV12:DY12"/>
    <mergeCell ref="DA11:DG11"/>
    <mergeCell ref="DH11:DJ11"/>
    <mergeCell ref="DK11:DN11"/>
    <mergeCell ref="DO11:DR11"/>
    <mergeCell ref="DS11:DU11"/>
    <mergeCell ref="DV11:DY11"/>
    <mergeCell ref="DA14:DG14"/>
    <mergeCell ref="DH14:DJ14"/>
    <mergeCell ref="DK14:DN14"/>
    <mergeCell ref="DO14:DR14"/>
    <mergeCell ref="DS14:DU14"/>
    <mergeCell ref="DV14:DY14"/>
    <mergeCell ref="DA13:DG13"/>
    <mergeCell ref="DH13:DJ13"/>
    <mergeCell ref="DK13:DN13"/>
    <mergeCell ref="DO13:DR13"/>
    <mergeCell ref="DS13:DU13"/>
    <mergeCell ref="DV13:DY13"/>
    <mergeCell ref="DV16:DY16"/>
    <mergeCell ref="DA15:DG15"/>
    <mergeCell ref="DH15:DJ15"/>
    <mergeCell ref="DK15:DN15"/>
    <mergeCell ref="DO15:DR15"/>
    <mergeCell ref="DS15:DU15"/>
    <mergeCell ref="DV15:DY15"/>
    <mergeCell ref="DA18:DG18"/>
    <mergeCell ref="DH18:DJ18"/>
    <mergeCell ref="DK18:DN18"/>
    <mergeCell ref="DO18:DR18"/>
    <mergeCell ref="DS18:DU18"/>
    <mergeCell ref="DV18:DY18"/>
    <mergeCell ref="DA17:DG17"/>
    <mergeCell ref="DH17:DJ17"/>
    <mergeCell ref="DK17:DN17"/>
    <mergeCell ref="DO17:DR17"/>
    <mergeCell ref="DS17:DU17"/>
    <mergeCell ref="DV17:DY17"/>
    <mergeCell ref="DV20:DY20"/>
    <mergeCell ref="DA19:DG19"/>
    <mergeCell ref="DH19:DJ19"/>
    <mergeCell ref="DK19:DN19"/>
    <mergeCell ref="DO19:DR19"/>
    <mergeCell ref="DS19:DU19"/>
    <mergeCell ref="DV19:DY19"/>
    <mergeCell ref="DA22:DG22"/>
    <mergeCell ref="DH22:DJ22"/>
    <mergeCell ref="DK22:DN22"/>
    <mergeCell ref="DO22:DR22"/>
    <mergeCell ref="DS22:DU22"/>
    <mergeCell ref="DV22:DY22"/>
    <mergeCell ref="DA21:DG21"/>
    <mergeCell ref="DH21:DJ21"/>
    <mergeCell ref="DK21:DN21"/>
    <mergeCell ref="DO21:DR21"/>
    <mergeCell ref="DS21:DU21"/>
    <mergeCell ref="DV21:DY21"/>
    <mergeCell ref="DV24:DY24"/>
    <mergeCell ref="DA23:DG23"/>
    <mergeCell ref="DH23:DJ23"/>
    <mergeCell ref="DK23:DN23"/>
    <mergeCell ref="DO23:DR23"/>
    <mergeCell ref="DS23:DU23"/>
    <mergeCell ref="DV23:DY23"/>
    <mergeCell ref="DA26:DG26"/>
    <mergeCell ref="DH26:DJ26"/>
    <mergeCell ref="DK26:DN26"/>
    <mergeCell ref="DO26:DR26"/>
    <mergeCell ref="DS26:DU26"/>
    <mergeCell ref="DV26:DY26"/>
    <mergeCell ref="DA25:DG25"/>
    <mergeCell ref="DH25:DJ25"/>
    <mergeCell ref="DK25:DN25"/>
    <mergeCell ref="DO25:DR25"/>
    <mergeCell ref="DS25:DU25"/>
    <mergeCell ref="DV25:DY25"/>
    <mergeCell ref="DV28:DY28"/>
    <mergeCell ref="DA27:DG27"/>
    <mergeCell ref="DH27:DJ27"/>
    <mergeCell ref="DK27:DN27"/>
    <mergeCell ref="DO27:DR27"/>
    <mergeCell ref="DS27:DU27"/>
    <mergeCell ref="DV27:DY27"/>
    <mergeCell ref="DA30:DG30"/>
    <mergeCell ref="DH30:DJ30"/>
    <mergeCell ref="DK30:DN30"/>
    <mergeCell ref="DO30:DR30"/>
    <mergeCell ref="DS30:DU30"/>
    <mergeCell ref="DV30:DY30"/>
    <mergeCell ref="DA29:DG29"/>
    <mergeCell ref="DH29:DJ29"/>
    <mergeCell ref="DK29:DN29"/>
    <mergeCell ref="DO29:DR29"/>
    <mergeCell ref="DS29:DU29"/>
    <mergeCell ref="DV29:DY29"/>
    <mergeCell ref="DV32:DY32"/>
    <mergeCell ref="DA31:DG31"/>
    <mergeCell ref="DH31:DJ31"/>
    <mergeCell ref="DK31:DN31"/>
    <mergeCell ref="DO31:DR31"/>
    <mergeCell ref="DS31:DU31"/>
    <mergeCell ref="DV31:DY31"/>
    <mergeCell ref="CC4:CI4"/>
    <mergeCell ref="CJ4:CL4"/>
    <mergeCell ref="CM4:CP4"/>
    <mergeCell ref="CQ4:CS4"/>
    <mergeCell ref="CT4:CV4"/>
    <mergeCell ref="CW4:CZ4"/>
    <mergeCell ref="CC8:CI8"/>
    <mergeCell ref="CJ8:CL8"/>
    <mergeCell ref="CM8:CP8"/>
    <mergeCell ref="CQ8:CS8"/>
    <mergeCell ref="CT8:CV8"/>
    <mergeCell ref="CW8:CZ8"/>
    <mergeCell ref="CC7:CI7"/>
    <mergeCell ref="CJ7:CL7"/>
    <mergeCell ref="CM7:CP7"/>
    <mergeCell ref="CQ7:CS7"/>
    <mergeCell ref="CT7:CV7"/>
    <mergeCell ref="CW7:CZ7"/>
    <mergeCell ref="CC10:CI10"/>
    <mergeCell ref="CJ10:CL10"/>
    <mergeCell ref="DA28:DG28"/>
    <mergeCell ref="DH28:DJ28"/>
    <mergeCell ref="DK28:DN28"/>
    <mergeCell ref="DO28:DR28"/>
    <mergeCell ref="DS28:DU28"/>
    <mergeCell ref="CC6:CI6"/>
    <mergeCell ref="CJ6:CL6"/>
    <mergeCell ref="CM6:CP6"/>
    <mergeCell ref="CQ6:CS6"/>
    <mergeCell ref="CT6:CV6"/>
    <mergeCell ref="CW6:CZ6"/>
    <mergeCell ref="CC5:CI5"/>
    <mergeCell ref="CJ5:CL5"/>
    <mergeCell ref="CM5:CP5"/>
    <mergeCell ref="CQ5:CS5"/>
    <mergeCell ref="CT5:CV5"/>
    <mergeCell ref="CW5:CZ5"/>
    <mergeCell ref="DA32:DG32"/>
    <mergeCell ref="DH32:DJ32"/>
    <mergeCell ref="DK32:DN32"/>
    <mergeCell ref="DO32:DR32"/>
    <mergeCell ref="DS32:DU32"/>
    <mergeCell ref="DA24:DG24"/>
    <mergeCell ref="DH24:DJ24"/>
    <mergeCell ref="DK24:DN24"/>
    <mergeCell ref="DO24:DR24"/>
    <mergeCell ref="DS24:DU24"/>
    <mergeCell ref="DA20:DG20"/>
    <mergeCell ref="DH20:DJ20"/>
    <mergeCell ref="DK20:DN20"/>
    <mergeCell ref="DO20:DR20"/>
    <mergeCell ref="DS20:DU20"/>
    <mergeCell ref="DA16:DG16"/>
    <mergeCell ref="DH16:DJ16"/>
    <mergeCell ref="DK16:DN16"/>
    <mergeCell ref="DO16:DR16"/>
    <mergeCell ref="DS16:DU16"/>
    <mergeCell ref="CM10:CP10"/>
    <mergeCell ref="CQ10:CS10"/>
    <mergeCell ref="CT10:CV10"/>
    <mergeCell ref="CW10:CZ10"/>
    <mergeCell ref="CC9:CI9"/>
    <mergeCell ref="CJ9:CL9"/>
    <mergeCell ref="CM9:CP9"/>
    <mergeCell ref="CQ9:CS9"/>
    <mergeCell ref="CT9:CV9"/>
    <mergeCell ref="CW9:CZ9"/>
    <mergeCell ref="CC12:CI12"/>
    <mergeCell ref="CJ12:CL12"/>
    <mergeCell ref="CM12:CP12"/>
    <mergeCell ref="CQ12:CS12"/>
    <mergeCell ref="CT12:CV12"/>
    <mergeCell ref="CW12:CZ12"/>
    <mergeCell ref="CC11:CI11"/>
    <mergeCell ref="CJ11:CL11"/>
    <mergeCell ref="CM11:CP11"/>
    <mergeCell ref="CQ11:CS11"/>
    <mergeCell ref="CT11:CV11"/>
    <mergeCell ref="CW11:CZ11"/>
    <mergeCell ref="CC14:CI14"/>
    <mergeCell ref="CJ14:CL14"/>
    <mergeCell ref="CM14:CP14"/>
    <mergeCell ref="CQ14:CS14"/>
    <mergeCell ref="CT14:CV14"/>
    <mergeCell ref="CW14:CZ14"/>
    <mergeCell ref="CC13:CI13"/>
    <mergeCell ref="CJ13:CL13"/>
    <mergeCell ref="CM13:CP13"/>
    <mergeCell ref="CQ13:CS13"/>
    <mergeCell ref="CT13:CV13"/>
    <mergeCell ref="CW13:CZ13"/>
    <mergeCell ref="CC16:CI16"/>
    <mergeCell ref="CJ16:CL16"/>
    <mergeCell ref="CM16:CP16"/>
    <mergeCell ref="CQ16:CS16"/>
    <mergeCell ref="CT16:CV16"/>
    <mergeCell ref="CW16:CZ16"/>
    <mergeCell ref="CC15:CI15"/>
    <mergeCell ref="CJ15:CL15"/>
    <mergeCell ref="CM15:CP15"/>
    <mergeCell ref="CQ15:CS15"/>
    <mergeCell ref="CT15:CV15"/>
    <mergeCell ref="CW15:CZ15"/>
    <mergeCell ref="CC18:CI18"/>
    <mergeCell ref="CJ18:CL18"/>
    <mergeCell ref="CM18:CP18"/>
    <mergeCell ref="CQ18:CS18"/>
    <mergeCell ref="CT18:CV18"/>
    <mergeCell ref="CW18:CZ18"/>
    <mergeCell ref="CC17:CI17"/>
    <mergeCell ref="CJ17:CL17"/>
    <mergeCell ref="CM17:CP17"/>
    <mergeCell ref="CQ17:CS17"/>
    <mergeCell ref="CT17:CV17"/>
    <mergeCell ref="CW17:CZ17"/>
    <mergeCell ref="CC20:CI20"/>
    <mergeCell ref="CJ20:CL20"/>
    <mergeCell ref="CM20:CP20"/>
    <mergeCell ref="CQ20:CS20"/>
    <mergeCell ref="CT20:CV20"/>
    <mergeCell ref="CW20:CZ20"/>
    <mergeCell ref="CC19:CI19"/>
    <mergeCell ref="CJ19:CL19"/>
    <mergeCell ref="CM19:CP19"/>
    <mergeCell ref="CQ19:CS19"/>
    <mergeCell ref="CT19:CV19"/>
    <mergeCell ref="CW19:CZ19"/>
    <mergeCell ref="CC22:CI22"/>
    <mergeCell ref="CJ22:CL22"/>
    <mergeCell ref="CM22:CP22"/>
    <mergeCell ref="CQ22:CS22"/>
    <mergeCell ref="CT22:CV22"/>
    <mergeCell ref="CW22:CZ22"/>
    <mergeCell ref="CC21:CI21"/>
    <mergeCell ref="CJ21:CL21"/>
    <mergeCell ref="CM21:CP21"/>
    <mergeCell ref="CQ21:CS21"/>
    <mergeCell ref="CT21:CV21"/>
    <mergeCell ref="CW21:CZ21"/>
    <mergeCell ref="CC24:CI24"/>
    <mergeCell ref="CJ24:CL24"/>
    <mergeCell ref="CM24:CP24"/>
    <mergeCell ref="CQ24:CS24"/>
    <mergeCell ref="CT24:CV24"/>
    <mergeCell ref="CW24:CZ24"/>
    <mergeCell ref="CC23:CI23"/>
    <mergeCell ref="CJ23:CL23"/>
    <mergeCell ref="CM23:CP23"/>
    <mergeCell ref="CQ23:CS23"/>
    <mergeCell ref="CT23:CV23"/>
    <mergeCell ref="CW23:CZ23"/>
    <mergeCell ref="CC26:CI26"/>
    <mergeCell ref="CJ26:CL26"/>
    <mergeCell ref="CM26:CP26"/>
    <mergeCell ref="CQ26:CS26"/>
    <mergeCell ref="CT26:CV26"/>
    <mergeCell ref="CW26:CZ26"/>
    <mergeCell ref="CC25:CI25"/>
    <mergeCell ref="CJ25:CL25"/>
    <mergeCell ref="CM25:CP25"/>
    <mergeCell ref="CQ25:CS25"/>
    <mergeCell ref="CT25:CV25"/>
    <mergeCell ref="CW25:CZ25"/>
    <mergeCell ref="CC28:CI28"/>
    <mergeCell ref="CJ28:CL28"/>
    <mergeCell ref="CM28:CP28"/>
    <mergeCell ref="CQ28:CS28"/>
    <mergeCell ref="CT28:CV28"/>
    <mergeCell ref="CW28:CZ28"/>
    <mergeCell ref="CC27:CI27"/>
    <mergeCell ref="CJ27:CL27"/>
    <mergeCell ref="CM27:CP27"/>
    <mergeCell ref="CQ27:CS27"/>
    <mergeCell ref="CT27:CV27"/>
    <mergeCell ref="CW27:CZ27"/>
    <mergeCell ref="CC30:CI30"/>
    <mergeCell ref="CJ30:CL30"/>
    <mergeCell ref="CM30:CP30"/>
    <mergeCell ref="CQ30:CS30"/>
    <mergeCell ref="CT30:CV30"/>
    <mergeCell ref="CW30:CZ30"/>
    <mergeCell ref="CC29:CI29"/>
    <mergeCell ref="CJ29:CL29"/>
    <mergeCell ref="CM29:CP29"/>
    <mergeCell ref="CQ29:CS29"/>
    <mergeCell ref="CT29:CV29"/>
    <mergeCell ref="CW29:CZ29"/>
    <mergeCell ref="CC32:CI32"/>
    <mergeCell ref="CJ32:CL32"/>
    <mergeCell ref="CM32:CP32"/>
    <mergeCell ref="CQ32:CS32"/>
    <mergeCell ref="CT32:CV32"/>
    <mergeCell ref="CW32:CZ32"/>
    <mergeCell ref="CC31:CI31"/>
    <mergeCell ref="CJ31:CL31"/>
    <mergeCell ref="CM31:CP31"/>
    <mergeCell ref="CQ31:CS31"/>
    <mergeCell ref="CT31:CV31"/>
    <mergeCell ref="CW31:CZ31"/>
    <mergeCell ref="BE32:BK32"/>
    <mergeCell ref="BL32:BN32"/>
    <mergeCell ref="BO32:BR32"/>
    <mergeCell ref="BS32:BU32"/>
    <mergeCell ref="BV32:BX32"/>
    <mergeCell ref="BY32:CB32"/>
    <mergeCell ref="BE31:BK31"/>
    <mergeCell ref="BL31:BN31"/>
    <mergeCell ref="BO31:BR31"/>
    <mergeCell ref="BS31:BU31"/>
    <mergeCell ref="BV31:BX31"/>
    <mergeCell ref="BY31:CB31"/>
    <mergeCell ref="BE2:CC2"/>
    <mergeCell ref="BE3:BK3"/>
    <mergeCell ref="BL3:BN3"/>
    <mergeCell ref="BO3:BR3"/>
    <mergeCell ref="BS3:BU3"/>
    <mergeCell ref="BV3:BX3"/>
    <mergeCell ref="BY3:CB3"/>
    <mergeCell ref="BE9:BK9"/>
    <mergeCell ref="BL9:BN9"/>
    <mergeCell ref="BO9:BR9"/>
    <mergeCell ref="BS9:BU9"/>
    <mergeCell ref="BV9:BX9"/>
    <mergeCell ref="BY9:CB9"/>
    <mergeCell ref="BE8:BK8"/>
    <mergeCell ref="BL8:BN8"/>
    <mergeCell ref="BO8:BR8"/>
    <mergeCell ref="BS8:BU8"/>
    <mergeCell ref="BV8:BX8"/>
    <mergeCell ref="BY8:CB8"/>
    <mergeCell ref="BE11:BK11"/>
    <mergeCell ref="BE1:CB1"/>
    <mergeCell ref="CC1:CZ1"/>
    <mergeCell ref="BE5:BK5"/>
    <mergeCell ref="BL5:BN5"/>
    <mergeCell ref="BO5:BR5"/>
    <mergeCell ref="BS5:BU5"/>
    <mergeCell ref="BV5:BX5"/>
    <mergeCell ref="BY5:CB5"/>
    <mergeCell ref="BE4:BK4"/>
    <mergeCell ref="BL4:BN4"/>
    <mergeCell ref="BO4:BR4"/>
    <mergeCell ref="BS4:BU4"/>
    <mergeCell ref="BV4:BX4"/>
    <mergeCell ref="BY4:CB4"/>
    <mergeCell ref="BE7:BK7"/>
    <mergeCell ref="BL7:BN7"/>
    <mergeCell ref="BO7:BR7"/>
    <mergeCell ref="BS7:BU7"/>
    <mergeCell ref="BV7:BX7"/>
    <mergeCell ref="BY7:CB7"/>
    <mergeCell ref="BE6:BK6"/>
    <mergeCell ref="BL6:BN6"/>
    <mergeCell ref="BO6:BR6"/>
    <mergeCell ref="BS6:BU6"/>
    <mergeCell ref="BV6:BX6"/>
    <mergeCell ref="BY6:CB6"/>
    <mergeCell ref="CC3:CI3"/>
    <mergeCell ref="CJ3:CL3"/>
    <mergeCell ref="CM3:CP3"/>
    <mergeCell ref="CQ3:CS3"/>
    <mergeCell ref="CT3:CV3"/>
    <mergeCell ref="CW3:CZ3"/>
    <mergeCell ref="BL11:BN11"/>
    <mergeCell ref="BO11:BR11"/>
    <mergeCell ref="BS11:BU11"/>
    <mergeCell ref="BV11:BX11"/>
    <mergeCell ref="BY11:CB11"/>
    <mergeCell ref="BE10:BK10"/>
    <mergeCell ref="BL10:BN10"/>
    <mergeCell ref="BO10:BR10"/>
    <mergeCell ref="BS10:BU10"/>
    <mergeCell ref="BV10:BX10"/>
    <mergeCell ref="BY10:CB10"/>
    <mergeCell ref="BE13:BK13"/>
    <mergeCell ref="BL13:BN13"/>
    <mergeCell ref="BO13:BR13"/>
    <mergeCell ref="BS13:BU13"/>
    <mergeCell ref="BV13:BX13"/>
    <mergeCell ref="BY13:CB13"/>
    <mergeCell ref="BE12:BK12"/>
    <mergeCell ref="BL12:BN12"/>
    <mergeCell ref="BO12:BR12"/>
    <mergeCell ref="BS12:BU12"/>
    <mergeCell ref="BV12:BX12"/>
    <mergeCell ref="BY12:CB12"/>
    <mergeCell ref="BE15:BK15"/>
    <mergeCell ref="BL15:BN15"/>
    <mergeCell ref="BO15:BR15"/>
    <mergeCell ref="BS15:BU15"/>
    <mergeCell ref="BV15:BX15"/>
    <mergeCell ref="BY15:CB15"/>
    <mergeCell ref="BE14:BK14"/>
    <mergeCell ref="BL14:BN14"/>
    <mergeCell ref="BO14:BR14"/>
    <mergeCell ref="BS14:BU14"/>
    <mergeCell ref="BV14:BX14"/>
    <mergeCell ref="BY14:CB14"/>
    <mergeCell ref="BE17:BK17"/>
    <mergeCell ref="BL17:BN17"/>
    <mergeCell ref="BO17:BR17"/>
    <mergeCell ref="BS17:BU17"/>
    <mergeCell ref="BV17:BX17"/>
    <mergeCell ref="BY17:CB17"/>
    <mergeCell ref="BE16:BK16"/>
    <mergeCell ref="BL16:BN16"/>
    <mergeCell ref="BO16:BR16"/>
    <mergeCell ref="BS16:BU16"/>
    <mergeCell ref="BV16:BX16"/>
    <mergeCell ref="BY16:CB16"/>
    <mergeCell ref="BY24:CB24"/>
    <mergeCell ref="BE19:BK19"/>
    <mergeCell ref="BL19:BN19"/>
    <mergeCell ref="BO19:BR19"/>
    <mergeCell ref="BS19:BU19"/>
    <mergeCell ref="BV19:BX19"/>
    <mergeCell ref="BY19:CB19"/>
    <mergeCell ref="BE18:BK18"/>
    <mergeCell ref="BL18:BN18"/>
    <mergeCell ref="BO18:BR18"/>
    <mergeCell ref="BS18:BU18"/>
    <mergeCell ref="BV18:BX18"/>
    <mergeCell ref="BY18:CB18"/>
    <mergeCell ref="BE21:BK21"/>
    <mergeCell ref="BL21:BN21"/>
    <mergeCell ref="BO21:BR21"/>
    <mergeCell ref="BS21:BU21"/>
    <mergeCell ref="BV21:BX21"/>
    <mergeCell ref="BY21:CB21"/>
    <mergeCell ref="BE20:BK20"/>
    <mergeCell ref="BL20:BN20"/>
    <mergeCell ref="BO20:BR20"/>
    <mergeCell ref="BS20:BU20"/>
    <mergeCell ref="BV20:BX20"/>
    <mergeCell ref="BY20:CB20"/>
    <mergeCell ref="BS29:BU29"/>
    <mergeCell ref="BV29:BX29"/>
    <mergeCell ref="BY29:CB29"/>
    <mergeCell ref="BE28:BK28"/>
    <mergeCell ref="BL28:BN28"/>
    <mergeCell ref="BO28:BR28"/>
    <mergeCell ref="BS28:BU28"/>
    <mergeCell ref="BV28:BX28"/>
    <mergeCell ref="BY28:CB28"/>
    <mergeCell ref="BE23:BK23"/>
    <mergeCell ref="BL23:BN23"/>
    <mergeCell ref="BO23:BR23"/>
    <mergeCell ref="BS23:BU23"/>
    <mergeCell ref="BV23:BX23"/>
    <mergeCell ref="BY23:CB23"/>
    <mergeCell ref="BE22:BK22"/>
    <mergeCell ref="BL22:BN22"/>
    <mergeCell ref="BO22:BR22"/>
    <mergeCell ref="BS22:BU22"/>
    <mergeCell ref="BV22:BX22"/>
    <mergeCell ref="BY22:CB22"/>
    <mergeCell ref="BE25:BK25"/>
    <mergeCell ref="BL25:BN25"/>
    <mergeCell ref="BO25:BR25"/>
    <mergeCell ref="BS25:BU25"/>
    <mergeCell ref="BV25:BX25"/>
    <mergeCell ref="BY25:CB25"/>
    <mergeCell ref="BE24:BK24"/>
    <mergeCell ref="BL24:BN24"/>
    <mergeCell ref="BO24:BR24"/>
    <mergeCell ref="BS24:BU24"/>
    <mergeCell ref="BV24:BX24"/>
    <mergeCell ref="AQ1:BD1"/>
    <mergeCell ref="AQ4:AT4"/>
    <mergeCell ref="AU4:AW4"/>
    <mergeCell ref="AX4:AY4"/>
    <mergeCell ref="BA4:BB4"/>
    <mergeCell ref="BC4:BD4"/>
    <mergeCell ref="AQ5:AT5"/>
    <mergeCell ref="AU5:AW5"/>
    <mergeCell ref="AX5:AY5"/>
    <mergeCell ref="BA5:BB5"/>
    <mergeCell ref="BC5:BD5"/>
    <mergeCell ref="AQ6:AT6"/>
    <mergeCell ref="AU6:AW6"/>
    <mergeCell ref="AX6:AY6"/>
    <mergeCell ref="BA6:BB6"/>
    <mergeCell ref="BC6:BD6"/>
    <mergeCell ref="AQ8:AT8"/>
    <mergeCell ref="AU8:AW8"/>
    <mergeCell ref="AX8:AY8"/>
    <mergeCell ref="BA8:BB8"/>
    <mergeCell ref="BC8:BD8"/>
    <mergeCell ref="AQ7:AT7"/>
    <mergeCell ref="AU7:AW7"/>
    <mergeCell ref="AX7:AY7"/>
    <mergeCell ref="BA7:BB7"/>
    <mergeCell ref="BC7:BD7"/>
    <mergeCell ref="AQ13:AT13"/>
    <mergeCell ref="AU13:AW13"/>
    <mergeCell ref="AX13:AY13"/>
    <mergeCell ref="BA13:BB13"/>
    <mergeCell ref="BC13:BD13"/>
    <mergeCell ref="BE30:BK30"/>
    <mergeCell ref="BL30:BN30"/>
    <mergeCell ref="BO30:BR30"/>
    <mergeCell ref="BS30:BU30"/>
    <mergeCell ref="BV30:BX30"/>
    <mergeCell ref="BY30:CB30"/>
    <mergeCell ref="AQ2:BD2"/>
    <mergeCell ref="AQ3:AT3"/>
    <mergeCell ref="AU3:AW3"/>
    <mergeCell ref="AX3:AY3"/>
    <mergeCell ref="BA3:BB3"/>
    <mergeCell ref="BC3:BD3"/>
    <mergeCell ref="BE27:BK27"/>
    <mergeCell ref="BL27:BN27"/>
    <mergeCell ref="BO27:BR27"/>
    <mergeCell ref="BS27:BU27"/>
    <mergeCell ref="BV27:BX27"/>
    <mergeCell ref="BY27:CB27"/>
    <mergeCell ref="BE26:BK26"/>
    <mergeCell ref="BL26:BN26"/>
    <mergeCell ref="BO26:BR26"/>
    <mergeCell ref="BS26:BU26"/>
    <mergeCell ref="BV26:BX26"/>
    <mergeCell ref="BY26:CB26"/>
    <mergeCell ref="BE29:BK29"/>
    <mergeCell ref="BL29:BN29"/>
    <mergeCell ref="BO29:BR29"/>
    <mergeCell ref="AQ32:AT32"/>
    <mergeCell ref="AU32:AW32"/>
    <mergeCell ref="AX32:AY32"/>
    <mergeCell ref="BA32:BB32"/>
    <mergeCell ref="BC32:BD32"/>
    <mergeCell ref="AQ30:AT30"/>
    <mergeCell ref="AU30:AW30"/>
    <mergeCell ref="AX30:AY30"/>
    <mergeCell ref="BA30:BB30"/>
    <mergeCell ref="BC30:BD30"/>
    <mergeCell ref="AQ31:AT31"/>
    <mergeCell ref="AU31:AW31"/>
    <mergeCell ref="AX31:AY31"/>
    <mergeCell ref="BA31:BB31"/>
    <mergeCell ref="BC31:BD31"/>
    <mergeCell ref="AQ28:AT28"/>
    <mergeCell ref="AU28:AW28"/>
    <mergeCell ref="AX28:AY28"/>
    <mergeCell ref="BA28:BB28"/>
    <mergeCell ref="BC28:BD28"/>
    <mergeCell ref="AQ29:AT29"/>
    <mergeCell ref="AU29:AW29"/>
    <mergeCell ref="AX29:AY29"/>
    <mergeCell ref="BA29:BB29"/>
    <mergeCell ref="BC29:BD29"/>
    <mergeCell ref="AQ10:AT10"/>
    <mergeCell ref="AU10:AW10"/>
    <mergeCell ref="AX10:AY10"/>
    <mergeCell ref="BA10:BB10"/>
    <mergeCell ref="BC10:BD10"/>
    <mergeCell ref="AQ9:AT9"/>
    <mergeCell ref="AU9:AW9"/>
    <mergeCell ref="AX9:AY9"/>
    <mergeCell ref="BA9:BB9"/>
    <mergeCell ref="BC9:BD9"/>
    <mergeCell ref="AQ12:AT12"/>
    <mergeCell ref="AU12:AW12"/>
    <mergeCell ref="AX12:AY12"/>
    <mergeCell ref="BA12:BB12"/>
    <mergeCell ref="BC12:BD12"/>
    <mergeCell ref="AQ11:AT11"/>
    <mergeCell ref="AU11:AW11"/>
    <mergeCell ref="AX11:AY11"/>
    <mergeCell ref="BA11:BB11"/>
    <mergeCell ref="BC11:BD11"/>
    <mergeCell ref="AU17:AW17"/>
    <mergeCell ref="AX17:AY17"/>
    <mergeCell ref="BA17:BB17"/>
    <mergeCell ref="BC17:BD17"/>
    <mergeCell ref="AQ20:AT20"/>
    <mergeCell ref="AU20:AW20"/>
    <mergeCell ref="AX20:AY20"/>
    <mergeCell ref="BA20:BB20"/>
    <mergeCell ref="BC20:BD20"/>
    <mergeCell ref="AQ19:AT19"/>
    <mergeCell ref="AU19:AW19"/>
    <mergeCell ref="AX19:AY19"/>
    <mergeCell ref="BA19:BB19"/>
    <mergeCell ref="BC19:BD19"/>
    <mergeCell ref="AQ14:AT14"/>
    <mergeCell ref="AU14:AW14"/>
    <mergeCell ref="AX14:AY14"/>
    <mergeCell ref="BA14:BB14"/>
    <mergeCell ref="BC14:BD14"/>
    <mergeCell ref="AQ16:AT16"/>
    <mergeCell ref="AU16:AW16"/>
    <mergeCell ref="AX16:AY16"/>
    <mergeCell ref="BA16:BB16"/>
    <mergeCell ref="BC16:BD16"/>
    <mergeCell ref="AQ15:AT15"/>
    <mergeCell ref="AU15:AW15"/>
    <mergeCell ref="AX15:AY15"/>
    <mergeCell ref="BA15:BB15"/>
    <mergeCell ref="BC15:BD15"/>
    <mergeCell ref="AQ27:AT27"/>
    <mergeCell ref="AU27:AW27"/>
    <mergeCell ref="AX27:AY27"/>
    <mergeCell ref="BA27:BB27"/>
    <mergeCell ref="BC27:BD27"/>
    <mergeCell ref="AQ22:AT22"/>
    <mergeCell ref="AU22:AW22"/>
    <mergeCell ref="AX22:AY22"/>
    <mergeCell ref="BA22:BB22"/>
    <mergeCell ref="BC22:BD22"/>
    <mergeCell ref="AQ24:AT24"/>
    <mergeCell ref="AU24:AW24"/>
    <mergeCell ref="AX24:AY24"/>
    <mergeCell ref="BA24:BB24"/>
    <mergeCell ref="BC24:BD24"/>
    <mergeCell ref="AQ23:AT23"/>
    <mergeCell ref="AU23:AW23"/>
    <mergeCell ref="AX23:AY23"/>
    <mergeCell ref="BA23:BB23"/>
    <mergeCell ref="BC23:BD23"/>
    <mergeCell ref="AO12:AP12"/>
    <mergeCell ref="AC13:AF13"/>
    <mergeCell ref="AG13:AI13"/>
    <mergeCell ref="AJ13:AK13"/>
    <mergeCell ref="AM13:AN13"/>
    <mergeCell ref="AO13:AP13"/>
    <mergeCell ref="AG11:AI11"/>
    <mergeCell ref="AC14:AF14"/>
    <mergeCell ref="AG14:AI14"/>
    <mergeCell ref="AJ14:AK14"/>
    <mergeCell ref="AM14:AN14"/>
    <mergeCell ref="AQ26:AT26"/>
    <mergeCell ref="AU26:AW26"/>
    <mergeCell ref="AX26:AY26"/>
    <mergeCell ref="BA26:BB26"/>
    <mergeCell ref="BC26:BD26"/>
    <mergeCell ref="AQ25:AT25"/>
    <mergeCell ref="AU25:AW25"/>
    <mergeCell ref="AX25:AY25"/>
    <mergeCell ref="BA25:BB25"/>
    <mergeCell ref="BC25:BD25"/>
    <mergeCell ref="AQ21:AT21"/>
    <mergeCell ref="AU21:AW21"/>
    <mergeCell ref="AX21:AY21"/>
    <mergeCell ref="BA21:BB21"/>
    <mergeCell ref="BC21:BD21"/>
    <mergeCell ref="AQ18:AT18"/>
    <mergeCell ref="AU18:AW18"/>
    <mergeCell ref="AX18:AY18"/>
    <mergeCell ref="BA18:BB18"/>
    <mergeCell ref="BC18:BD18"/>
    <mergeCell ref="AQ17:AT17"/>
    <mergeCell ref="AO23:AP23"/>
    <mergeCell ref="AC20:AF20"/>
    <mergeCell ref="AG20:AI20"/>
    <mergeCell ref="AJ20:AK20"/>
    <mergeCell ref="AM20:AN20"/>
    <mergeCell ref="AO20:AP20"/>
    <mergeCell ref="AC21:AF21"/>
    <mergeCell ref="AG21:AI21"/>
    <mergeCell ref="AJ21:AK21"/>
    <mergeCell ref="AM21:AN21"/>
    <mergeCell ref="AO21:AP21"/>
    <mergeCell ref="AC1:AP1"/>
    <mergeCell ref="AJ11:AK11"/>
    <mergeCell ref="AM11:AN11"/>
    <mergeCell ref="AO11:AP11"/>
    <mergeCell ref="AC8:AF8"/>
    <mergeCell ref="AG8:AI8"/>
    <mergeCell ref="AJ8:AK8"/>
    <mergeCell ref="AM8:AN8"/>
    <mergeCell ref="AO8:AP8"/>
    <mergeCell ref="AC9:AF9"/>
    <mergeCell ref="AG9:AI9"/>
    <mergeCell ref="AJ9:AK9"/>
    <mergeCell ref="AM9:AN9"/>
    <mergeCell ref="AO9:AP9"/>
    <mergeCell ref="AJ15:AK15"/>
    <mergeCell ref="AM15:AN15"/>
    <mergeCell ref="AO15:AP15"/>
    <mergeCell ref="AC12:AF12"/>
    <mergeCell ref="AG12:AI12"/>
    <mergeCell ref="AJ12:AK12"/>
    <mergeCell ref="AM12:AN12"/>
    <mergeCell ref="AG27:AI27"/>
    <mergeCell ref="AJ27:AK27"/>
    <mergeCell ref="AM27:AN27"/>
    <mergeCell ref="AO27:AP27"/>
    <mergeCell ref="AC24:AF24"/>
    <mergeCell ref="AG24:AI24"/>
    <mergeCell ref="AJ24:AK24"/>
    <mergeCell ref="AM24:AN24"/>
    <mergeCell ref="AO24:AP24"/>
    <mergeCell ref="AC25:AF25"/>
    <mergeCell ref="AG25:AI25"/>
    <mergeCell ref="AJ25:AK25"/>
    <mergeCell ref="AM25:AN25"/>
    <mergeCell ref="AO25:AP25"/>
    <mergeCell ref="AC32:AF32"/>
    <mergeCell ref="AG32:AI32"/>
    <mergeCell ref="AJ32:AK32"/>
    <mergeCell ref="AM32:AN32"/>
    <mergeCell ref="AO32:AP32"/>
    <mergeCell ref="AC30:AF30"/>
    <mergeCell ref="AG30:AI30"/>
    <mergeCell ref="AJ30:AK30"/>
    <mergeCell ref="AM30:AN30"/>
    <mergeCell ref="AO30:AP30"/>
    <mergeCell ref="AC31:AF31"/>
    <mergeCell ref="AG31:AI31"/>
    <mergeCell ref="AJ31:AK31"/>
    <mergeCell ref="AM31:AN31"/>
    <mergeCell ref="AO31:AP31"/>
    <mergeCell ref="AC28:AF28"/>
    <mergeCell ref="AG28:AI28"/>
    <mergeCell ref="AJ28:AK28"/>
    <mergeCell ref="AM28:AN28"/>
    <mergeCell ref="AC4:AF4"/>
    <mergeCell ref="AG4:AI4"/>
    <mergeCell ref="AJ4:AK4"/>
    <mergeCell ref="AM4:AN4"/>
    <mergeCell ref="AO4:AP4"/>
    <mergeCell ref="AC3:AF3"/>
    <mergeCell ref="AG3:AI3"/>
    <mergeCell ref="AJ3:AK3"/>
    <mergeCell ref="AM3:AN3"/>
    <mergeCell ref="AO3:AP3"/>
    <mergeCell ref="AC6:AF6"/>
    <mergeCell ref="AG6:AI6"/>
    <mergeCell ref="AJ6:AK6"/>
    <mergeCell ref="AM6:AN6"/>
    <mergeCell ref="AO6:AP6"/>
    <mergeCell ref="AC5:AF5"/>
    <mergeCell ref="AG5:AI5"/>
    <mergeCell ref="AJ5:AK5"/>
    <mergeCell ref="AM5:AN5"/>
    <mergeCell ref="AO5:AP5"/>
    <mergeCell ref="AC7:AF7"/>
    <mergeCell ref="AG7:AI7"/>
    <mergeCell ref="AJ7:AK7"/>
    <mergeCell ref="AM7:AN7"/>
    <mergeCell ref="AO7:AP7"/>
    <mergeCell ref="AC10:AF10"/>
    <mergeCell ref="AG10:AI10"/>
    <mergeCell ref="AJ10:AK10"/>
    <mergeCell ref="AM10:AN10"/>
    <mergeCell ref="AO10:AP10"/>
    <mergeCell ref="AC11:AF11"/>
    <mergeCell ref="AO14:AP14"/>
    <mergeCell ref="AC15:AF15"/>
    <mergeCell ref="AG15:AI15"/>
    <mergeCell ref="AC18:AF18"/>
    <mergeCell ref="AG18:AI18"/>
    <mergeCell ref="AJ18:AK18"/>
    <mergeCell ref="AM18:AN18"/>
    <mergeCell ref="AO18:AP18"/>
    <mergeCell ref="AC19:AF19"/>
    <mergeCell ref="AG19:AI19"/>
    <mergeCell ref="AC22:AF22"/>
    <mergeCell ref="AG22:AI22"/>
    <mergeCell ref="AJ22:AK22"/>
    <mergeCell ref="AM22:AN22"/>
    <mergeCell ref="AO22:AP22"/>
    <mergeCell ref="AC23:AF23"/>
    <mergeCell ref="AG23:AI23"/>
    <mergeCell ref="AJ19:AK19"/>
    <mergeCell ref="AM19:AN19"/>
    <mergeCell ref="AO19:AP19"/>
    <mergeCell ref="AC16:AF16"/>
    <mergeCell ref="AG16:AI16"/>
    <mergeCell ref="AJ16:AK16"/>
    <mergeCell ref="AM16:AN16"/>
    <mergeCell ref="AO16:AP16"/>
    <mergeCell ref="AC17:AF17"/>
    <mergeCell ref="AG17:AI17"/>
    <mergeCell ref="AJ17:AK17"/>
    <mergeCell ref="AM17:AN17"/>
    <mergeCell ref="AO17:AP17"/>
    <mergeCell ref="AJ23:AK23"/>
    <mergeCell ref="AM23:AN23"/>
    <mergeCell ref="AO28:AP28"/>
    <mergeCell ref="AC26:AF26"/>
    <mergeCell ref="AG26:AI26"/>
    <mergeCell ref="AJ26:AK26"/>
    <mergeCell ref="AM26:AN26"/>
    <mergeCell ref="AO26:AP26"/>
    <mergeCell ref="AC27:AF27"/>
    <mergeCell ref="AC29:AF29"/>
    <mergeCell ref="AG29:AI29"/>
    <mergeCell ref="AJ29:AK29"/>
    <mergeCell ref="AM29:AN29"/>
    <mergeCell ref="AO29:AP29"/>
    <mergeCell ref="O3:R3"/>
    <mergeCell ref="S3:U3"/>
    <mergeCell ref="V3:W3"/>
    <mergeCell ref="Y3:Z3"/>
    <mergeCell ref="AA3:AB3"/>
    <mergeCell ref="V10:W10"/>
    <mergeCell ref="Y10:Z10"/>
    <mergeCell ref="AA10:AB10"/>
    <mergeCell ref="O11:R11"/>
    <mergeCell ref="S11:U11"/>
    <mergeCell ref="V11:W11"/>
    <mergeCell ref="Y11:Z11"/>
    <mergeCell ref="AA11:AB11"/>
    <mergeCell ref="O8:R8"/>
    <mergeCell ref="S8:U8"/>
    <mergeCell ref="V8:W8"/>
    <mergeCell ref="Y8:Z8"/>
    <mergeCell ref="AA8:AB8"/>
    <mergeCell ref="O9:R9"/>
    <mergeCell ref="S9:U9"/>
    <mergeCell ref="O1:AB1"/>
    <mergeCell ref="V6:W6"/>
    <mergeCell ref="Y6:Z6"/>
    <mergeCell ref="AA6:AB6"/>
    <mergeCell ref="O7:R7"/>
    <mergeCell ref="S7:U7"/>
    <mergeCell ref="V7:W7"/>
    <mergeCell ref="Y7:Z7"/>
    <mergeCell ref="AA7:AB7"/>
    <mergeCell ref="O4:R4"/>
    <mergeCell ref="S4:U4"/>
    <mergeCell ref="V4:W4"/>
    <mergeCell ref="Y4:Z4"/>
    <mergeCell ref="AA4:AB4"/>
    <mergeCell ref="O5:R5"/>
    <mergeCell ref="S5:U5"/>
    <mergeCell ref="V5:W5"/>
    <mergeCell ref="Y5:Z5"/>
    <mergeCell ref="AA5:AB5"/>
    <mergeCell ref="V9:W9"/>
    <mergeCell ref="Y9:Z9"/>
    <mergeCell ref="AA9:AB9"/>
    <mergeCell ref="V14:W14"/>
    <mergeCell ref="Y14:Z14"/>
    <mergeCell ref="AA14:AB14"/>
    <mergeCell ref="O15:R15"/>
    <mergeCell ref="S15:U15"/>
    <mergeCell ref="V15:W15"/>
    <mergeCell ref="Y15:Z15"/>
    <mergeCell ref="AA15:AB15"/>
    <mergeCell ref="O12:R12"/>
    <mergeCell ref="S12:U12"/>
    <mergeCell ref="V12:W12"/>
    <mergeCell ref="Y12:Z12"/>
    <mergeCell ref="AA12:AB12"/>
    <mergeCell ref="O13:R13"/>
    <mergeCell ref="S13:U13"/>
    <mergeCell ref="V13:W13"/>
    <mergeCell ref="Y13:Z13"/>
    <mergeCell ref="AA13:AB13"/>
    <mergeCell ref="V18:W18"/>
    <mergeCell ref="Y18:Z18"/>
    <mergeCell ref="AA18:AB18"/>
    <mergeCell ref="O19:R19"/>
    <mergeCell ref="S19:U19"/>
    <mergeCell ref="V19:W19"/>
    <mergeCell ref="Y19:Z19"/>
    <mergeCell ref="AA19:AB19"/>
    <mergeCell ref="O16:R16"/>
    <mergeCell ref="S16:U16"/>
    <mergeCell ref="V16:W16"/>
    <mergeCell ref="Y16:Z16"/>
    <mergeCell ref="AA16:AB16"/>
    <mergeCell ref="O17:R17"/>
    <mergeCell ref="S17:U17"/>
    <mergeCell ref="V17:W17"/>
    <mergeCell ref="Y17:Z17"/>
    <mergeCell ref="AA17:AB17"/>
    <mergeCell ref="V22:W22"/>
    <mergeCell ref="Y22:Z22"/>
    <mergeCell ref="AA22:AB22"/>
    <mergeCell ref="O23:R23"/>
    <mergeCell ref="S23:U23"/>
    <mergeCell ref="V23:W23"/>
    <mergeCell ref="Y23:Z23"/>
    <mergeCell ref="AA23:AB23"/>
    <mergeCell ref="O20:R20"/>
    <mergeCell ref="S20:U20"/>
    <mergeCell ref="V20:W20"/>
    <mergeCell ref="Y20:Z20"/>
    <mergeCell ref="AA20:AB20"/>
    <mergeCell ref="O21:R21"/>
    <mergeCell ref="S21:U21"/>
    <mergeCell ref="V21:W21"/>
    <mergeCell ref="Y21:Z21"/>
    <mergeCell ref="AA21:AB21"/>
    <mergeCell ref="V26:W26"/>
    <mergeCell ref="Y26:Z26"/>
    <mergeCell ref="AA26:AB26"/>
    <mergeCell ref="O27:R27"/>
    <mergeCell ref="S27:U27"/>
    <mergeCell ref="V27:W27"/>
    <mergeCell ref="Y27:Z27"/>
    <mergeCell ref="AA27:AB27"/>
    <mergeCell ref="O24:R24"/>
    <mergeCell ref="S24:U24"/>
    <mergeCell ref="V24:W24"/>
    <mergeCell ref="Y24:Z24"/>
    <mergeCell ref="AA24:AB24"/>
    <mergeCell ref="O25:R25"/>
    <mergeCell ref="S25:U25"/>
    <mergeCell ref="V25:W25"/>
    <mergeCell ref="Y25:Z25"/>
    <mergeCell ref="AA25:AB25"/>
    <mergeCell ref="V30:W30"/>
    <mergeCell ref="Y30:Z30"/>
    <mergeCell ref="AA30:AB30"/>
    <mergeCell ref="O31:R31"/>
    <mergeCell ref="S31:U31"/>
    <mergeCell ref="V31:W31"/>
    <mergeCell ref="Y31:Z31"/>
    <mergeCell ref="AA31:AB31"/>
    <mergeCell ref="O28:R28"/>
    <mergeCell ref="S28:U28"/>
    <mergeCell ref="V28:W28"/>
    <mergeCell ref="Y28:Z28"/>
    <mergeCell ref="AA28:AB28"/>
    <mergeCell ref="O29:R29"/>
    <mergeCell ref="S29:U29"/>
    <mergeCell ref="V29:W29"/>
    <mergeCell ref="Y29:Z29"/>
    <mergeCell ref="AA29:AB29"/>
    <mergeCell ref="V34:W34"/>
    <mergeCell ref="Y34:Z34"/>
    <mergeCell ref="AA34:AB34"/>
    <mergeCell ref="O32:R32"/>
    <mergeCell ref="S32:U32"/>
    <mergeCell ref="V32:W32"/>
    <mergeCell ref="Y32:Z32"/>
    <mergeCell ref="AA32:AB32"/>
    <mergeCell ref="O33:R33"/>
    <mergeCell ref="S33:U33"/>
    <mergeCell ref="V33:W33"/>
    <mergeCell ref="Y33:Z33"/>
    <mergeCell ref="AA33:AB33"/>
    <mergeCell ref="A2:N2"/>
    <mergeCell ref="A3:D3"/>
    <mergeCell ref="E3:G3"/>
    <mergeCell ref="H3:I3"/>
    <mergeCell ref="K3:L3"/>
    <mergeCell ref="M3:N3"/>
    <mergeCell ref="M33:N33"/>
    <mergeCell ref="A30:D30"/>
    <mergeCell ref="E30:G30"/>
    <mergeCell ref="H30:I30"/>
    <mergeCell ref="A4:D4"/>
    <mergeCell ref="E4:G4"/>
    <mergeCell ref="H4:I4"/>
    <mergeCell ref="K4:L4"/>
    <mergeCell ref="M4:N4"/>
    <mergeCell ref="A5:D5"/>
    <mergeCell ref="E5:G5"/>
    <mergeCell ref="H5:I5"/>
    <mergeCell ref="K5:L5"/>
    <mergeCell ref="A1:N1"/>
    <mergeCell ref="O34:R34"/>
    <mergeCell ref="S34:U34"/>
    <mergeCell ref="O30:R30"/>
    <mergeCell ref="S30:U30"/>
    <mergeCell ref="O26:R26"/>
    <mergeCell ref="S26:U26"/>
    <mergeCell ref="O22:R22"/>
    <mergeCell ref="S22:U22"/>
    <mergeCell ref="O18:R18"/>
    <mergeCell ref="S18:U18"/>
    <mergeCell ref="O14:R14"/>
    <mergeCell ref="S14:U14"/>
    <mergeCell ref="O10:R10"/>
    <mergeCell ref="S10:U10"/>
    <mergeCell ref="O6:R6"/>
    <mergeCell ref="S6:U6"/>
    <mergeCell ref="O2:AB2"/>
    <mergeCell ref="A34:D34"/>
    <mergeCell ref="E34:G34"/>
    <mergeCell ref="H34:I34"/>
    <mergeCell ref="K34:L34"/>
    <mergeCell ref="M34:N34"/>
    <mergeCell ref="A32:D32"/>
    <mergeCell ref="E32:G32"/>
    <mergeCell ref="H32:I32"/>
    <mergeCell ref="K32:L32"/>
    <mergeCell ref="M32:N32"/>
    <mergeCell ref="A33:D33"/>
    <mergeCell ref="E33:G33"/>
    <mergeCell ref="H33:I33"/>
    <mergeCell ref="K33:L33"/>
    <mergeCell ref="M5:N5"/>
    <mergeCell ref="A6:D6"/>
    <mergeCell ref="E6:G6"/>
    <mergeCell ref="H6:I6"/>
    <mergeCell ref="K6:L6"/>
    <mergeCell ref="M6:N6"/>
    <mergeCell ref="A7:D7"/>
    <mergeCell ref="E7:G7"/>
    <mergeCell ref="H7:I7"/>
    <mergeCell ref="K7:L7"/>
    <mergeCell ref="M7:N7"/>
    <mergeCell ref="A8:D8"/>
    <mergeCell ref="E8:G8"/>
    <mergeCell ref="H8:I8"/>
    <mergeCell ref="K8:L8"/>
    <mergeCell ref="M8:N8"/>
    <mergeCell ref="A9:D9"/>
    <mergeCell ref="E9:G9"/>
    <mergeCell ref="H9:I9"/>
    <mergeCell ref="K9:L9"/>
    <mergeCell ref="M9:N9"/>
    <mergeCell ref="A10:D10"/>
    <mergeCell ref="E10:G10"/>
    <mergeCell ref="H10:I10"/>
    <mergeCell ref="K10:L10"/>
    <mergeCell ref="M10:N10"/>
    <mergeCell ref="A11:D11"/>
    <mergeCell ref="E11:G11"/>
    <mergeCell ref="H11:I11"/>
    <mergeCell ref="K11:L11"/>
    <mergeCell ref="M11:N11"/>
    <mergeCell ref="A12:D12"/>
    <mergeCell ref="E12:G12"/>
    <mergeCell ref="H12:I12"/>
    <mergeCell ref="K12:L12"/>
    <mergeCell ref="M12:N12"/>
    <mergeCell ref="A13:D13"/>
    <mergeCell ref="E13:G13"/>
    <mergeCell ref="H13:I13"/>
    <mergeCell ref="K13:L13"/>
    <mergeCell ref="M13:N13"/>
    <mergeCell ref="A14:D14"/>
    <mergeCell ref="E14:G14"/>
    <mergeCell ref="H14:I14"/>
    <mergeCell ref="K14:L14"/>
    <mergeCell ref="M14:N14"/>
    <mergeCell ref="A15:D15"/>
    <mergeCell ref="E15:G15"/>
    <mergeCell ref="H15:I15"/>
    <mergeCell ref="K15:L15"/>
    <mergeCell ref="M15:N15"/>
    <mergeCell ref="A16:D16"/>
    <mergeCell ref="E16:G16"/>
    <mergeCell ref="H16:I16"/>
    <mergeCell ref="K16:L16"/>
    <mergeCell ref="M16:N16"/>
    <mergeCell ref="A17:D17"/>
    <mergeCell ref="E17:G17"/>
    <mergeCell ref="H17:I17"/>
    <mergeCell ref="K17:L17"/>
    <mergeCell ref="M17:N17"/>
    <mergeCell ref="A18:D18"/>
    <mergeCell ref="E18:G18"/>
    <mergeCell ref="H18:I18"/>
    <mergeCell ref="K18:L18"/>
    <mergeCell ref="M18:N18"/>
    <mergeCell ref="A19:D19"/>
    <mergeCell ref="E19:G19"/>
    <mergeCell ref="H19:I19"/>
    <mergeCell ref="K19:L19"/>
    <mergeCell ref="M19:N19"/>
    <mergeCell ref="A20:D20"/>
    <mergeCell ref="E20:G20"/>
    <mergeCell ref="H20:I20"/>
    <mergeCell ref="K20:L20"/>
    <mergeCell ref="M20:N20"/>
    <mergeCell ref="A21:D21"/>
    <mergeCell ref="E21:G21"/>
    <mergeCell ref="H21:I21"/>
    <mergeCell ref="K21:L21"/>
    <mergeCell ref="M21:N21"/>
    <mergeCell ref="A22:D22"/>
    <mergeCell ref="E22:G22"/>
    <mergeCell ref="H22:I22"/>
    <mergeCell ref="K22:L22"/>
    <mergeCell ref="M22:N22"/>
    <mergeCell ref="A23:D23"/>
    <mergeCell ref="E23:G23"/>
    <mergeCell ref="H23:I23"/>
    <mergeCell ref="K23:L23"/>
    <mergeCell ref="M23:N23"/>
    <mergeCell ref="A24:D24"/>
    <mergeCell ref="E24:G24"/>
    <mergeCell ref="H24:I24"/>
    <mergeCell ref="K24:L24"/>
    <mergeCell ref="M24:N24"/>
    <mergeCell ref="A25:D25"/>
    <mergeCell ref="E25:G25"/>
    <mergeCell ref="H25:I25"/>
    <mergeCell ref="K25:L25"/>
    <mergeCell ref="M25:N25"/>
    <mergeCell ref="K30:L30"/>
    <mergeCell ref="M30:N30"/>
    <mergeCell ref="A31:D31"/>
    <mergeCell ref="E31:G31"/>
    <mergeCell ref="H31:I31"/>
    <mergeCell ref="K31:L31"/>
    <mergeCell ref="M31:N31"/>
    <mergeCell ref="A35:J35"/>
    <mergeCell ref="K35:L35"/>
    <mergeCell ref="M35:N35"/>
    <mergeCell ref="A26:D26"/>
    <mergeCell ref="E26:G26"/>
    <mergeCell ref="H26:I26"/>
    <mergeCell ref="K26:L26"/>
    <mergeCell ref="M26:N26"/>
    <mergeCell ref="A27:D27"/>
    <mergeCell ref="E27:G27"/>
    <mergeCell ref="H27:I27"/>
    <mergeCell ref="K27:L27"/>
    <mergeCell ref="M27:N27"/>
    <mergeCell ref="A28:D28"/>
    <mergeCell ref="E28:G28"/>
    <mergeCell ref="H28:I28"/>
    <mergeCell ref="K28:L28"/>
    <mergeCell ref="M28:N28"/>
    <mergeCell ref="A29:D29"/>
    <mergeCell ref="E29:G29"/>
    <mergeCell ref="H29:I29"/>
    <mergeCell ref="K29:L29"/>
    <mergeCell ref="M29:N29"/>
  </mergeCells>
  <hyperlinks>
    <hyperlink ref="EG41" r:id="rId1" xr:uid="{63F24096-1C29-4ADE-B8BB-B0741FEBFF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2AC5-1E91-4A48-A038-15C475C9F58A}">
  <dimension ref="A1:DL76"/>
  <sheetViews>
    <sheetView topLeftCell="CX1" zoomScaleNormal="100" workbookViewId="0">
      <selection activeCell="CE29" sqref="CE29:DH30"/>
    </sheetView>
  </sheetViews>
  <sheetFormatPr defaultRowHeight="14.5" x14ac:dyDescent="0.35"/>
  <cols>
    <col min="1" max="70" width="8.7265625" style="6"/>
    <col min="71" max="71" width="10.81640625" style="6" bestFit="1" customWidth="1"/>
    <col min="72" max="79" width="8.7265625" style="6"/>
    <col min="80" max="80" width="21.81640625" style="6" bestFit="1" customWidth="1"/>
    <col min="81" max="81" width="8.7265625" style="6"/>
    <col min="82" max="82" width="21.81640625" style="6" bestFit="1" customWidth="1"/>
    <col min="83" max="83" width="12.26953125" style="6" bestFit="1" customWidth="1"/>
    <col min="84" max="100" width="8.7265625" style="6"/>
    <col min="101" max="105" width="11.81640625" style="6" bestFit="1" customWidth="1"/>
    <col min="106" max="106" width="8.7265625" style="6"/>
    <col min="107" max="109" width="11.81640625" style="6" bestFit="1" customWidth="1"/>
    <col min="110" max="110" width="9.36328125" style="6" bestFit="1" customWidth="1"/>
    <col min="111" max="111" width="11.81640625" style="6" bestFit="1" customWidth="1"/>
    <col min="112" max="112" width="9.36328125" style="6" bestFit="1" customWidth="1"/>
    <col min="113" max="16384" width="8.7265625" style="6"/>
  </cols>
  <sheetData>
    <row r="1" spans="1:112" x14ac:dyDescent="0.35">
      <c r="A1" s="63" t="s">
        <v>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 t="s">
        <v>39</v>
      </c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 t="s">
        <v>40</v>
      </c>
      <c r="AH1" s="63"/>
      <c r="AI1" s="63"/>
      <c r="AJ1" s="63"/>
      <c r="AK1" s="63"/>
      <c r="AL1" s="63"/>
      <c r="AM1" s="63"/>
      <c r="AN1" s="63"/>
      <c r="AO1" s="63" t="s">
        <v>46</v>
      </c>
      <c r="AP1" s="63"/>
      <c r="AQ1" s="63"/>
      <c r="AR1" s="63"/>
      <c r="AS1" s="63"/>
      <c r="AT1" s="63"/>
      <c r="AU1" s="63" t="s">
        <v>50</v>
      </c>
      <c r="AV1" s="63"/>
      <c r="AW1" s="63"/>
      <c r="AX1" s="63"/>
      <c r="AY1" s="63"/>
      <c r="AZ1" s="63"/>
      <c r="BA1" s="63" t="s">
        <v>51</v>
      </c>
      <c r="BB1" s="63"/>
      <c r="BC1" s="63"/>
      <c r="BD1" s="63"/>
      <c r="BE1" s="63"/>
      <c r="BF1" s="63"/>
      <c r="BG1" s="63" t="s">
        <v>52</v>
      </c>
      <c r="BH1" s="63"/>
      <c r="BI1" s="63"/>
      <c r="BJ1" s="63"/>
      <c r="BK1" s="63"/>
      <c r="BL1" s="63"/>
    </row>
    <row r="2" spans="1:112" ht="84" x14ac:dyDescent="0.35">
      <c r="A2" s="53"/>
      <c r="B2" s="53"/>
      <c r="C2" s="53"/>
      <c r="D2" s="54" t="s">
        <v>0</v>
      </c>
      <c r="E2" s="54"/>
      <c r="F2" s="54" t="s">
        <v>1</v>
      </c>
      <c r="G2" s="54"/>
      <c r="H2" s="54" t="s">
        <v>2</v>
      </c>
      <c r="I2" s="54"/>
      <c r="J2" s="54"/>
      <c r="K2" s="54" t="s">
        <v>3</v>
      </c>
      <c r="L2" s="54"/>
      <c r="M2" s="54"/>
      <c r="N2" s="54" t="s">
        <v>4</v>
      </c>
      <c r="O2" s="54"/>
      <c r="P2" s="54"/>
      <c r="Q2" s="53"/>
      <c r="R2" s="53"/>
      <c r="S2" s="53"/>
      <c r="T2" s="54" t="s">
        <v>0</v>
      </c>
      <c r="U2" s="54"/>
      <c r="V2" s="54" t="s">
        <v>1</v>
      </c>
      <c r="W2" s="54"/>
      <c r="X2" s="54" t="s">
        <v>2</v>
      </c>
      <c r="Y2" s="54"/>
      <c r="Z2" s="54"/>
      <c r="AA2" s="54" t="s">
        <v>3</v>
      </c>
      <c r="AB2" s="54"/>
      <c r="AC2" s="54"/>
      <c r="AD2" s="54" t="s">
        <v>4</v>
      </c>
      <c r="AE2" s="54"/>
      <c r="AF2" s="54"/>
      <c r="AG2" s="7"/>
      <c r="AH2" s="47" t="s">
        <v>0</v>
      </c>
      <c r="AI2" s="47" t="s">
        <v>1</v>
      </c>
      <c r="AJ2" s="47" t="s">
        <v>2</v>
      </c>
      <c r="AK2" s="61" t="s">
        <v>35</v>
      </c>
      <c r="AL2" s="61"/>
      <c r="AM2" s="61"/>
      <c r="AN2" s="47" t="s">
        <v>4</v>
      </c>
      <c r="AO2" s="7"/>
      <c r="AP2" s="47" t="s">
        <v>0</v>
      </c>
      <c r="AQ2" s="47" t="s">
        <v>1</v>
      </c>
      <c r="AR2" s="47" t="s">
        <v>2</v>
      </c>
      <c r="AS2" s="47" t="s">
        <v>35</v>
      </c>
      <c r="AT2" s="47" t="s">
        <v>4</v>
      </c>
      <c r="AU2" s="7"/>
      <c r="AV2" s="47" t="s">
        <v>0</v>
      </c>
      <c r="AW2" s="47" t="s">
        <v>1</v>
      </c>
      <c r="AX2" s="47" t="s">
        <v>2</v>
      </c>
      <c r="AY2" s="47" t="s">
        <v>35</v>
      </c>
      <c r="AZ2" s="47" t="s">
        <v>4</v>
      </c>
      <c r="BA2" s="7"/>
      <c r="BB2" s="47" t="s">
        <v>0</v>
      </c>
      <c r="BC2" s="47" t="s">
        <v>1</v>
      </c>
      <c r="BD2" s="47" t="s">
        <v>2</v>
      </c>
      <c r="BE2" s="47" t="s">
        <v>35</v>
      </c>
      <c r="BF2" s="47" t="s">
        <v>4</v>
      </c>
      <c r="BG2" s="7"/>
      <c r="BH2" s="47" t="s">
        <v>0</v>
      </c>
      <c r="BI2" s="47" t="s">
        <v>1</v>
      </c>
      <c r="BJ2" s="47" t="s">
        <v>2</v>
      </c>
      <c r="BK2" s="47" t="s">
        <v>35</v>
      </c>
      <c r="BL2" s="47" t="s">
        <v>4</v>
      </c>
      <c r="BM2" s="54" t="s">
        <v>0</v>
      </c>
      <c r="BN2" s="54"/>
      <c r="BO2" s="54" t="s">
        <v>1</v>
      </c>
      <c r="BP2" s="54"/>
      <c r="BQ2" s="54" t="s">
        <v>2</v>
      </c>
      <c r="BR2" s="54"/>
      <c r="BS2" s="54"/>
      <c r="BT2" s="54" t="s">
        <v>3</v>
      </c>
      <c r="BU2" s="54"/>
      <c r="BV2" s="54"/>
      <c r="BW2" s="54" t="s">
        <v>4</v>
      </c>
      <c r="BX2" s="54"/>
      <c r="BY2" s="54"/>
    </row>
    <row r="3" spans="1:112" x14ac:dyDescent="0.35">
      <c r="A3" s="57"/>
      <c r="B3" s="57"/>
      <c r="C3" s="57"/>
      <c r="D3" s="58" t="s">
        <v>5</v>
      </c>
      <c r="E3" s="58"/>
      <c r="F3" s="58" t="s">
        <v>5</v>
      </c>
      <c r="G3" s="58"/>
      <c r="H3" s="58" t="s">
        <v>5</v>
      </c>
      <c r="I3" s="58"/>
      <c r="J3" s="58"/>
      <c r="K3" s="58" t="s">
        <v>6</v>
      </c>
      <c r="L3" s="58"/>
      <c r="M3" s="58"/>
      <c r="N3" s="58" t="s">
        <v>6</v>
      </c>
      <c r="O3" s="58"/>
      <c r="P3" s="58"/>
      <c r="Q3" s="57"/>
      <c r="R3" s="57"/>
      <c r="S3" s="57"/>
      <c r="T3" s="58" t="s">
        <v>5</v>
      </c>
      <c r="U3" s="58"/>
      <c r="V3" s="58" t="s">
        <v>5</v>
      </c>
      <c r="W3" s="58"/>
      <c r="X3" s="58" t="s">
        <v>5</v>
      </c>
      <c r="Y3" s="58"/>
      <c r="Z3" s="58"/>
      <c r="AA3" s="58" t="s">
        <v>6</v>
      </c>
      <c r="AB3" s="58"/>
      <c r="AC3" s="58"/>
      <c r="AD3" s="58" t="s">
        <v>6</v>
      </c>
      <c r="AE3" s="58"/>
      <c r="AF3" s="58"/>
      <c r="AG3" s="9"/>
      <c r="AH3" s="48" t="s">
        <v>5</v>
      </c>
      <c r="AI3" s="48" t="s">
        <v>5</v>
      </c>
      <c r="AJ3" s="48" t="s">
        <v>5</v>
      </c>
      <c r="AK3" s="62" t="s">
        <v>6</v>
      </c>
      <c r="AL3" s="62"/>
      <c r="AM3" s="62"/>
      <c r="AN3" s="48" t="s">
        <v>6</v>
      </c>
      <c r="AO3" s="9"/>
      <c r="AP3" s="48" t="s">
        <v>5</v>
      </c>
      <c r="AQ3" s="48" t="s">
        <v>5</v>
      </c>
      <c r="AR3" s="48" t="s">
        <v>5</v>
      </c>
      <c r="AS3" s="48" t="s">
        <v>6</v>
      </c>
      <c r="AT3" s="48" t="s">
        <v>6</v>
      </c>
      <c r="AU3" s="9"/>
      <c r="AV3" s="48" t="s">
        <v>5</v>
      </c>
      <c r="AW3" s="48" t="s">
        <v>5</v>
      </c>
      <c r="AX3" s="48" t="s">
        <v>5</v>
      </c>
      <c r="AY3" s="48" t="s">
        <v>6</v>
      </c>
      <c r="AZ3" s="48" t="s">
        <v>6</v>
      </c>
      <c r="BA3" s="9"/>
      <c r="BB3" s="48" t="s">
        <v>5</v>
      </c>
      <c r="BC3" s="48" t="s">
        <v>5</v>
      </c>
      <c r="BD3" s="48" t="s">
        <v>5</v>
      </c>
      <c r="BE3" s="48" t="s">
        <v>6</v>
      </c>
      <c r="BF3" s="48" t="s">
        <v>6</v>
      </c>
      <c r="BG3" s="9"/>
      <c r="BH3" s="48" t="s">
        <v>5</v>
      </c>
      <c r="BI3" s="48" t="s">
        <v>5</v>
      </c>
      <c r="BJ3" s="48" t="s">
        <v>5</v>
      </c>
      <c r="BK3" s="48" t="s">
        <v>6</v>
      </c>
      <c r="BL3" s="48" t="s">
        <v>6</v>
      </c>
    </row>
    <row r="4" spans="1:112" x14ac:dyDescent="0.35">
      <c r="A4" s="55" t="s">
        <v>7</v>
      </c>
      <c r="B4" s="55"/>
      <c r="C4" s="55"/>
      <c r="D4" s="56">
        <v>1228</v>
      </c>
      <c r="E4" s="56"/>
      <c r="F4" s="56">
        <v>1199</v>
      </c>
      <c r="G4" s="56"/>
      <c r="H4" s="56">
        <v>788.38</v>
      </c>
      <c r="I4" s="56"/>
      <c r="J4" s="56"/>
      <c r="K4" s="56">
        <v>477.7</v>
      </c>
      <c r="L4" s="56"/>
      <c r="M4" s="56"/>
      <c r="N4" s="56"/>
      <c r="O4" s="56"/>
      <c r="P4" s="56"/>
      <c r="Q4" s="55" t="s">
        <v>7</v>
      </c>
      <c r="R4" s="55"/>
      <c r="S4" s="55"/>
      <c r="T4" s="56">
        <v>1196</v>
      </c>
      <c r="U4" s="56"/>
      <c r="V4" s="56">
        <v>1160</v>
      </c>
      <c r="W4" s="56"/>
      <c r="X4" s="56">
        <v>719.72</v>
      </c>
      <c r="Y4" s="56"/>
      <c r="Z4" s="56"/>
      <c r="AA4" s="56">
        <v>450.7</v>
      </c>
      <c r="AB4" s="56"/>
      <c r="AC4" s="56"/>
      <c r="AD4" s="56"/>
      <c r="AE4" s="56"/>
      <c r="AF4" s="56"/>
      <c r="AG4" s="11" t="s">
        <v>7</v>
      </c>
      <c r="AH4" s="43">
        <v>1043</v>
      </c>
      <c r="AI4" s="43">
        <v>1026</v>
      </c>
      <c r="AJ4" s="43">
        <v>615.87</v>
      </c>
      <c r="AK4" s="59">
        <v>262.7</v>
      </c>
      <c r="AL4" s="59"/>
      <c r="AM4" s="59"/>
      <c r="AN4" s="43"/>
      <c r="AO4" s="11" t="s">
        <v>7</v>
      </c>
      <c r="AP4" s="43">
        <v>1021</v>
      </c>
      <c r="AQ4" s="43">
        <v>999</v>
      </c>
      <c r="AR4" s="43">
        <v>591.08000000000004</v>
      </c>
      <c r="AS4" s="43">
        <v>324.7</v>
      </c>
      <c r="AT4" s="43"/>
      <c r="AU4" s="11" t="s">
        <v>7</v>
      </c>
      <c r="AV4" s="43">
        <v>1058</v>
      </c>
      <c r="AW4" s="43">
        <v>1026</v>
      </c>
      <c r="AX4" s="43">
        <v>574.92999999999995</v>
      </c>
      <c r="AY4" s="43">
        <v>334.7</v>
      </c>
      <c r="AZ4" s="43"/>
      <c r="BA4" s="11" t="s">
        <v>7</v>
      </c>
      <c r="BB4" s="43">
        <v>1065</v>
      </c>
      <c r="BC4" s="43">
        <v>1006</v>
      </c>
      <c r="BD4" s="43">
        <v>541.80999999999995</v>
      </c>
      <c r="BE4" s="43">
        <v>349.7</v>
      </c>
      <c r="BF4" s="43"/>
      <c r="BG4" s="11" t="s">
        <v>7</v>
      </c>
      <c r="BH4" s="5">
        <v>1072</v>
      </c>
      <c r="BI4" s="1">
        <v>1041</v>
      </c>
      <c r="BJ4" s="43">
        <v>587.9</v>
      </c>
      <c r="BK4" s="43">
        <v>378.7</v>
      </c>
      <c r="BL4" s="43"/>
      <c r="BM4" s="6">
        <f>AVERAGE(BH4,BB4,AV4,AP4,AH4,T4,D4)</f>
        <v>1097.5714285714287</v>
      </c>
      <c r="BO4" s="6">
        <f>AVERAGE(BI4,BC4,AW4,AQ4,AI4,V4,F4)</f>
        <v>1065.2857142857142</v>
      </c>
      <c r="BP4" s="11" t="s">
        <v>7</v>
      </c>
    </row>
    <row r="5" spans="1:112" x14ac:dyDescent="0.35">
      <c r="A5" s="55" t="s">
        <v>8</v>
      </c>
      <c r="B5" s="55"/>
      <c r="C5" s="55"/>
      <c r="D5" s="56">
        <v>1407.6</v>
      </c>
      <c r="E5" s="56"/>
      <c r="F5" s="56">
        <v>1458</v>
      </c>
      <c r="G5" s="56"/>
      <c r="H5" s="56">
        <v>670.1</v>
      </c>
      <c r="I5" s="56"/>
      <c r="J5" s="56"/>
      <c r="K5" s="56">
        <v>383.15</v>
      </c>
      <c r="L5" s="56"/>
      <c r="M5" s="56"/>
      <c r="N5" s="56"/>
      <c r="O5" s="56"/>
      <c r="P5" s="56"/>
      <c r="Q5" s="55" t="s">
        <v>8</v>
      </c>
      <c r="R5" s="55"/>
      <c r="S5" s="55"/>
      <c r="T5" s="56">
        <v>1363.4</v>
      </c>
      <c r="U5" s="56"/>
      <c r="V5" s="56">
        <v>1397.5</v>
      </c>
      <c r="W5" s="56"/>
      <c r="X5" s="56">
        <v>616</v>
      </c>
      <c r="Y5" s="56"/>
      <c r="Z5" s="56"/>
      <c r="AA5" s="56">
        <v>364.3</v>
      </c>
      <c r="AB5" s="56"/>
      <c r="AC5" s="56"/>
      <c r="AD5" s="56"/>
      <c r="AE5" s="56"/>
      <c r="AF5" s="56"/>
      <c r="AG5" s="11" t="s">
        <v>8</v>
      </c>
      <c r="AH5" s="43">
        <v>1342</v>
      </c>
      <c r="AI5" s="43">
        <v>1223</v>
      </c>
      <c r="AJ5" s="43">
        <v>382.5</v>
      </c>
      <c r="AK5" s="59">
        <v>182.54</v>
      </c>
      <c r="AL5" s="59"/>
      <c r="AM5" s="59"/>
      <c r="AN5" s="43"/>
      <c r="AO5" s="11" t="s">
        <v>8</v>
      </c>
      <c r="AP5" s="43">
        <v>1227.9000000000001</v>
      </c>
      <c r="AQ5" s="43">
        <v>1238.3</v>
      </c>
      <c r="AR5" s="43">
        <v>420.6</v>
      </c>
      <c r="AS5" s="43">
        <v>246.42</v>
      </c>
      <c r="AT5" s="43"/>
      <c r="AU5" s="11" t="s">
        <v>8</v>
      </c>
      <c r="AV5" s="43">
        <v>1303.0999999999999</v>
      </c>
      <c r="AW5" s="43">
        <v>1313.42</v>
      </c>
      <c r="AX5" s="43">
        <v>454</v>
      </c>
      <c r="AY5" s="43">
        <v>259.45999999999998</v>
      </c>
      <c r="AZ5" s="43"/>
      <c r="BA5" s="11" t="s">
        <v>8</v>
      </c>
      <c r="BB5" s="43">
        <v>1290.8</v>
      </c>
      <c r="BC5" s="43">
        <v>1250.9000000000001</v>
      </c>
      <c r="BD5" s="43">
        <v>431.9</v>
      </c>
      <c r="BE5" s="43">
        <v>253.66</v>
      </c>
      <c r="BF5" s="43"/>
      <c r="BG5" s="11" t="s">
        <v>8</v>
      </c>
      <c r="BH5" s="5">
        <v>1281</v>
      </c>
      <c r="BI5" s="1">
        <v>1304.7</v>
      </c>
      <c r="BJ5" s="43">
        <v>481.6</v>
      </c>
      <c r="BK5" s="43">
        <v>296.77999999999997</v>
      </c>
      <c r="BL5" s="43"/>
      <c r="BM5" s="6">
        <f t="shared" ref="BM5:BM42" si="0">AVERAGE(BH5,BB5,AV5,AP5,AH5,T5,D5)</f>
        <v>1316.5428571428572</v>
      </c>
      <c r="BO5" s="6">
        <f t="shared" ref="BO5:BO42" si="1">AVERAGE(BI5,BC5,AW5,AQ5,AI5,V5,F5)</f>
        <v>1312.26</v>
      </c>
      <c r="BP5" s="11" t="s">
        <v>8</v>
      </c>
    </row>
    <row r="6" spans="1:112" x14ac:dyDescent="0.35">
      <c r="A6" s="55" t="s">
        <v>9</v>
      </c>
      <c r="B6" s="55"/>
      <c r="C6" s="55"/>
      <c r="D6" s="56">
        <v>1106.2174046426001</v>
      </c>
      <c r="E6" s="56"/>
      <c r="F6" s="56">
        <v>1111.28438490643</v>
      </c>
      <c r="G6" s="56"/>
      <c r="H6" s="56">
        <v>1002.55649861949</v>
      </c>
      <c r="I6" s="56"/>
      <c r="J6" s="56"/>
      <c r="K6" s="56"/>
      <c r="L6" s="56"/>
      <c r="M6" s="56"/>
      <c r="N6" s="56"/>
      <c r="O6" s="56"/>
      <c r="P6" s="56"/>
      <c r="Q6" s="55" t="s">
        <v>9</v>
      </c>
      <c r="R6" s="55"/>
      <c r="S6" s="55"/>
      <c r="T6" s="56">
        <v>1105.89017281931</v>
      </c>
      <c r="U6" s="56"/>
      <c r="V6" s="56">
        <v>1104.56079353717</v>
      </c>
      <c r="W6" s="56"/>
      <c r="X6" s="56">
        <v>936.08753451273105</v>
      </c>
      <c r="Y6" s="56"/>
      <c r="Z6" s="56"/>
      <c r="AA6" s="56"/>
      <c r="AB6" s="56"/>
      <c r="AC6" s="56"/>
      <c r="AD6" s="56"/>
      <c r="AE6" s="56"/>
      <c r="AF6" s="56"/>
      <c r="AG6" s="11" t="s">
        <v>9</v>
      </c>
      <c r="AH6" s="43">
        <v>880.91829430412099</v>
      </c>
      <c r="AI6" s="43">
        <v>877.236936292054</v>
      </c>
      <c r="AJ6" s="43">
        <v>730.74956539523498</v>
      </c>
      <c r="AK6" s="59"/>
      <c r="AL6" s="59"/>
      <c r="AM6" s="59"/>
      <c r="AN6" s="43"/>
      <c r="AO6" s="11" t="s">
        <v>9</v>
      </c>
      <c r="AP6" s="43">
        <v>842.37</v>
      </c>
      <c r="AQ6" s="43">
        <v>844.1</v>
      </c>
      <c r="AR6" s="43">
        <v>760.61</v>
      </c>
      <c r="AS6" s="43"/>
      <c r="AT6" s="43"/>
      <c r="AU6" s="11" t="s">
        <v>9</v>
      </c>
      <c r="AV6" s="43">
        <v>891.91</v>
      </c>
      <c r="AW6" s="43">
        <v>874.83</v>
      </c>
      <c r="AX6" s="43">
        <v>795.17</v>
      </c>
      <c r="AY6" s="43"/>
      <c r="AZ6" s="43"/>
      <c r="BA6" s="11" t="s">
        <v>9</v>
      </c>
      <c r="BB6" s="43">
        <v>896.22</v>
      </c>
      <c r="BC6" s="43">
        <v>862.63</v>
      </c>
      <c r="BD6" s="43">
        <v>763.06</v>
      </c>
      <c r="BE6" s="43"/>
      <c r="BF6" s="43"/>
      <c r="BG6" s="11" t="s">
        <v>9</v>
      </c>
      <c r="BH6" s="3">
        <v>894.83</v>
      </c>
      <c r="BI6" s="1">
        <v>882.61</v>
      </c>
      <c r="BJ6" s="43">
        <v>804.84</v>
      </c>
      <c r="BK6" s="43"/>
      <c r="BL6" s="43"/>
      <c r="BM6" s="6">
        <f t="shared" si="0"/>
        <v>945.47941025229022</v>
      </c>
      <c r="BO6" s="6">
        <f t="shared" si="1"/>
        <v>936.75030210509351</v>
      </c>
      <c r="BP6" s="11" t="s">
        <v>9</v>
      </c>
      <c r="CE6" s="6" t="s">
        <v>58</v>
      </c>
    </row>
    <row r="7" spans="1:112" x14ac:dyDescent="0.35">
      <c r="A7" s="55" t="s">
        <v>10</v>
      </c>
      <c r="B7" s="55"/>
      <c r="C7" s="55"/>
      <c r="D7" s="56">
        <v>1340.84219298128</v>
      </c>
      <c r="E7" s="56"/>
      <c r="F7" s="56">
        <v>1330.7616833107099</v>
      </c>
      <c r="G7" s="56"/>
      <c r="H7" s="56">
        <v>724.452628324888</v>
      </c>
      <c r="I7" s="56"/>
      <c r="J7" s="56"/>
      <c r="K7" s="56">
        <v>576.87396674775903</v>
      </c>
      <c r="L7" s="56"/>
      <c r="M7" s="56"/>
      <c r="N7" s="56"/>
      <c r="O7" s="56"/>
      <c r="P7" s="56"/>
      <c r="Q7" s="55" t="s">
        <v>10</v>
      </c>
      <c r="R7" s="55"/>
      <c r="S7" s="55"/>
      <c r="T7" s="56">
        <v>1309.6085409252701</v>
      </c>
      <c r="U7" s="56"/>
      <c r="V7" s="56">
        <v>1259.92076814611</v>
      </c>
      <c r="W7" s="56"/>
      <c r="X7" s="56">
        <v>618.14275162828096</v>
      </c>
      <c r="Y7" s="56"/>
      <c r="Z7" s="56"/>
      <c r="AA7" s="56">
        <v>555.16014234875399</v>
      </c>
      <c r="AB7" s="56"/>
      <c r="AC7" s="56"/>
      <c r="AD7" s="56"/>
      <c r="AE7" s="56"/>
      <c r="AF7" s="56"/>
      <c r="AG7" s="11" t="s">
        <v>10</v>
      </c>
      <c r="AH7" s="43">
        <v>1048.5676065851701</v>
      </c>
      <c r="AI7" s="43">
        <v>1079.4273075241999</v>
      </c>
      <c r="AJ7" s="43">
        <v>414.95039932188098</v>
      </c>
      <c r="AK7" s="59">
        <v>411.77171768009202</v>
      </c>
      <c r="AL7" s="59"/>
      <c r="AM7" s="59"/>
      <c r="AN7" s="43"/>
      <c r="AO7" s="11" t="s">
        <v>10</v>
      </c>
      <c r="AP7" s="43">
        <v>1159.45</v>
      </c>
      <c r="AQ7" s="43">
        <v>1111.55</v>
      </c>
      <c r="AR7" s="43">
        <v>441.58</v>
      </c>
      <c r="AS7" s="43">
        <v>365.09</v>
      </c>
      <c r="AT7" s="43"/>
      <c r="AU7" s="11" t="s">
        <v>10</v>
      </c>
      <c r="AV7" s="43">
        <v>1206.0999999999999</v>
      </c>
      <c r="AW7" s="43">
        <v>1168.01</v>
      </c>
      <c r="AX7" s="43">
        <v>488.19</v>
      </c>
      <c r="AY7" s="43">
        <v>425.51</v>
      </c>
      <c r="AZ7" s="43"/>
      <c r="BA7" s="11" t="s">
        <v>10</v>
      </c>
      <c r="BB7" s="43">
        <v>1207.98</v>
      </c>
      <c r="BC7" s="43">
        <v>1113.1500000000001</v>
      </c>
      <c r="BD7" s="43">
        <v>449.46</v>
      </c>
      <c r="BE7" s="43">
        <v>399.01</v>
      </c>
      <c r="BF7" s="43"/>
      <c r="BG7" s="11" t="s">
        <v>10</v>
      </c>
      <c r="BH7" s="4">
        <v>1208.1300000000001</v>
      </c>
      <c r="BI7" s="1">
        <v>1175.45</v>
      </c>
      <c r="BJ7" s="43">
        <v>504.32</v>
      </c>
      <c r="BK7" s="43">
        <v>451.32</v>
      </c>
      <c r="BL7" s="43"/>
      <c r="BM7" s="6">
        <f t="shared" si="0"/>
        <v>1211.5254772131029</v>
      </c>
      <c r="BO7" s="6">
        <f t="shared" si="1"/>
        <v>1176.8956798544316</v>
      </c>
      <c r="BP7" s="11" t="s">
        <v>10</v>
      </c>
    </row>
    <row r="8" spans="1:112" x14ac:dyDescent="0.35">
      <c r="A8" s="55" t="s">
        <v>11</v>
      </c>
      <c r="B8" s="55"/>
      <c r="C8" s="55"/>
      <c r="D8" s="56">
        <v>1185.82</v>
      </c>
      <c r="E8" s="56"/>
      <c r="F8" s="56">
        <v>1254.75</v>
      </c>
      <c r="G8" s="56"/>
      <c r="H8" s="56">
        <v>817</v>
      </c>
      <c r="I8" s="56"/>
      <c r="J8" s="56"/>
      <c r="K8" s="56">
        <v>674.26</v>
      </c>
      <c r="L8" s="56"/>
      <c r="M8" s="56"/>
      <c r="N8" s="56"/>
      <c r="O8" s="56"/>
      <c r="P8" s="56"/>
      <c r="Q8" s="55" t="s">
        <v>11</v>
      </c>
      <c r="R8" s="55"/>
      <c r="S8" s="55"/>
      <c r="T8" s="56">
        <v>1204.21</v>
      </c>
      <c r="U8" s="56"/>
      <c r="V8" s="56">
        <v>1254.71</v>
      </c>
      <c r="W8" s="56"/>
      <c r="X8" s="56">
        <v>808.11</v>
      </c>
      <c r="Y8" s="56"/>
      <c r="Z8" s="56"/>
      <c r="AA8" s="56">
        <v>674.26</v>
      </c>
      <c r="AB8" s="56"/>
      <c r="AC8" s="56"/>
      <c r="AD8" s="56"/>
      <c r="AE8" s="56"/>
      <c r="AF8" s="56"/>
      <c r="AG8" s="11" t="s">
        <v>11</v>
      </c>
      <c r="AH8" s="43">
        <v>1003.3</v>
      </c>
      <c r="AI8" s="43">
        <v>1076.93</v>
      </c>
      <c r="AJ8" s="43">
        <v>690.37</v>
      </c>
      <c r="AK8" s="59">
        <v>628.28</v>
      </c>
      <c r="AL8" s="59"/>
      <c r="AM8" s="59"/>
      <c r="AN8" s="43"/>
      <c r="AO8" s="11" t="s">
        <v>11</v>
      </c>
      <c r="AP8" s="43">
        <v>1022.5</v>
      </c>
      <c r="AQ8" s="43">
        <v>1015.16</v>
      </c>
      <c r="AR8" s="43">
        <v>630.34</v>
      </c>
      <c r="AS8" s="43">
        <v>545.14</v>
      </c>
      <c r="AT8" s="43"/>
      <c r="AU8" s="11" t="s">
        <v>11</v>
      </c>
      <c r="AV8" s="43">
        <v>1073.78</v>
      </c>
      <c r="AW8" s="43">
        <v>1101.08</v>
      </c>
      <c r="AX8" s="43">
        <v>633.30999999999995</v>
      </c>
      <c r="AY8" s="43">
        <v>479.87</v>
      </c>
      <c r="AZ8" s="43"/>
      <c r="BA8" s="11" t="s">
        <v>11</v>
      </c>
      <c r="BB8" s="43">
        <v>1075.4000000000001</v>
      </c>
      <c r="BC8" s="43">
        <v>1091.95</v>
      </c>
      <c r="BD8" s="43">
        <v>634.32000000000005</v>
      </c>
      <c r="BE8" s="43">
        <v>544.91</v>
      </c>
      <c r="BF8" s="43"/>
      <c r="BG8" s="11" t="s">
        <v>11</v>
      </c>
      <c r="BH8" s="4">
        <v>1066.18</v>
      </c>
      <c r="BI8" s="1">
        <v>1084.29</v>
      </c>
      <c r="BJ8" s="43">
        <v>646.04999999999995</v>
      </c>
      <c r="BK8" s="43">
        <v>521.47</v>
      </c>
      <c r="BL8" s="43"/>
      <c r="BM8" s="6">
        <f t="shared" si="0"/>
        <v>1090.1699999999998</v>
      </c>
      <c r="BO8" s="6">
        <f t="shared" si="1"/>
        <v>1125.5528571428572</v>
      </c>
      <c r="BP8" s="11" t="s">
        <v>11</v>
      </c>
      <c r="CD8" s="6" t="s">
        <v>59</v>
      </c>
      <c r="CE8" t="s">
        <v>7</v>
      </c>
      <c r="CF8" t="s">
        <v>8</v>
      </c>
      <c r="CG8" t="s">
        <v>9</v>
      </c>
      <c r="CH8" t="s">
        <v>11</v>
      </c>
      <c r="CI8" t="s">
        <v>12</v>
      </c>
      <c r="CJ8" t="s">
        <v>53</v>
      </c>
      <c r="CK8" t="s">
        <v>13</v>
      </c>
      <c r="CL8" t="s">
        <v>14</v>
      </c>
      <c r="CM8" t="s">
        <v>32</v>
      </c>
      <c r="CN8" t="s">
        <v>15</v>
      </c>
      <c r="CO8" t="s">
        <v>16</v>
      </c>
      <c r="CP8" t="s">
        <v>18</v>
      </c>
      <c r="CQ8" t="s">
        <v>19</v>
      </c>
      <c r="CR8" t="s">
        <v>10</v>
      </c>
      <c r="CS8" t="s">
        <v>20</v>
      </c>
      <c r="CT8" t="s">
        <v>21</v>
      </c>
      <c r="CU8" t="s">
        <v>23</v>
      </c>
      <c r="CV8" t="s">
        <v>24</v>
      </c>
      <c r="CW8" t="s">
        <v>22</v>
      </c>
      <c r="CX8" t="s">
        <v>25</v>
      </c>
      <c r="CY8" t="s">
        <v>26</v>
      </c>
      <c r="CZ8" t="s">
        <v>27</v>
      </c>
      <c r="DA8" t="s">
        <v>28</v>
      </c>
      <c r="DB8" t="s">
        <v>29</v>
      </c>
      <c r="DC8" t="s">
        <v>33</v>
      </c>
      <c r="DD8" t="s">
        <v>31</v>
      </c>
      <c r="DE8" t="s">
        <v>30</v>
      </c>
      <c r="DF8" t="s">
        <v>34</v>
      </c>
      <c r="DG8" t="s">
        <v>54</v>
      </c>
      <c r="DH8" t="s">
        <v>55</v>
      </c>
    </row>
    <row r="9" spans="1:112" x14ac:dyDescent="0.35">
      <c r="A9" s="55" t="s">
        <v>12</v>
      </c>
      <c r="B9" s="55"/>
      <c r="C9" s="55"/>
      <c r="D9" s="56">
        <v>1244.12353333595</v>
      </c>
      <c r="E9" s="56"/>
      <c r="F9" s="56">
        <v>1240.2778322803399</v>
      </c>
      <c r="G9" s="56"/>
      <c r="H9" s="56">
        <v>751.71683082839604</v>
      </c>
      <c r="I9" s="56"/>
      <c r="J9" s="56"/>
      <c r="K9" s="56">
        <v>339.71667386100501</v>
      </c>
      <c r="L9" s="56"/>
      <c r="M9" s="56"/>
      <c r="N9" s="56"/>
      <c r="O9" s="56"/>
      <c r="P9" s="56"/>
      <c r="Q9" s="55" t="s">
        <v>12</v>
      </c>
      <c r="R9" s="55"/>
      <c r="S9" s="55"/>
      <c r="T9" s="56">
        <v>1270.3989029161501</v>
      </c>
      <c r="U9" s="56"/>
      <c r="V9" s="56">
        <v>1261.5657645303099</v>
      </c>
      <c r="W9" s="56"/>
      <c r="X9" s="56">
        <v>712.98350340822105</v>
      </c>
      <c r="Y9" s="56"/>
      <c r="Z9" s="56"/>
      <c r="AA9" s="56">
        <v>485.58060742951699</v>
      </c>
      <c r="AB9" s="56"/>
      <c r="AC9" s="56"/>
      <c r="AD9" s="56"/>
      <c r="AE9" s="56"/>
      <c r="AF9" s="56"/>
      <c r="AG9" s="11" t="s">
        <v>12</v>
      </c>
      <c r="AH9" s="43">
        <v>959.16276346604104</v>
      </c>
      <c r="AI9" s="43">
        <v>978.08108899297304</v>
      </c>
      <c r="AJ9" s="43">
        <v>484.77751756440199</v>
      </c>
      <c r="AK9" s="59">
        <v>283.07962529273999</v>
      </c>
      <c r="AL9" s="59"/>
      <c r="AM9" s="59"/>
      <c r="AN9" s="43"/>
      <c r="AO9" s="11" t="s">
        <v>12</v>
      </c>
      <c r="AP9" s="43">
        <v>989.39</v>
      </c>
      <c r="AQ9" s="43">
        <v>984.41</v>
      </c>
      <c r="AR9" s="43">
        <v>502.42</v>
      </c>
      <c r="AS9" s="43" t="s">
        <v>41</v>
      </c>
      <c r="AT9" s="43"/>
      <c r="AU9" s="11" t="s">
        <v>12</v>
      </c>
      <c r="AV9" s="43">
        <v>1062.8699999999999</v>
      </c>
      <c r="AW9" s="43">
        <v>1054.42</v>
      </c>
      <c r="AX9" s="43">
        <v>547.29999999999995</v>
      </c>
      <c r="AY9" s="43" t="s">
        <v>41</v>
      </c>
      <c r="AZ9" s="43"/>
      <c r="BA9" s="11" t="s">
        <v>12</v>
      </c>
      <c r="BB9" s="43">
        <v>1025.1300000000001</v>
      </c>
      <c r="BC9" s="43">
        <v>998.27</v>
      </c>
      <c r="BD9" s="43">
        <v>499.91</v>
      </c>
      <c r="BE9" s="43" t="s">
        <v>41</v>
      </c>
      <c r="BF9" s="43"/>
      <c r="BG9" s="11" t="s">
        <v>12</v>
      </c>
      <c r="BH9" s="4">
        <v>1060.68</v>
      </c>
      <c r="BI9" s="1">
        <v>1046.6600000000001</v>
      </c>
      <c r="BJ9" s="43">
        <v>558.99</v>
      </c>
      <c r="BK9" s="43" t="s">
        <v>41</v>
      </c>
      <c r="BL9" s="43"/>
      <c r="BM9" s="6">
        <f t="shared" si="0"/>
        <v>1087.3935999597345</v>
      </c>
      <c r="BO9" s="6">
        <f t="shared" si="1"/>
        <v>1080.5263836862318</v>
      </c>
      <c r="BP9" s="11" t="s">
        <v>12</v>
      </c>
      <c r="CD9" s="6" t="s">
        <v>56</v>
      </c>
      <c r="CE9" s="6">
        <v>1097.5714285714287</v>
      </c>
      <c r="CF9" s="6">
        <v>1316.5428571428572</v>
      </c>
      <c r="CG9" s="6">
        <v>945.47941025229022</v>
      </c>
      <c r="CH9" s="6">
        <v>1090.1699999999998</v>
      </c>
      <c r="CI9" s="6">
        <v>1087.3935999597345</v>
      </c>
      <c r="CJ9" s="6">
        <v>1294.7142857142858</v>
      </c>
      <c r="CK9" s="6">
        <v>1468.5891423206485</v>
      </c>
      <c r="CL9" s="6">
        <v>1271</v>
      </c>
      <c r="CM9" s="6">
        <v>1189.2728571428572</v>
      </c>
      <c r="CN9" s="6">
        <v>1431.5714285714287</v>
      </c>
      <c r="CO9" s="6">
        <v>1372.0757142857144</v>
      </c>
      <c r="CP9" s="6">
        <v>1456.4285714285713</v>
      </c>
      <c r="CQ9" s="6">
        <v>1036.7867459011006</v>
      </c>
      <c r="CR9" s="6">
        <v>1211.5254772131029</v>
      </c>
      <c r="CS9" s="6">
        <v>1299.9428571428573</v>
      </c>
      <c r="CT9" s="6">
        <v>1444.7114285714285</v>
      </c>
      <c r="CU9" s="6">
        <v>1107.0214285714285</v>
      </c>
      <c r="CV9" s="6">
        <v>1090.8571428571429</v>
      </c>
      <c r="CW9" s="6">
        <v>1143.5957142857144</v>
      </c>
      <c r="CX9" s="6">
        <v>1370</v>
      </c>
      <c r="CY9" s="6">
        <v>1573.8571428571429</v>
      </c>
      <c r="CZ9" s="6">
        <v>1021.079160852418</v>
      </c>
      <c r="DA9" s="6">
        <v>1395.4285714285713</v>
      </c>
      <c r="DB9" s="6">
        <v>984.63026861630533</v>
      </c>
      <c r="DC9" s="6">
        <v>1366.7567018622201</v>
      </c>
      <c r="DD9" s="6">
        <v>1083.6671428571428</v>
      </c>
      <c r="DE9" s="6">
        <v>1191.5714285714287</v>
      </c>
      <c r="DF9" s="6">
        <v>1283.3098293831104</v>
      </c>
      <c r="DH9" s="6">
        <v>1449.4325676923074</v>
      </c>
    </row>
    <row r="10" spans="1:112" x14ac:dyDescent="0.35">
      <c r="A10" s="55" t="s">
        <v>13</v>
      </c>
      <c r="B10" s="55"/>
      <c r="C10" s="55"/>
      <c r="D10" s="56">
        <v>1628.50758052214</v>
      </c>
      <c r="E10" s="56"/>
      <c r="F10" s="56">
        <v>1388.98181477566</v>
      </c>
      <c r="G10" s="56"/>
      <c r="H10" s="56">
        <v>1371.5860887717299</v>
      </c>
      <c r="I10" s="56"/>
      <c r="J10" s="56"/>
      <c r="K10" s="56">
        <v>942.44690958236902</v>
      </c>
      <c r="L10" s="56"/>
      <c r="M10" s="56"/>
      <c r="N10" s="56"/>
      <c r="O10" s="56"/>
      <c r="P10" s="56"/>
      <c r="Q10" s="55" t="s">
        <v>13</v>
      </c>
      <c r="R10" s="55"/>
      <c r="S10" s="55"/>
      <c r="T10" s="56">
        <v>1575.6147842733001</v>
      </c>
      <c r="U10" s="56"/>
      <c r="V10" s="56">
        <v>1362.7662280290799</v>
      </c>
      <c r="W10" s="56"/>
      <c r="X10" s="56">
        <v>1300.38419833737</v>
      </c>
      <c r="Y10" s="56"/>
      <c r="Z10" s="56"/>
      <c r="AA10" s="56">
        <v>986.73377866427495</v>
      </c>
      <c r="AB10" s="56"/>
      <c r="AC10" s="56"/>
      <c r="AD10" s="56"/>
      <c r="AE10" s="56"/>
      <c r="AF10" s="56"/>
      <c r="AG10" s="11" t="s">
        <v>13</v>
      </c>
      <c r="AH10" s="43">
        <v>1273.7316314491</v>
      </c>
      <c r="AI10" s="43">
        <v>1139.65461761236</v>
      </c>
      <c r="AJ10" s="43">
        <v>1070.8731095141</v>
      </c>
      <c r="AK10" s="59">
        <v>732.46272659015301</v>
      </c>
      <c r="AL10" s="59"/>
      <c r="AM10" s="59"/>
      <c r="AN10" s="43"/>
      <c r="AO10" s="11" t="s">
        <v>13</v>
      </c>
      <c r="AP10" s="43">
        <v>1394.87</v>
      </c>
      <c r="AQ10" s="43">
        <v>1153.45</v>
      </c>
      <c r="AR10" s="43">
        <v>1097.6500000000001</v>
      </c>
      <c r="AS10" s="43">
        <v>786.36</v>
      </c>
      <c r="AT10" s="43"/>
      <c r="AU10" s="11" t="s">
        <v>13</v>
      </c>
      <c r="AV10" s="43">
        <v>1451.42</v>
      </c>
      <c r="AW10" s="43">
        <v>1208.3900000000001</v>
      </c>
      <c r="AX10" s="43">
        <v>1189.8699999999999</v>
      </c>
      <c r="AY10" s="43">
        <v>870.04</v>
      </c>
      <c r="AZ10" s="43"/>
      <c r="BA10" s="11" t="s">
        <v>13</v>
      </c>
      <c r="BB10" s="43">
        <v>1484.62</v>
      </c>
      <c r="BC10" s="43">
        <v>1167.54</v>
      </c>
      <c r="BD10" s="43">
        <v>1164.18</v>
      </c>
      <c r="BE10" s="43">
        <v>886.07</v>
      </c>
      <c r="BF10" s="43"/>
      <c r="BG10" s="11" t="s">
        <v>13</v>
      </c>
      <c r="BH10" s="4">
        <v>1471.36</v>
      </c>
      <c r="BI10" s="1">
        <v>1234.8699999999999</v>
      </c>
      <c r="BJ10" s="43">
        <v>1231.51</v>
      </c>
      <c r="BK10" s="43">
        <v>939.92</v>
      </c>
      <c r="BL10" s="43"/>
      <c r="BM10" s="6">
        <f t="shared" si="0"/>
        <v>1468.5891423206485</v>
      </c>
      <c r="BO10" s="6">
        <f t="shared" si="1"/>
        <v>1236.5218086310142</v>
      </c>
      <c r="BP10" s="11" t="s">
        <v>13</v>
      </c>
      <c r="CD10" s="6" t="s">
        <v>57</v>
      </c>
      <c r="CE10" s="6">
        <v>1065.2857142857142</v>
      </c>
      <c r="CF10" s="6">
        <v>1312.26</v>
      </c>
      <c r="CG10" s="6">
        <v>936.75030210509351</v>
      </c>
      <c r="CH10" s="6">
        <v>1125.5528571428572</v>
      </c>
      <c r="CI10" s="6">
        <v>1080.5263836862318</v>
      </c>
      <c r="CJ10" s="6">
        <v>1128</v>
      </c>
      <c r="CK10" s="6">
        <v>1236.5218086310142</v>
      </c>
      <c r="CL10" s="6">
        <v>1142.1428571428571</v>
      </c>
      <c r="CM10" s="6">
        <v>1087.1857142857141</v>
      </c>
      <c r="CN10" s="6">
        <v>1271.7142857142858</v>
      </c>
      <c r="CO10" s="6">
        <v>1281.0757142857142</v>
      </c>
      <c r="CP10" s="6">
        <v>1206.1428571428571</v>
      </c>
      <c r="CQ10" s="6">
        <v>1079.5367044662059</v>
      </c>
      <c r="CR10" s="6">
        <v>1176.8956798544316</v>
      </c>
      <c r="CS10" s="6">
        <v>1208.3571428571429</v>
      </c>
      <c r="CT10" s="6">
        <v>1331.7542857142855</v>
      </c>
      <c r="CU10" s="6">
        <v>1008.9300000000001</v>
      </c>
      <c r="CV10" s="6">
        <v>988.57142857142856</v>
      </c>
      <c r="CW10" s="6">
        <v>1050.8557142857142</v>
      </c>
      <c r="CX10" s="6">
        <v>1240</v>
      </c>
      <c r="CY10" s="6">
        <v>1255.7142857142858</v>
      </c>
      <c r="CZ10" s="6">
        <v>1031.2045595701193</v>
      </c>
      <c r="DA10" s="6">
        <v>1261</v>
      </c>
      <c r="DB10" s="6">
        <v>995.77726940598961</v>
      </c>
      <c r="DC10" s="6">
        <v>1398.0610584716501</v>
      </c>
      <c r="DD10" s="6">
        <v>1074.1671428571428</v>
      </c>
      <c r="DE10" s="6">
        <v>1081.5714285714287</v>
      </c>
      <c r="DF10" s="6">
        <v>1343.6394868454695</v>
      </c>
      <c r="DH10" s="6">
        <v>1367.8892446153845</v>
      </c>
    </row>
    <row r="11" spans="1:112" x14ac:dyDescent="0.35">
      <c r="A11" s="55" t="s">
        <v>14</v>
      </c>
      <c r="B11" s="55"/>
      <c r="C11" s="55"/>
      <c r="D11" s="56">
        <v>1392</v>
      </c>
      <c r="E11" s="56"/>
      <c r="F11" s="56">
        <v>1393</v>
      </c>
      <c r="G11" s="56"/>
      <c r="H11" s="56">
        <v>904</v>
      </c>
      <c r="I11" s="56"/>
      <c r="J11" s="56"/>
      <c r="K11" s="56"/>
      <c r="L11" s="56"/>
      <c r="M11" s="56"/>
      <c r="N11" s="56"/>
      <c r="O11" s="56"/>
      <c r="P11" s="56"/>
      <c r="Q11" s="55" t="s">
        <v>14</v>
      </c>
      <c r="R11" s="55"/>
      <c r="S11" s="55"/>
      <c r="T11" s="56">
        <v>1386</v>
      </c>
      <c r="U11" s="56"/>
      <c r="V11" s="56">
        <v>1375</v>
      </c>
      <c r="W11" s="56"/>
      <c r="X11" s="56">
        <v>890</v>
      </c>
      <c r="Y11" s="56"/>
      <c r="Z11" s="56"/>
      <c r="AA11" s="56"/>
      <c r="AB11" s="56"/>
      <c r="AC11" s="56"/>
      <c r="AD11" s="56"/>
      <c r="AE11" s="56"/>
      <c r="AF11" s="56"/>
      <c r="AG11" s="11" t="s">
        <v>14</v>
      </c>
      <c r="AH11" s="43">
        <v>1199</v>
      </c>
      <c r="AI11" s="43">
        <v>1238</v>
      </c>
      <c r="AJ11" s="43">
        <v>780</v>
      </c>
      <c r="AK11" s="59"/>
      <c r="AL11" s="59"/>
      <c r="AM11" s="59"/>
      <c r="AN11" s="43"/>
      <c r="AO11" s="11" t="s">
        <v>14</v>
      </c>
      <c r="AP11" s="43">
        <v>1194</v>
      </c>
      <c r="AQ11" s="43">
        <v>994</v>
      </c>
      <c r="AR11" s="43">
        <v>627</v>
      </c>
      <c r="AS11" s="43"/>
      <c r="AT11" s="43"/>
      <c r="AU11" s="11" t="s">
        <v>14</v>
      </c>
      <c r="AV11" s="43">
        <v>1253</v>
      </c>
      <c r="AW11" s="43">
        <v>997</v>
      </c>
      <c r="AX11" s="43">
        <v>669</v>
      </c>
      <c r="AY11" s="43"/>
      <c r="AZ11" s="43"/>
      <c r="BA11" s="11" t="s">
        <v>14</v>
      </c>
      <c r="BB11" s="43">
        <v>1229</v>
      </c>
      <c r="BC11" s="43">
        <v>948</v>
      </c>
      <c r="BD11" s="43">
        <v>657</v>
      </c>
      <c r="BE11" s="43"/>
      <c r="BF11" s="43"/>
      <c r="BG11" s="11" t="s">
        <v>14</v>
      </c>
      <c r="BH11" s="5">
        <v>1244</v>
      </c>
      <c r="BI11" s="1">
        <v>1050</v>
      </c>
      <c r="BJ11" s="43">
        <v>657</v>
      </c>
      <c r="BK11" s="43"/>
      <c r="BL11" s="43"/>
      <c r="BM11" s="6">
        <f t="shared" si="0"/>
        <v>1271</v>
      </c>
      <c r="BO11" s="6">
        <f t="shared" si="1"/>
        <v>1142.1428571428571</v>
      </c>
      <c r="BP11" s="11" t="s">
        <v>14</v>
      </c>
    </row>
    <row r="12" spans="1:112" x14ac:dyDescent="0.35">
      <c r="A12" s="55" t="s">
        <v>15</v>
      </c>
      <c r="B12" s="55"/>
      <c r="C12" s="55"/>
      <c r="D12" s="56">
        <v>1532</v>
      </c>
      <c r="E12" s="56"/>
      <c r="F12" s="56">
        <v>1432</v>
      </c>
      <c r="G12" s="56"/>
      <c r="H12" s="56">
        <v>1016</v>
      </c>
      <c r="I12" s="56"/>
      <c r="J12" s="56"/>
      <c r="K12" s="56"/>
      <c r="L12" s="56"/>
      <c r="M12" s="56"/>
      <c r="N12" s="56"/>
      <c r="O12" s="56"/>
      <c r="P12" s="56"/>
      <c r="Q12" s="55" t="s">
        <v>15</v>
      </c>
      <c r="R12" s="55"/>
      <c r="S12" s="55"/>
      <c r="T12" s="56">
        <v>1597</v>
      </c>
      <c r="U12" s="56"/>
      <c r="V12" s="56">
        <v>1394</v>
      </c>
      <c r="W12" s="56"/>
      <c r="X12" s="56">
        <v>947</v>
      </c>
      <c r="Y12" s="56"/>
      <c r="Z12" s="56"/>
      <c r="AA12" s="56"/>
      <c r="AB12" s="56"/>
      <c r="AC12" s="56"/>
      <c r="AD12" s="56"/>
      <c r="AE12" s="56"/>
      <c r="AF12" s="56"/>
      <c r="AG12" s="11" t="s">
        <v>15</v>
      </c>
      <c r="AH12" s="43">
        <v>1291</v>
      </c>
      <c r="AI12" s="43">
        <v>1194</v>
      </c>
      <c r="AJ12" s="43">
        <v>701.6</v>
      </c>
      <c r="AK12" s="59"/>
      <c r="AL12" s="59"/>
      <c r="AM12" s="59"/>
      <c r="AN12" s="43"/>
      <c r="AO12" s="11" t="s">
        <v>15</v>
      </c>
      <c r="AP12" s="43">
        <v>1327</v>
      </c>
      <c r="AQ12" s="43">
        <v>1156</v>
      </c>
      <c r="AR12" s="43">
        <v>759.04</v>
      </c>
      <c r="AS12" s="43"/>
      <c r="AT12" s="43"/>
      <c r="AU12" s="11" t="s">
        <v>15</v>
      </c>
      <c r="AV12" s="43">
        <v>1439</v>
      </c>
      <c r="AW12" s="43">
        <v>1268</v>
      </c>
      <c r="AX12" s="43">
        <v>788.38</v>
      </c>
      <c r="AY12" s="43"/>
      <c r="AZ12" s="43"/>
      <c r="BA12" s="11" t="s">
        <v>15</v>
      </c>
      <c r="BB12" s="43">
        <v>1435</v>
      </c>
      <c r="BC12" s="43">
        <v>1226</v>
      </c>
      <c r="BD12" s="43">
        <v>755.9</v>
      </c>
      <c r="BE12" s="43"/>
      <c r="BF12" s="43"/>
      <c r="BG12" s="11" t="s">
        <v>15</v>
      </c>
      <c r="BH12" s="5">
        <v>1400</v>
      </c>
      <c r="BI12" s="1">
        <v>1232</v>
      </c>
      <c r="BJ12" s="43">
        <v>807.44</v>
      </c>
      <c r="BK12" s="43"/>
      <c r="BL12" s="43"/>
      <c r="BM12" s="6">
        <f t="shared" si="0"/>
        <v>1431.5714285714287</v>
      </c>
      <c r="BO12" s="6">
        <f t="shared" si="1"/>
        <v>1271.7142857142858</v>
      </c>
      <c r="BP12" s="11" t="s">
        <v>15</v>
      </c>
    </row>
    <row r="13" spans="1:112" x14ac:dyDescent="0.35">
      <c r="A13" s="55" t="s">
        <v>16</v>
      </c>
      <c r="B13" s="55"/>
      <c r="C13" s="55"/>
      <c r="D13" s="56">
        <v>1520.77</v>
      </c>
      <c r="E13" s="56"/>
      <c r="F13" s="56">
        <v>1456.39</v>
      </c>
      <c r="G13" s="56"/>
      <c r="H13" s="56">
        <v>951.41</v>
      </c>
      <c r="I13" s="56"/>
      <c r="J13" s="56"/>
      <c r="K13" s="56">
        <v>600.69000000000005</v>
      </c>
      <c r="L13" s="56"/>
      <c r="M13" s="56"/>
      <c r="N13" s="56"/>
      <c r="O13" s="56"/>
      <c r="P13" s="56"/>
      <c r="Q13" s="55" t="s">
        <v>16</v>
      </c>
      <c r="R13" s="55"/>
      <c r="S13" s="55"/>
      <c r="T13" s="56">
        <v>1494.75</v>
      </c>
      <c r="U13" s="56"/>
      <c r="V13" s="56">
        <v>1399.9</v>
      </c>
      <c r="W13" s="56"/>
      <c r="X13" s="56">
        <v>885.07</v>
      </c>
      <c r="Y13" s="56"/>
      <c r="Z13" s="56"/>
      <c r="AA13" s="56">
        <v>572.51</v>
      </c>
      <c r="AB13" s="56"/>
      <c r="AC13" s="56"/>
      <c r="AD13" s="56"/>
      <c r="AE13" s="56"/>
      <c r="AF13" s="56"/>
      <c r="AG13" s="11" t="s">
        <v>16</v>
      </c>
      <c r="AH13" s="43">
        <v>1262.1400000000001</v>
      </c>
      <c r="AI13" s="43">
        <v>1213.25</v>
      </c>
      <c r="AJ13" s="43">
        <v>733.52</v>
      </c>
      <c r="AK13" s="59">
        <v>363.54</v>
      </c>
      <c r="AL13" s="59"/>
      <c r="AM13" s="59"/>
      <c r="AN13" s="43"/>
      <c r="AO13" s="11" t="s">
        <v>16</v>
      </c>
      <c r="AP13" s="43">
        <v>1312.53</v>
      </c>
      <c r="AQ13" s="43">
        <v>1209.1500000000001</v>
      </c>
      <c r="AR13" s="43">
        <v>750.54</v>
      </c>
      <c r="AS13" s="43">
        <v>430.74</v>
      </c>
      <c r="AT13" s="43"/>
      <c r="AU13" s="11" t="s">
        <v>16</v>
      </c>
      <c r="AV13" s="43">
        <v>1328.02</v>
      </c>
      <c r="AW13" s="43">
        <v>1236.3499999999999</v>
      </c>
      <c r="AX13" s="43">
        <v>724.73</v>
      </c>
      <c r="AY13" s="43">
        <v>452.01</v>
      </c>
      <c r="AZ13" s="43"/>
      <c r="BA13" s="11" t="s">
        <v>16</v>
      </c>
      <c r="BB13" s="43">
        <v>1336.2</v>
      </c>
      <c r="BC13" s="43">
        <v>1199.76</v>
      </c>
      <c r="BD13" s="43">
        <v>694.51</v>
      </c>
      <c r="BE13" s="43">
        <v>458.73</v>
      </c>
      <c r="BF13" s="43"/>
      <c r="BG13" s="11" t="s">
        <v>16</v>
      </c>
      <c r="BH13" s="4">
        <v>1350.12</v>
      </c>
      <c r="BI13" s="1">
        <v>1252.73</v>
      </c>
      <c r="BJ13" s="43">
        <v>744.42</v>
      </c>
      <c r="BK13" s="43">
        <v>486.96</v>
      </c>
      <c r="BL13" s="43"/>
      <c r="BM13" s="6">
        <f t="shared" si="0"/>
        <v>1372.0757142857144</v>
      </c>
      <c r="BO13" s="6">
        <f t="shared" si="1"/>
        <v>1281.0757142857142</v>
      </c>
      <c r="BP13" s="11" t="s">
        <v>16</v>
      </c>
    </row>
    <row r="14" spans="1:112" x14ac:dyDescent="0.35">
      <c r="A14" s="55" t="s">
        <v>17</v>
      </c>
      <c r="B14" s="55"/>
      <c r="C14" s="55"/>
      <c r="D14" s="56">
        <v>1371</v>
      </c>
      <c r="E14" s="56"/>
      <c r="F14" s="56">
        <v>1254</v>
      </c>
      <c r="G14" s="56"/>
      <c r="H14" s="56">
        <v>704</v>
      </c>
      <c r="I14" s="56"/>
      <c r="J14" s="56"/>
      <c r="K14" s="56"/>
      <c r="L14" s="56"/>
      <c r="M14" s="56"/>
      <c r="N14" s="56"/>
      <c r="O14" s="56"/>
      <c r="P14" s="56"/>
      <c r="Q14" s="55" t="s">
        <v>17</v>
      </c>
      <c r="R14" s="55"/>
      <c r="S14" s="55"/>
      <c r="T14" s="56">
        <v>1402</v>
      </c>
      <c r="U14" s="56"/>
      <c r="V14" s="56">
        <v>1240</v>
      </c>
      <c r="W14" s="56"/>
      <c r="X14" s="56">
        <v>644</v>
      </c>
      <c r="Y14" s="56"/>
      <c r="Z14" s="56"/>
      <c r="AA14" s="56"/>
      <c r="AB14" s="56"/>
      <c r="AC14" s="56"/>
      <c r="AD14" s="56"/>
      <c r="AE14" s="56"/>
      <c r="AF14" s="56"/>
      <c r="AG14" s="11" t="s">
        <v>17</v>
      </c>
      <c r="AH14" s="43">
        <v>1192</v>
      </c>
      <c r="AI14" s="43">
        <v>1080</v>
      </c>
      <c r="AJ14" s="43">
        <v>507</v>
      </c>
      <c r="AK14" s="59"/>
      <c r="AL14" s="59"/>
      <c r="AM14" s="59"/>
      <c r="AN14" s="43"/>
      <c r="AO14" s="11" t="s">
        <v>17</v>
      </c>
      <c r="AP14" s="43">
        <v>1265</v>
      </c>
      <c r="AQ14" s="43">
        <v>1089</v>
      </c>
      <c r="AR14" s="43">
        <v>509</v>
      </c>
      <c r="AS14" s="43"/>
      <c r="AT14" s="43"/>
      <c r="AU14" s="11" t="s">
        <v>17</v>
      </c>
      <c r="AV14" s="43">
        <v>1283</v>
      </c>
      <c r="AW14" s="43">
        <v>1085</v>
      </c>
      <c r="AX14" s="43">
        <v>475</v>
      </c>
      <c r="AY14" s="43"/>
      <c r="AZ14" s="43"/>
      <c r="BA14" s="11" t="s">
        <v>17</v>
      </c>
      <c r="BB14" s="43">
        <v>1293</v>
      </c>
      <c r="BC14" s="43">
        <v>1051</v>
      </c>
      <c r="BD14" s="43">
        <v>447</v>
      </c>
      <c r="BE14" s="43"/>
      <c r="BF14" s="43"/>
      <c r="BG14" s="11" t="s">
        <v>17</v>
      </c>
      <c r="BH14" s="5">
        <v>1257</v>
      </c>
      <c r="BI14" s="1">
        <v>1097</v>
      </c>
      <c r="BJ14" s="43">
        <v>479</v>
      </c>
      <c r="BK14" s="43"/>
      <c r="BL14" s="43"/>
      <c r="BM14" s="6">
        <f t="shared" si="0"/>
        <v>1294.7142857142858</v>
      </c>
      <c r="BO14" s="6">
        <f t="shared" si="1"/>
        <v>1128</v>
      </c>
      <c r="BP14" s="11" t="s">
        <v>17</v>
      </c>
      <c r="CD14" s="6" t="s">
        <v>60</v>
      </c>
    </row>
    <row r="15" spans="1:112" x14ac:dyDescent="0.35">
      <c r="A15" s="55" t="s">
        <v>18</v>
      </c>
      <c r="B15" s="55"/>
      <c r="C15" s="55"/>
      <c r="D15" s="56">
        <v>1591</v>
      </c>
      <c r="E15" s="56"/>
      <c r="F15" s="56">
        <v>1383</v>
      </c>
      <c r="G15" s="56"/>
      <c r="H15" s="56">
        <v>1053</v>
      </c>
      <c r="I15" s="56"/>
      <c r="J15" s="56"/>
      <c r="K15" s="56">
        <v>531.37</v>
      </c>
      <c r="L15" s="56"/>
      <c r="M15" s="56"/>
      <c r="N15" s="56"/>
      <c r="O15" s="56"/>
      <c r="P15" s="56"/>
      <c r="Q15" s="55" t="s">
        <v>18</v>
      </c>
      <c r="R15" s="55"/>
      <c r="S15" s="55"/>
      <c r="T15" s="56">
        <v>1592</v>
      </c>
      <c r="U15" s="56"/>
      <c r="V15" s="56">
        <v>1344</v>
      </c>
      <c r="W15" s="56"/>
      <c r="X15" s="56">
        <v>1006</v>
      </c>
      <c r="Y15" s="56"/>
      <c r="Z15" s="56"/>
      <c r="AA15" s="56">
        <v>505.02</v>
      </c>
      <c r="AB15" s="56"/>
      <c r="AC15" s="56"/>
      <c r="AD15" s="56"/>
      <c r="AE15" s="56"/>
      <c r="AF15" s="56"/>
      <c r="AG15" s="11" t="s">
        <v>18</v>
      </c>
      <c r="AH15" s="43">
        <v>1347</v>
      </c>
      <c r="AI15" s="43">
        <v>1150</v>
      </c>
      <c r="AJ15" s="43">
        <v>797</v>
      </c>
      <c r="AK15" s="59">
        <v>290.94</v>
      </c>
      <c r="AL15" s="59"/>
      <c r="AM15" s="59"/>
      <c r="AN15" s="43"/>
      <c r="AO15" s="11" t="s">
        <v>18</v>
      </c>
      <c r="AP15" s="43">
        <v>1388</v>
      </c>
      <c r="AQ15" s="43">
        <v>1124</v>
      </c>
      <c r="AR15" s="43">
        <v>0</v>
      </c>
      <c r="AS15" s="43">
        <v>345.49</v>
      </c>
      <c r="AT15" s="43"/>
      <c r="AU15" s="11" t="s">
        <v>18</v>
      </c>
      <c r="AV15" s="43">
        <v>1427</v>
      </c>
      <c r="AW15" s="43">
        <v>1157</v>
      </c>
      <c r="AX15" s="43">
        <v>0</v>
      </c>
      <c r="AY15" s="43">
        <v>365.62</v>
      </c>
      <c r="AZ15" s="43"/>
      <c r="BA15" s="11" t="s">
        <v>18</v>
      </c>
      <c r="BB15" s="43">
        <v>1423</v>
      </c>
      <c r="BC15" s="43">
        <v>1132</v>
      </c>
      <c r="BD15" s="43">
        <v>0</v>
      </c>
      <c r="BE15" s="43">
        <v>373.08</v>
      </c>
      <c r="BF15" s="43"/>
      <c r="BG15" s="11" t="s">
        <v>18</v>
      </c>
      <c r="BH15" s="5">
        <v>1427</v>
      </c>
      <c r="BI15" s="1">
        <v>1153</v>
      </c>
      <c r="BJ15" s="43">
        <v>837</v>
      </c>
      <c r="BK15" s="43">
        <v>400.71</v>
      </c>
      <c r="BL15" s="43"/>
      <c r="BM15" s="6">
        <f t="shared" si="0"/>
        <v>1456.4285714285713</v>
      </c>
      <c r="BO15" s="6">
        <f t="shared" si="1"/>
        <v>1206.1428571428571</v>
      </c>
      <c r="BP15" s="11" t="s">
        <v>18</v>
      </c>
      <c r="CD15" s="6" t="s">
        <v>61</v>
      </c>
      <c r="CE15">
        <v>1145</v>
      </c>
      <c r="CF15">
        <v>1006</v>
      </c>
      <c r="CG15">
        <v>484</v>
      </c>
      <c r="CH15">
        <v>2155</v>
      </c>
      <c r="CI15">
        <v>780</v>
      </c>
      <c r="CJ15">
        <v>1235</v>
      </c>
      <c r="CK15">
        <v>815</v>
      </c>
      <c r="CL15">
        <v>657</v>
      </c>
      <c r="CM15">
        <v>1304</v>
      </c>
      <c r="CN15">
        <v>932</v>
      </c>
      <c r="CO15">
        <v>1044</v>
      </c>
      <c r="CP15">
        <v>1122</v>
      </c>
      <c r="CQ15">
        <v>821</v>
      </c>
      <c r="CR15">
        <v>1140</v>
      </c>
      <c r="CS15">
        <v>1489</v>
      </c>
      <c r="CT15">
        <v>1483</v>
      </c>
      <c r="CU15">
        <v>789</v>
      </c>
      <c r="CV15">
        <v>1020</v>
      </c>
      <c r="CW15">
        <v>779</v>
      </c>
      <c r="CX15">
        <v>1441</v>
      </c>
      <c r="CY15">
        <v>1192</v>
      </c>
      <c r="CZ15">
        <v>814</v>
      </c>
      <c r="DA15">
        <v>1536</v>
      </c>
      <c r="DB15">
        <v>341</v>
      </c>
      <c r="DC15">
        <v>1399</v>
      </c>
      <c r="DD15">
        <v>1988</v>
      </c>
      <c r="DE15">
        <v>770</v>
      </c>
      <c r="DF15">
        <v>1046</v>
      </c>
      <c r="DG15">
        <v>794</v>
      </c>
      <c r="DH15">
        <v>1112</v>
      </c>
    </row>
    <row r="16" spans="1:112" x14ac:dyDescent="0.35">
      <c r="A16" s="55" t="s">
        <v>19</v>
      </c>
      <c r="B16" s="55"/>
      <c r="C16" s="55"/>
      <c r="D16" s="56">
        <v>1166.6918938634101</v>
      </c>
      <c r="E16" s="56"/>
      <c r="F16" s="56">
        <v>1233.50758335613</v>
      </c>
      <c r="G16" s="56"/>
      <c r="H16" s="56">
        <v>1233.50758335613</v>
      </c>
      <c r="I16" s="56"/>
      <c r="J16" s="56"/>
      <c r="K16" s="56">
        <v>820.03586517127098</v>
      </c>
      <c r="L16" s="56"/>
      <c r="M16" s="56"/>
      <c r="N16" s="56"/>
      <c r="O16" s="56"/>
      <c r="P16" s="56"/>
      <c r="Q16" s="55" t="s">
        <v>19</v>
      </c>
      <c r="R16" s="55"/>
      <c r="S16" s="55"/>
      <c r="T16" s="56">
        <v>1135.9551757112099</v>
      </c>
      <c r="U16" s="56"/>
      <c r="V16" s="56">
        <v>1162.8471192923701</v>
      </c>
      <c r="W16" s="56"/>
      <c r="X16" s="56">
        <v>1162.8471192923701</v>
      </c>
      <c r="Y16" s="56"/>
      <c r="Z16" s="56"/>
      <c r="AA16" s="56">
        <v>560.60243844131003</v>
      </c>
      <c r="AB16" s="56"/>
      <c r="AC16" s="56"/>
      <c r="AD16" s="56"/>
      <c r="AE16" s="56"/>
      <c r="AF16" s="56"/>
      <c r="AG16" s="11" t="s">
        <v>19</v>
      </c>
      <c r="AH16" s="43">
        <v>819.66015173308494</v>
      </c>
      <c r="AI16" s="43">
        <v>932.14222861494204</v>
      </c>
      <c r="AJ16" s="43">
        <v>932.14222861494204</v>
      </c>
      <c r="AK16" s="59">
        <v>329.97715542770101</v>
      </c>
      <c r="AL16" s="59"/>
      <c r="AM16" s="59"/>
      <c r="AN16" s="43"/>
      <c r="AO16" s="11" t="s">
        <v>19</v>
      </c>
      <c r="AP16" s="43">
        <v>997.58</v>
      </c>
      <c r="AQ16" s="43">
        <v>1022.23</v>
      </c>
      <c r="AR16" s="43">
        <v>1022.23</v>
      </c>
      <c r="AS16" s="43">
        <v>440.85</v>
      </c>
      <c r="AT16" s="43"/>
      <c r="AU16" s="11" t="s">
        <v>19</v>
      </c>
      <c r="AV16" s="43">
        <v>1051.3800000000001</v>
      </c>
      <c r="AW16" s="43">
        <v>1086.32</v>
      </c>
      <c r="AX16" s="43">
        <v>1086.32</v>
      </c>
      <c r="AY16" s="43">
        <v>490.74</v>
      </c>
      <c r="AZ16" s="43"/>
      <c r="BA16" s="11" t="s">
        <v>19</v>
      </c>
      <c r="BB16" s="43">
        <v>1048.4000000000001</v>
      </c>
      <c r="BC16" s="43">
        <v>1028.04</v>
      </c>
      <c r="BD16" s="43">
        <v>1028.04</v>
      </c>
      <c r="BE16" s="43">
        <v>506.12</v>
      </c>
      <c r="BF16" s="43"/>
      <c r="BG16" s="11" t="s">
        <v>19</v>
      </c>
      <c r="BH16" s="4">
        <v>1037.8399999999999</v>
      </c>
      <c r="BI16" s="1">
        <v>1091.67</v>
      </c>
      <c r="BJ16" s="43">
        <v>1091.67</v>
      </c>
      <c r="BK16" s="43">
        <v>627.21</v>
      </c>
      <c r="BL16" s="43"/>
      <c r="BM16" s="6">
        <f t="shared" si="0"/>
        <v>1036.7867459011006</v>
      </c>
      <c r="BO16" s="6">
        <f t="shared" si="1"/>
        <v>1079.5367044662059</v>
      </c>
      <c r="BP16" s="11" t="s">
        <v>19</v>
      </c>
      <c r="CD16" s="6" t="s">
        <v>121</v>
      </c>
      <c r="CE16">
        <v>574.83992041065096</v>
      </c>
      <c r="CF16">
        <v>939.24252546937703</v>
      </c>
      <c r="CG16">
        <v>304.74844119551</v>
      </c>
      <c r="CH16">
        <v>1147.71234255181</v>
      </c>
      <c r="CI16">
        <v>424.66784476943297</v>
      </c>
      <c r="CJ16">
        <v>800.02267950916905</v>
      </c>
      <c r="CK16">
        <v>616.68217670730201</v>
      </c>
      <c r="CL16">
        <v>456.514243023343</v>
      </c>
      <c r="CM16">
        <v>828.84593986224195</v>
      </c>
      <c r="CN16">
        <v>688.31761596820695</v>
      </c>
      <c r="CO16">
        <v>630.76449776688696</v>
      </c>
      <c r="CP16">
        <v>829.84359244728296</v>
      </c>
      <c r="CQ16">
        <v>541.97061104175805</v>
      </c>
      <c r="CR16">
        <v>565.380366316444</v>
      </c>
      <c r="CS16">
        <v>844.925132508047</v>
      </c>
      <c r="CT16">
        <v>963.06931780884099</v>
      </c>
      <c r="CU16">
        <v>513.32888640505303</v>
      </c>
      <c r="CV16">
        <v>588.65466546994003</v>
      </c>
      <c r="CW16">
        <v>476.90555349774002</v>
      </c>
      <c r="CX16">
        <v>889.24744143547605</v>
      </c>
      <c r="CY16">
        <v>1066.3082876686899</v>
      </c>
      <c r="CZ16">
        <v>467.69787672958898</v>
      </c>
      <c r="DA16">
        <v>1081.9274471593301</v>
      </c>
      <c r="DB16">
        <v>218.95354505055101</v>
      </c>
      <c r="DC16">
        <v>1045.40240344073</v>
      </c>
      <c r="DD16">
        <v>1024.4348245085</v>
      </c>
      <c r="DE16">
        <v>547.30077371498396</v>
      </c>
      <c r="DF16">
        <v>665.24154837798199</v>
      </c>
      <c r="DG16">
        <v>1388.7994521022999</v>
      </c>
      <c r="DH16">
        <v>802.18519262132099</v>
      </c>
    </row>
    <row r="17" spans="1:113" x14ac:dyDescent="0.35">
      <c r="A17" s="55" t="s">
        <v>20</v>
      </c>
      <c r="B17" s="55"/>
      <c r="C17" s="55"/>
      <c r="D17" s="56">
        <v>1430.6</v>
      </c>
      <c r="E17" s="56"/>
      <c r="F17" s="56">
        <v>1332</v>
      </c>
      <c r="G17" s="56"/>
      <c r="H17" s="56">
        <v>722.75</v>
      </c>
      <c r="I17" s="56"/>
      <c r="J17" s="56"/>
      <c r="K17" s="56">
        <v>589.05999999999995</v>
      </c>
      <c r="L17" s="56"/>
      <c r="M17" s="56"/>
      <c r="N17" s="56"/>
      <c r="O17" s="56"/>
      <c r="P17" s="56"/>
      <c r="Q17" s="55" t="s">
        <v>20</v>
      </c>
      <c r="R17" s="55"/>
      <c r="S17" s="55"/>
      <c r="T17" s="56">
        <v>1438.7</v>
      </c>
      <c r="U17" s="56"/>
      <c r="V17" s="56">
        <v>1349.8</v>
      </c>
      <c r="W17" s="56"/>
      <c r="X17" s="56">
        <v>689.1</v>
      </c>
      <c r="Y17" s="56"/>
      <c r="Z17" s="56"/>
      <c r="AA17" s="56">
        <v>554.55999999999995</v>
      </c>
      <c r="AB17" s="56"/>
      <c r="AC17" s="56"/>
      <c r="AD17" s="56"/>
      <c r="AE17" s="56"/>
      <c r="AF17" s="56"/>
      <c r="AG17" s="11" t="s">
        <v>20</v>
      </c>
      <c r="AH17" s="43">
        <v>1244.5999999999999</v>
      </c>
      <c r="AI17" s="43">
        <v>1157.8</v>
      </c>
      <c r="AJ17" s="43">
        <v>522.75</v>
      </c>
      <c r="AK17" s="59">
        <v>347.31</v>
      </c>
      <c r="AL17" s="59"/>
      <c r="AM17" s="59"/>
      <c r="AN17" s="43"/>
      <c r="AO17" s="11" t="s">
        <v>20</v>
      </c>
      <c r="AP17" s="43">
        <v>1220.9000000000001</v>
      </c>
      <c r="AQ17" s="43">
        <v>1142.5999999999999</v>
      </c>
      <c r="AR17" s="43">
        <v>483.15</v>
      </c>
      <c r="AS17" s="43">
        <v>432.34</v>
      </c>
      <c r="AT17" s="43"/>
      <c r="AU17" s="11" t="s">
        <v>20</v>
      </c>
      <c r="AV17" s="43">
        <v>1259.3</v>
      </c>
      <c r="AW17" s="43">
        <v>1166.4000000000001</v>
      </c>
      <c r="AX17" s="43">
        <v>516.6</v>
      </c>
      <c r="AY17" s="43">
        <v>452.01</v>
      </c>
      <c r="AZ17" s="43"/>
      <c r="BA17" s="11" t="s">
        <v>20</v>
      </c>
      <c r="BB17" s="43">
        <v>1238.5999999999999</v>
      </c>
      <c r="BC17" s="43">
        <v>1131.7</v>
      </c>
      <c r="BD17" s="43">
        <v>489.2</v>
      </c>
      <c r="BE17" s="43">
        <v>459.19</v>
      </c>
      <c r="BF17" s="43"/>
      <c r="BG17" s="11" t="s">
        <v>20</v>
      </c>
      <c r="BH17" s="4">
        <v>1266.9000000000001</v>
      </c>
      <c r="BI17" s="1">
        <v>1178.2</v>
      </c>
      <c r="BJ17" s="43">
        <v>536.54999999999995</v>
      </c>
      <c r="BK17" s="43">
        <v>490.26</v>
      </c>
      <c r="BL17" s="43"/>
      <c r="BM17" s="6">
        <f t="shared" si="0"/>
        <v>1299.9428571428573</v>
      </c>
      <c r="BO17" s="6">
        <f t="shared" si="1"/>
        <v>1208.3571428571429</v>
      </c>
      <c r="BP17" s="11" t="s">
        <v>20</v>
      </c>
      <c r="CD17" s="6" t="s">
        <v>122</v>
      </c>
      <c r="CE17">
        <v>1227.45036363392</v>
      </c>
      <c r="CF17">
        <v>1198.85794894066</v>
      </c>
      <c r="CG17">
        <v>510.40278776333599</v>
      </c>
      <c r="CH17">
        <v>2341.9746857332998</v>
      </c>
      <c r="CI17">
        <v>773.54446974411906</v>
      </c>
      <c r="CJ17">
        <v>1347.7068679797301</v>
      </c>
      <c r="CK17">
        <v>862.43957776544403</v>
      </c>
      <c r="CL17">
        <v>846.94201379424999</v>
      </c>
      <c r="CM17">
        <v>1369.93493828803</v>
      </c>
      <c r="CN17">
        <v>1110.40601606669</v>
      </c>
      <c r="CO17">
        <v>1113.7807632538299</v>
      </c>
      <c r="CP17">
        <v>1211.67129591098</v>
      </c>
      <c r="CQ17">
        <v>897.72176338446002</v>
      </c>
      <c r="CR17">
        <v>1218.5904732828401</v>
      </c>
      <c r="CS17">
        <v>1592.51762646367</v>
      </c>
      <c r="CT17">
        <v>1712.94529821316</v>
      </c>
      <c r="CU17">
        <v>853.708317497807</v>
      </c>
      <c r="CV17">
        <v>1079.6226625547799</v>
      </c>
      <c r="CW17">
        <v>793.13330783542699</v>
      </c>
      <c r="CX17">
        <v>1581.6433932508801</v>
      </c>
      <c r="CY17">
        <v>1388.25679868664</v>
      </c>
      <c r="CZ17">
        <v>909.29256588889905</v>
      </c>
      <c r="DA17">
        <v>1758.31432850998</v>
      </c>
      <c r="DB17">
        <v>366.710652714285</v>
      </c>
      <c r="DC17">
        <v>1539.55750424076</v>
      </c>
      <c r="DD17">
        <v>2079.0991942803698</v>
      </c>
      <c r="DE17">
        <v>857.30508358474401</v>
      </c>
      <c r="DF17">
        <v>1253.84942510019</v>
      </c>
      <c r="DG17">
        <v>1388.7994521022999</v>
      </c>
      <c r="DH17">
        <v>1303.20299820419</v>
      </c>
      <c r="DI17" s="6">
        <v>0.69658334242986575</v>
      </c>
    </row>
    <row r="18" spans="1:113" x14ac:dyDescent="0.35">
      <c r="A18" s="55" t="s">
        <v>21</v>
      </c>
      <c r="B18" s="55"/>
      <c r="C18" s="55"/>
      <c r="D18" s="56">
        <v>1578.01</v>
      </c>
      <c r="E18" s="56"/>
      <c r="F18" s="56">
        <v>1474.37</v>
      </c>
      <c r="G18" s="56"/>
      <c r="H18" s="56">
        <v>1323.46</v>
      </c>
      <c r="I18" s="56"/>
      <c r="J18" s="56"/>
      <c r="K18" s="56">
        <v>510.44</v>
      </c>
      <c r="L18" s="56"/>
      <c r="M18" s="56"/>
      <c r="N18" s="56"/>
      <c r="O18" s="56"/>
      <c r="P18" s="56"/>
      <c r="Q18" s="55" t="s">
        <v>21</v>
      </c>
      <c r="R18" s="55"/>
      <c r="S18" s="55"/>
      <c r="T18" s="56">
        <v>1547.14</v>
      </c>
      <c r="U18" s="56"/>
      <c r="V18" s="56">
        <v>1441.36</v>
      </c>
      <c r="W18" s="56"/>
      <c r="X18" s="56">
        <v>1285.82</v>
      </c>
      <c r="Y18" s="56"/>
      <c r="Z18" s="56"/>
      <c r="AA18" s="56">
        <v>495.88</v>
      </c>
      <c r="AB18" s="56"/>
      <c r="AC18" s="56"/>
      <c r="AD18" s="56"/>
      <c r="AE18" s="56"/>
      <c r="AF18" s="56"/>
      <c r="AG18" s="11" t="s">
        <v>21</v>
      </c>
      <c r="AH18" s="43">
        <v>1411.26</v>
      </c>
      <c r="AI18" s="43">
        <v>1306.43</v>
      </c>
      <c r="AJ18" s="43">
        <v>1092</v>
      </c>
      <c r="AK18" s="59">
        <v>295.13</v>
      </c>
      <c r="AL18" s="59"/>
      <c r="AM18" s="59"/>
      <c r="AN18" s="43"/>
      <c r="AO18" s="11" t="s">
        <v>21</v>
      </c>
      <c r="AP18" s="43">
        <v>1377.77</v>
      </c>
      <c r="AQ18" s="43">
        <v>1266.49</v>
      </c>
      <c r="AR18" s="43">
        <v>1092.79</v>
      </c>
      <c r="AS18" s="43">
        <v>367</v>
      </c>
      <c r="AT18" s="43"/>
      <c r="AU18" s="11" t="s">
        <v>21</v>
      </c>
      <c r="AV18" s="43">
        <v>1397.66</v>
      </c>
      <c r="AW18" s="43">
        <v>1284.32</v>
      </c>
      <c r="AX18" s="43">
        <v>1120.75</v>
      </c>
      <c r="AY18" s="43">
        <v>362.89</v>
      </c>
      <c r="AZ18" s="43"/>
      <c r="BA18" s="11" t="s">
        <v>21</v>
      </c>
      <c r="BB18" s="43">
        <v>1388.63</v>
      </c>
      <c r="BC18" s="43">
        <v>1261</v>
      </c>
      <c r="BD18" s="43">
        <v>1088.75</v>
      </c>
      <c r="BE18" s="43">
        <v>368.33</v>
      </c>
      <c r="BF18" s="43"/>
      <c r="BG18" s="11" t="s">
        <v>21</v>
      </c>
      <c r="BH18" s="4">
        <v>1412.51</v>
      </c>
      <c r="BI18" s="1">
        <v>1288.31</v>
      </c>
      <c r="BJ18" s="43">
        <v>1132.8599999999999</v>
      </c>
      <c r="BK18" s="43">
        <v>402</v>
      </c>
      <c r="BL18" s="43"/>
      <c r="BM18" s="6">
        <f t="shared" si="0"/>
        <v>1444.7114285714285</v>
      </c>
      <c r="BO18" s="6">
        <f t="shared" si="1"/>
        <v>1331.7542857142855</v>
      </c>
      <c r="BP18" s="11" t="s">
        <v>21</v>
      </c>
      <c r="CD18" s="6" t="s">
        <v>116</v>
      </c>
      <c r="CE18" s="6">
        <f>CE17/CE16</f>
        <v>2.135290748000001</v>
      </c>
      <c r="CF18" s="6">
        <f>CF17/CF16</f>
        <v>1.2764093579999933</v>
      </c>
      <c r="CG18" s="6">
        <f t="shared" ref="CG18:DH18" si="2">CG17/CG16</f>
        <v>1.6748331369999998</v>
      </c>
      <c r="CH18" s="6">
        <f t="shared" si="2"/>
        <v>2.0405589440000105</v>
      </c>
      <c r="CI18" s="6">
        <f t="shared" si="2"/>
        <v>1.8215282349999995</v>
      </c>
      <c r="CJ18" s="6">
        <f t="shared" si="2"/>
        <v>1.6845858279999975</v>
      </c>
      <c r="CK18" s="6">
        <f t="shared" si="2"/>
        <v>1.3985154920000009</v>
      </c>
      <c r="CL18" s="6">
        <f t="shared" si="2"/>
        <v>1.8552367789999997</v>
      </c>
      <c r="CM18" s="6">
        <f t="shared" si="2"/>
        <v>1.6528221619999968</v>
      </c>
      <c r="CN18" s="6">
        <f t="shared" si="2"/>
        <v>1.6132174889999895</v>
      </c>
      <c r="CO18" s="6">
        <f t="shared" si="2"/>
        <v>1.7657632399999983</v>
      </c>
      <c r="CP18" s="6">
        <f t="shared" si="2"/>
        <v>1.4601200839999897</v>
      </c>
      <c r="CQ18" s="6">
        <f t="shared" si="2"/>
        <v>1.6564030319999987</v>
      </c>
      <c r="CR18" s="6">
        <f t="shared" si="2"/>
        <v>2.1553462869999871</v>
      </c>
      <c r="CS18" s="6">
        <f t="shared" si="2"/>
        <v>1.8848032389999987</v>
      </c>
      <c r="CT18" s="6">
        <f t="shared" si="2"/>
        <v>1.7786313679999941</v>
      </c>
      <c r="CU18" s="6">
        <f t="shared" si="2"/>
        <v>1.6630825579999999</v>
      </c>
      <c r="CV18" s="6">
        <f t="shared" si="2"/>
        <v>1.8340509739999868</v>
      </c>
      <c r="CW18" s="6">
        <f t="shared" si="2"/>
        <v>1.6630825579999993</v>
      </c>
      <c r="CX18" s="6">
        <f t="shared" si="2"/>
        <v>1.7786313679999994</v>
      </c>
      <c r="CY18" s="6">
        <f t="shared" si="2"/>
        <v>1.3019281710000006</v>
      </c>
      <c r="CZ18" s="6">
        <f t="shared" si="2"/>
        <v>1.9441879280000001</v>
      </c>
      <c r="DA18" s="6">
        <f t="shared" si="2"/>
        <v>1.6251684279999985</v>
      </c>
      <c r="DB18" s="6">
        <f t="shared" si="2"/>
        <v>1.6748331369999991</v>
      </c>
      <c r="DC18" s="6">
        <f t="shared" si="2"/>
        <v>1.4726936720000054</v>
      </c>
      <c r="DD18" s="6">
        <f t="shared" si="2"/>
        <v>2.0295085100000123</v>
      </c>
      <c r="DE18" s="6">
        <f t="shared" si="2"/>
        <v>1.5664240300000014</v>
      </c>
      <c r="DF18" s="6">
        <f t="shared" si="2"/>
        <v>1.8848032389999916</v>
      </c>
      <c r="DG18" s="6">
        <f t="shared" si="2"/>
        <v>1</v>
      </c>
      <c r="DH18" s="6">
        <f t="shared" si="2"/>
        <v>1.6245662599999886</v>
      </c>
      <c r="DI18" s="6">
        <v>0.30341665757013425</v>
      </c>
    </row>
    <row r="19" spans="1:113" x14ac:dyDescent="0.35">
      <c r="A19" s="55" t="s">
        <v>22</v>
      </c>
      <c r="B19" s="55"/>
      <c r="C19" s="55"/>
      <c r="D19" s="56">
        <v>1275</v>
      </c>
      <c r="E19" s="56"/>
      <c r="F19" s="56">
        <v>1205.17</v>
      </c>
      <c r="G19" s="56"/>
      <c r="H19" s="56">
        <v>823.91</v>
      </c>
      <c r="I19" s="56"/>
      <c r="J19" s="56"/>
      <c r="K19" s="56"/>
      <c r="L19" s="56"/>
      <c r="M19" s="56"/>
      <c r="N19" s="56"/>
      <c r="O19" s="56"/>
      <c r="P19" s="56"/>
      <c r="Q19" s="55" t="s">
        <v>22</v>
      </c>
      <c r="R19" s="55"/>
      <c r="S19" s="55"/>
      <c r="T19" s="56">
        <v>1250.33</v>
      </c>
      <c r="U19" s="56"/>
      <c r="V19" s="56">
        <v>1164</v>
      </c>
      <c r="W19" s="56"/>
      <c r="X19" s="56">
        <v>731.92</v>
      </c>
      <c r="Y19" s="56"/>
      <c r="Z19" s="56"/>
      <c r="AA19" s="56"/>
      <c r="AB19" s="56"/>
      <c r="AC19" s="56"/>
      <c r="AD19" s="56"/>
      <c r="AE19" s="56"/>
      <c r="AF19" s="56"/>
      <c r="AG19" s="11" t="s">
        <v>22</v>
      </c>
      <c r="AH19" s="43">
        <v>986.67</v>
      </c>
      <c r="AI19" s="43">
        <v>918.83</v>
      </c>
      <c r="AJ19" s="43">
        <v>443.71</v>
      </c>
      <c r="AK19" s="59"/>
      <c r="AL19" s="59"/>
      <c r="AM19" s="59"/>
      <c r="AN19" s="43"/>
      <c r="AO19" s="11" t="s">
        <v>22</v>
      </c>
      <c r="AP19" s="43">
        <v>1102.17</v>
      </c>
      <c r="AQ19" s="43">
        <v>1011.33</v>
      </c>
      <c r="AR19" s="43">
        <v>536.21</v>
      </c>
      <c r="AS19" s="43"/>
      <c r="AT19" s="43"/>
      <c r="AU19" s="11" t="s">
        <v>22</v>
      </c>
      <c r="AV19" s="43">
        <v>1128</v>
      </c>
      <c r="AW19" s="43">
        <v>1043.5</v>
      </c>
      <c r="AX19" s="43">
        <v>568.38</v>
      </c>
      <c r="AY19" s="43"/>
      <c r="AZ19" s="43"/>
      <c r="BA19" s="11" t="s">
        <v>22</v>
      </c>
      <c r="BB19" s="43">
        <v>1119.17</v>
      </c>
      <c r="BC19" s="43">
        <v>996.83</v>
      </c>
      <c r="BD19" s="43">
        <v>521.71</v>
      </c>
      <c r="BE19" s="43"/>
      <c r="BF19" s="43"/>
      <c r="BG19" s="11" t="s">
        <v>22</v>
      </c>
      <c r="BH19" s="4">
        <v>1143.83</v>
      </c>
      <c r="BI19" s="1">
        <v>1016.33</v>
      </c>
      <c r="BJ19" s="43">
        <v>584.25</v>
      </c>
      <c r="BK19" s="43"/>
      <c r="BL19" s="43"/>
      <c r="BM19" s="6">
        <f t="shared" si="0"/>
        <v>1143.5957142857144</v>
      </c>
      <c r="BO19" s="6">
        <f t="shared" si="1"/>
        <v>1050.8557142857142</v>
      </c>
      <c r="BP19" s="11" t="s">
        <v>22</v>
      </c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3" x14ac:dyDescent="0.35">
      <c r="A20" s="55" t="s">
        <v>23</v>
      </c>
      <c r="B20" s="55"/>
      <c r="C20" s="55"/>
      <c r="D20" s="56">
        <v>1208.73</v>
      </c>
      <c r="E20" s="56"/>
      <c r="F20" s="56">
        <v>1143.8900000000001</v>
      </c>
      <c r="G20" s="56"/>
      <c r="H20" s="56">
        <v>637.45000000000005</v>
      </c>
      <c r="I20" s="56"/>
      <c r="J20" s="56"/>
      <c r="K20" s="56"/>
      <c r="L20" s="56"/>
      <c r="M20" s="56"/>
      <c r="N20" s="56">
        <v>384.94</v>
      </c>
      <c r="O20" s="56"/>
      <c r="P20" s="56"/>
      <c r="Q20" s="55" t="s">
        <v>23</v>
      </c>
      <c r="R20" s="55"/>
      <c r="S20" s="55"/>
      <c r="T20" s="56">
        <v>1216.81</v>
      </c>
      <c r="U20" s="56"/>
      <c r="V20" s="56">
        <v>1132.45</v>
      </c>
      <c r="W20" s="56"/>
      <c r="X20" s="56">
        <v>612.77</v>
      </c>
      <c r="Y20" s="56"/>
      <c r="Z20" s="56"/>
      <c r="AA20" s="56"/>
      <c r="AB20" s="56"/>
      <c r="AC20" s="56"/>
      <c r="AD20" s="56">
        <v>384.94</v>
      </c>
      <c r="AE20" s="56"/>
      <c r="AF20" s="56"/>
      <c r="AG20" s="11" t="s">
        <v>23</v>
      </c>
      <c r="AH20" s="43">
        <v>1057.8399999999999</v>
      </c>
      <c r="AI20" s="43">
        <v>952.06</v>
      </c>
      <c r="AJ20" s="43">
        <v>362.77</v>
      </c>
      <c r="AK20" s="59"/>
      <c r="AL20" s="59"/>
      <c r="AM20" s="59"/>
      <c r="AN20" s="43">
        <v>384.94</v>
      </c>
      <c r="AO20" s="11" t="s">
        <v>23</v>
      </c>
      <c r="AP20" s="43">
        <v>1010.36</v>
      </c>
      <c r="AQ20" s="43">
        <v>917.63</v>
      </c>
      <c r="AR20" s="43">
        <v>375.51</v>
      </c>
      <c r="AS20" s="43"/>
      <c r="AT20" s="43" t="s">
        <v>42</v>
      </c>
      <c r="AU20" s="11" t="s">
        <v>23</v>
      </c>
      <c r="AV20" s="43">
        <v>1088.51</v>
      </c>
      <c r="AW20" s="43">
        <v>971.73</v>
      </c>
      <c r="AX20" s="43">
        <v>415.5</v>
      </c>
      <c r="AY20" s="43"/>
      <c r="AZ20" s="43" t="s">
        <v>47</v>
      </c>
      <c r="BA20" s="11" t="s">
        <v>23</v>
      </c>
      <c r="BB20" s="43">
        <v>1078.8399999999999</v>
      </c>
      <c r="BC20" s="43">
        <v>946.68</v>
      </c>
      <c r="BD20" s="43">
        <v>392.2</v>
      </c>
      <c r="BE20" s="43"/>
      <c r="BF20" s="43">
        <v>338.8</v>
      </c>
      <c r="BG20" s="11" t="s">
        <v>23</v>
      </c>
      <c r="BH20" s="4">
        <v>1088.06</v>
      </c>
      <c r="BI20" s="1">
        <v>998.07</v>
      </c>
      <c r="BJ20" s="43">
        <v>460.33</v>
      </c>
      <c r="BK20" s="43"/>
      <c r="BL20" s="43">
        <v>338.8</v>
      </c>
      <c r="BM20" s="6">
        <f t="shared" si="0"/>
        <v>1107.0214285714285</v>
      </c>
      <c r="BO20" s="6">
        <f t="shared" si="1"/>
        <v>1008.9300000000001</v>
      </c>
      <c r="BP20" s="11" t="s">
        <v>23</v>
      </c>
      <c r="DI20"/>
    </row>
    <row r="21" spans="1:113" x14ac:dyDescent="0.35">
      <c r="A21" s="55" t="s">
        <v>24</v>
      </c>
      <c r="B21" s="55"/>
      <c r="C21" s="55"/>
      <c r="D21" s="56">
        <v>1213</v>
      </c>
      <c r="E21" s="56"/>
      <c r="F21" s="56">
        <v>1111</v>
      </c>
      <c r="G21" s="56"/>
      <c r="H21" s="56">
        <v>629</v>
      </c>
      <c r="I21" s="56"/>
      <c r="J21" s="56"/>
      <c r="K21" s="56"/>
      <c r="L21" s="56"/>
      <c r="M21" s="56"/>
      <c r="N21" s="56"/>
      <c r="O21" s="56"/>
      <c r="P21" s="56"/>
      <c r="Q21" s="55" t="s">
        <v>24</v>
      </c>
      <c r="R21" s="55"/>
      <c r="S21" s="55"/>
      <c r="T21" s="56">
        <v>1203</v>
      </c>
      <c r="U21" s="56"/>
      <c r="V21" s="56">
        <v>1115</v>
      </c>
      <c r="W21" s="56"/>
      <c r="X21" s="56">
        <v>578</v>
      </c>
      <c r="Y21" s="56"/>
      <c r="Z21" s="56"/>
      <c r="AA21" s="56"/>
      <c r="AB21" s="56"/>
      <c r="AC21" s="56"/>
      <c r="AD21" s="56"/>
      <c r="AE21" s="56"/>
      <c r="AF21" s="56"/>
      <c r="AG21" s="11" t="s">
        <v>24</v>
      </c>
      <c r="AH21" s="43">
        <v>925</v>
      </c>
      <c r="AI21" s="43">
        <v>878</v>
      </c>
      <c r="AJ21" s="43">
        <v>352</v>
      </c>
      <c r="AK21" s="59"/>
      <c r="AL21" s="59"/>
      <c r="AM21" s="59"/>
      <c r="AN21" s="43"/>
      <c r="AO21" s="11" t="s">
        <v>24</v>
      </c>
      <c r="AP21" s="43">
        <v>1056</v>
      </c>
      <c r="AQ21" s="43">
        <v>936</v>
      </c>
      <c r="AR21" s="43">
        <v>395</v>
      </c>
      <c r="AS21" s="43"/>
      <c r="AT21" s="43"/>
      <c r="AU21" s="11" t="s">
        <v>24</v>
      </c>
      <c r="AV21" s="43">
        <v>1069</v>
      </c>
      <c r="AW21" s="43">
        <v>970</v>
      </c>
      <c r="AX21" s="43">
        <v>426</v>
      </c>
      <c r="AY21" s="43"/>
      <c r="AZ21" s="43"/>
      <c r="BA21" s="11" t="s">
        <v>24</v>
      </c>
      <c r="BB21" s="43">
        <v>1099</v>
      </c>
      <c r="BC21" s="43">
        <v>935</v>
      </c>
      <c r="BD21" s="43">
        <v>389</v>
      </c>
      <c r="BE21" s="43"/>
      <c r="BF21" s="43"/>
      <c r="BG21" s="11" t="s">
        <v>24</v>
      </c>
      <c r="BH21" s="5">
        <v>1071</v>
      </c>
      <c r="BI21" s="1">
        <v>975</v>
      </c>
      <c r="BJ21" s="43">
        <v>439</v>
      </c>
      <c r="BK21" s="43"/>
      <c r="BL21" s="43"/>
      <c r="BM21" s="6">
        <f t="shared" si="0"/>
        <v>1090.8571428571429</v>
      </c>
      <c r="BO21" s="6">
        <f t="shared" si="1"/>
        <v>988.57142857142856</v>
      </c>
      <c r="BP21" s="11" t="s">
        <v>24</v>
      </c>
    </row>
    <row r="22" spans="1:113" x14ac:dyDescent="0.35">
      <c r="A22" s="55" t="s">
        <v>25</v>
      </c>
      <c r="B22" s="55"/>
      <c r="C22" s="55"/>
      <c r="D22" s="56">
        <v>1410</v>
      </c>
      <c r="E22" s="56"/>
      <c r="F22" s="56">
        <v>1280</v>
      </c>
      <c r="G22" s="56"/>
      <c r="H22" s="56">
        <v>1000</v>
      </c>
      <c r="I22" s="56"/>
      <c r="J22" s="56"/>
      <c r="K22" s="56"/>
      <c r="L22" s="56"/>
      <c r="M22" s="56"/>
      <c r="N22" s="56"/>
      <c r="O22" s="56"/>
      <c r="P22" s="56"/>
      <c r="Q22" s="55" t="s">
        <v>25</v>
      </c>
      <c r="R22" s="55"/>
      <c r="S22" s="55"/>
      <c r="T22" s="56">
        <v>1410</v>
      </c>
      <c r="U22" s="56"/>
      <c r="V22" s="56">
        <v>1280</v>
      </c>
      <c r="W22" s="56"/>
      <c r="X22" s="56">
        <v>1000</v>
      </c>
      <c r="Y22" s="56"/>
      <c r="Z22" s="56"/>
      <c r="AA22" s="56"/>
      <c r="AB22" s="56"/>
      <c r="AC22" s="56"/>
      <c r="AD22" s="56"/>
      <c r="AE22" s="56"/>
      <c r="AF22" s="56"/>
      <c r="AG22" s="11" t="s">
        <v>25</v>
      </c>
      <c r="AH22" s="43">
        <v>1410</v>
      </c>
      <c r="AI22" s="43">
        <v>1280</v>
      </c>
      <c r="AJ22" s="43">
        <v>1000</v>
      </c>
      <c r="AK22" s="59"/>
      <c r="AL22" s="59"/>
      <c r="AM22" s="59"/>
      <c r="AN22" s="43"/>
      <c r="AO22" s="11" t="s">
        <v>25</v>
      </c>
      <c r="AP22" s="43">
        <v>1340</v>
      </c>
      <c r="AQ22" s="43">
        <v>1210</v>
      </c>
      <c r="AR22" s="43">
        <v>1000</v>
      </c>
      <c r="AS22" s="43"/>
      <c r="AT22" s="43"/>
      <c r="AU22" s="11" t="s">
        <v>25</v>
      </c>
      <c r="AV22" s="43">
        <v>1340</v>
      </c>
      <c r="AW22" s="43">
        <v>1210</v>
      </c>
      <c r="AX22" s="43">
        <v>1000</v>
      </c>
      <c r="AY22" s="43"/>
      <c r="AZ22" s="43"/>
      <c r="BA22" s="11" t="s">
        <v>25</v>
      </c>
      <c r="BB22" s="43">
        <v>1340</v>
      </c>
      <c r="BC22" s="43">
        <v>1210</v>
      </c>
      <c r="BD22" s="43">
        <v>1000</v>
      </c>
      <c r="BE22" s="43"/>
      <c r="BF22" s="43"/>
      <c r="BG22" s="11" t="s">
        <v>25</v>
      </c>
      <c r="BH22" s="5">
        <v>1340</v>
      </c>
      <c r="BI22" s="1">
        <v>1210</v>
      </c>
      <c r="BJ22" s="43">
        <v>1000</v>
      </c>
      <c r="BK22" s="43"/>
      <c r="BL22" s="43"/>
      <c r="BM22" s="6">
        <f t="shared" si="0"/>
        <v>1370</v>
      </c>
      <c r="BO22" s="6">
        <f t="shared" si="1"/>
        <v>1240</v>
      </c>
      <c r="BP22" s="11" t="s">
        <v>25</v>
      </c>
      <c r="CE22" t="s">
        <v>7</v>
      </c>
      <c r="CF22" t="s">
        <v>8</v>
      </c>
      <c r="CG22" t="s">
        <v>9</v>
      </c>
      <c r="CH22" t="s">
        <v>11</v>
      </c>
      <c r="CI22" t="s">
        <v>12</v>
      </c>
      <c r="CJ22" t="s">
        <v>53</v>
      </c>
      <c r="CK22" t="s">
        <v>13</v>
      </c>
      <c r="CL22" t="s">
        <v>14</v>
      </c>
      <c r="CM22" t="s">
        <v>32</v>
      </c>
      <c r="CN22" t="s">
        <v>15</v>
      </c>
      <c r="CO22" t="s">
        <v>16</v>
      </c>
      <c r="CP22" t="s">
        <v>18</v>
      </c>
      <c r="CQ22" t="s">
        <v>19</v>
      </c>
      <c r="CR22" t="s">
        <v>10</v>
      </c>
      <c r="CS22" t="s">
        <v>20</v>
      </c>
      <c r="CT22" t="s">
        <v>21</v>
      </c>
      <c r="CU22" t="s">
        <v>23</v>
      </c>
      <c r="CV22" t="s">
        <v>24</v>
      </c>
      <c r="CW22" t="s">
        <v>22</v>
      </c>
      <c r="CX22" t="s">
        <v>25</v>
      </c>
      <c r="CY22" t="s">
        <v>26</v>
      </c>
      <c r="CZ22" t="s">
        <v>27</v>
      </c>
      <c r="DA22" t="s">
        <v>28</v>
      </c>
      <c r="DB22" t="s">
        <v>29</v>
      </c>
      <c r="DC22" t="s">
        <v>33</v>
      </c>
      <c r="DD22" t="s">
        <v>31</v>
      </c>
      <c r="DE22" t="s">
        <v>30</v>
      </c>
      <c r="DF22" t="s">
        <v>34</v>
      </c>
      <c r="DG22" t="s">
        <v>54</v>
      </c>
      <c r="DH22" t="s">
        <v>55</v>
      </c>
    </row>
    <row r="23" spans="1:113" x14ac:dyDescent="0.35">
      <c r="A23" s="55" t="s">
        <v>26</v>
      </c>
      <c r="B23" s="55"/>
      <c r="C23" s="55"/>
      <c r="D23" s="56">
        <v>1667</v>
      </c>
      <c r="E23" s="56"/>
      <c r="F23" s="56">
        <v>1384</v>
      </c>
      <c r="G23" s="56"/>
      <c r="H23" s="56">
        <v>1131</v>
      </c>
      <c r="I23" s="56"/>
      <c r="J23" s="56"/>
      <c r="K23" s="56">
        <v>711</v>
      </c>
      <c r="L23" s="56"/>
      <c r="M23" s="56"/>
      <c r="N23" s="56"/>
      <c r="O23" s="56"/>
      <c r="P23" s="56"/>
      <c r="Q23" s="55" t="s">
        <v>26</v>
      </c>
      <c r="R23" s="55"/>
      <c r="S23" s="55"/>
      <c r="T23" s="56">
        <v>1660</v>
      </c>
      <c r="U23" s="56"/>
      <c r="V23" s="56">
        <v>1358</v>
      </c>
      <c r="W23" s="56"/>
      <c r="X23" s="56">
        <v>1111</v>
      </c>
      <c r="Y23" s="56"/>
      <c r="Z23" s="56"/>
      <c r="AA23" s="56">
        <v>646</v>
      </c>
      <c r="AB23" s="56"/>
      <c r="AC23" s="56"/>
      <c r="AD23" s="56"/>
      <c r="AE23" s="56"/>
      <c r="AF23" s="56"/>
      <c r="AG23" s="11" t="s">
        <v>26</v>
      </c>
      <c r="AH23" s="43">
        <v>1469</v>
      </c>
      <c r="AI23" s="43">
        <v>1227</v>
      </c>
      <c r="AJ23" s="43">
        <v>872</v>
      </c>
      <c r="AK23" s="59">
        <v>361</v>
      </c>
      <c r="AL23" s="59"/>
      <c r="AM23" s="59"/>
      <c r="AN23" s="43"/>
      <c r="AO23" s="11" t="s">
        <v>26</v>
      </c>
      <c r="AP23" s="43">
        <v>1535</v>
      </c>
      <c r="AQ23" s="43">
        <v>1198</v>
      </c>
      <c r="AR23" s="43">
        <v>941</v>
      </c>
      <c r="AS23" s="43">
        <v>420</v>
      </c>
      <c r="AT23" s="43"/>
      <c r="AU23" s="11" t="s">
        <v>26</v>
      </c>
      <c r="AV23" s="43">
        <v>1558</v>
      </c>
      <c r="AW23" s="43">
        <v>1212</v>
      </c>
      <c r="AX23" s="43">
        <v>972</v>
      </c>
      <c r="AY23" s="43">
        <v>443</v>
      </c>
      <c r="AZ23" s="43"/>
      <c r="BA23" s="11" t="s">
        <v>26</v>
      </c>
      <c r="BB23" s="43">
        <v>1574</v>
      </c>
      <c r="BC23" s="43">
        <v>1179</v>
      </c>
      <c r="BD23" s="43">
        <v>993</v>
      </c>
      <c r="BE23" s="43">
        <v>430</v>
      </c>
      <c r="BF23" s="43"/>
      <c r="BG23" s="11" t="s">
        <v>26</v>
      </c>
      <c r="BH23" s="5">
        <v>1554</v>
      </c>
      <c r="BI23" s="1">
        <v>1232</v>
      </c>
      <c r="BJ23" s="43">
        <v>1019</v>
      </c>
      <c r="BK23" s="43">
        <v>484</v>
      </c>
      <c r="BL23" s="43"/>
      <c r="BM23" s="6">
        <f t="shared" si="0"/>
        <v>1573.8571428571429</v>
      </c>
      <c r="BO23" s="6">
        <f t="shared" si="1"/>
        <v>1255.7142857142858</v>
      </c>
      <c r="BP23" s="11" t="s">
        <v>26</v>
      </c>
      <c r="CD23" s="6" t="s">
        <v>64</v>
      </c>
      <c r="CE23" s="6">
        <v>0.67555475170915047</v>
      </c>
      <c r="CF23" s="6">
        <v>0.48263164470843295</v>
      </c>
      <c r="CG23" s="6">
        <v>0.53046812296663337</v>
      </c>
      <c r="CH23" s="6">
        <v>0.80011123295433673</v>
      </c>
      <c r="CI23" s="6">
        <v>0.60039255706823003</v>
      </c>
      <c r="CJ23" s="6">
        <v>0.67555475170915047</v>
      </c>
      <c r="CK23" s="6">
        <v>0.68809462840407509</v>
      </c>
      <c r="CL23" s="6">
        <v>0.60240817856723605</v>
      </c>
      <c r="CM23" s="6">
        <v>0.44700438956070515</v>
      </c>
      <c r="CN23" s="6">
        <v>0.73743022298055927</v>
      </c>
      <c r="CO23" s="6">
        <v>0.36169149974252773</v>
      </c>
      <c r="CP23" s="6">
        <v>0.51395920835612352</v>
      </c>
      <c r="CQ23" s="6">
        <v>0.67840096633515945</v>
      </c>
      <c r="CR23" s="6">
        <v>0.44887025643160688</v>
      </c>
      <c r="CS23" s="6">
        <v>0.67555475170915047</v>
      </c>
      <c r="CT23" s="6">
        <v>0.51395920835612352</v>
      </c>
      <c r="CU23" s="6">
        <v>0.26565355474381347</v>
      </c>
      <c r="CV23" s="6">
        <v>0.43415845591911956</v>
      </c>
      <c r="CW23" s="6">
        <v>0.34008889439440326</v>
      </c>
      <c r="CX23" s="6">
        <v>0.68087271676756</v>
      </c>
      <c r="CY23" s="6">
        <v>0.85633940708414358</v>
      </c>
      <c r="CZ23" s="6">
        <v>0.62695024541616895</v>
      </c>
      <c r="DA23" s="6">
        <v>0.43520044524729695</v>
      </c>
      <c r="DB23" s="6">
        <v>0.53046812296663337</v>
      </c>
      <c r="DC23" s="6">
        <v>0.62184504532625806</v>
      </c>
      <c r="DD23" s="6">
        <v>0.49599823442539009</v>
      </c>
      <c r="DE23" s="6">
        <v>0.60039255706823003</v>
      </c>
      <c r="DF23" s="6">
        <v>0.67555475170915047</v>
      </c>
      <c r="DG23" s="6">
        <v>0.38863113062573107</v>
      </c>
      <c r="DH23" s="6">
        <v>0.49147188210134968</v>
      </c>
    </row>
    <row r="24" spans="1:113" s="50" customFormat="1" x14ac:dyDescent="0.35">
      <c r="A24" s="55" t="s">
        <v>27</v>
      </c>
      <c r="B24" s="55"/>
      <c r="C24" s="55"/>
      <c r="D24" s="56">
        <v>1156.9214900250799</v>
      </c>
      <c r="E24" s="56"/>
      <c r="F24" s="56">
        <v>1189.2772581288</v>
      </c>
      <c r="G24" s="56"/>
      <c r="H24" s="56">
        <v>790.29702041868904</v>
      </c>
      <c r="I24" s="56"/>
      <c r="J24" s="56"/>
      <c r="K24" s="56">
        <v>428.43144149846501</v>
      </c>
      <c r="L24" s="56"/>
      <c r="M24" s="56"/>
      <c r="N24" s="56">
        <v>240.14581428604899</v>
      </c>
      <c r="O24" s="56"/>
      <c r="P24" s="56"/>
      <c r="Q24" s="55" t="s">
        <v>27</v>
      </c>
      <c r="R24" s="55"/>
      <c r="S24" s="55"/>
      <c r="T24" s="56">
        <v>1148.41154387611</v>
      </c>
      <c r="U24" s="56"/>
      <c r="V24" s="56">
        <v>1195.30502111685</v>
      </c>
      <c r="W24" s="56"/>
      <c r="X24" s="56">
        <v>749.62458939465</v>
      </c>
      <c r="Y24" s="56"/>
      <c r="Z24" s="56"/>
      <c r="AA24" s="56">
        <v>417.261848897231</v>
      </c>
      <c r="AB24" s="56"/>
      <c r="AC24" s="56"/>
      <c r="AD24" s="56">
        <v>359.57766306898202</v>
      </c>
      <c r="AE24" s="56"/>
      <c r="AF24" s="56"/>
      <c r="AG24" s="11" t="s">
        <v>27</v>
      </c>
      <c r="AH24" s="43">
        <v>885.48109206573599</v>
      </c>
      <c r="AI24" s="43">
        <v>914.94963774518499</v>
      </c>
      <c r="AJ24" s="43">
        <v>541.63942392648903</v>
      </c>
      <c r="AK24" s="59">
        <v>266.81613359250798</v>
      </c>
      <c r="AL24" s="59"/>
      <c r="AM24" s="59"/>
      <c r="AN24" s="43">
        <v>263.98657006538298</v>
      </c>
      <c r="AO24" s="11" t="s">
        <v>27</v>
      </c>
      <c r="AP24" s="43">
        <v>937.44</v>
      </c>
      <c r="AQ24" s="43">
        <v>945.14</v>
      </c>
      <c r="AR24" s="43">
        <v>607.79</v>
      </c>
      <c r="AS24" s="43">
        <v>273.16000000000003</v>
      </c>
      <c r="AT24" s="43" t="s">
        <v>43</v>
      </c>
      <c r="AU24" s="11" t="s">
        <v>27</v>
      </c>
      <c r="AV24" s="43">
        <v>998.45</v>
      </c>
      <c r="AW24" s="43">
        <v>985.1</v>
      </c>
      <c r="AX24" s="43">
        <v>616.29</v>
      </c>
      <c r="AY24" s="43">
        <v>294.8</v>
      </c>
      <c r="AZ24" s="43" t="s">
        <v>48</v>
      </c>
      <c r="BA24" s="11" t="s">
        <v>27</v>
      </c>
      <c r="BB24" s="43">
        <v>990.13</v>
      </c>
      <c r="BC24" s="43">
        <v>965.1</v>
      </c>
      <c r="BD24" s="43">
        <v>591.74</v>
      </c>
      <c r="BE24" s="43">
        <v>301.19</v>
      </c>
      <c r="BF24" s="43">
        <v>258.54000000000002</v>
      </c>
      <c r="BG24" s="11" t="s">
        <v>27</v>
      </c>
      <c r="BH24" s="4">
        <v>1030.72</v>
      </c>
      <c r="BI24" s="1">
        <v>1023.56</v>
      </c>
      <c r="BJ24" s="43">
        <v>643.41999999999996</v>
      </c>
      <c r="BK24" s="43">
        <v>326.27999999999997</v>
      </c>
      <c r="BL24" s="43">
        <v>270.25</v>
      </c>
      <c r="BM24" s="50">
        <f t="shared" si="0"/>
        <v>1021.079160852418</v>
      </c>
      <c r="BO24" s="50">
        <f t="shared" si="1"/>
        <v>1031.2045595701193</v>
      </c>
      <c r="BP24" s="11" t="s">
        <v>27</v>
      </c>
      <c r="CD24" s="50" t="s">
        <v>65</v>
      </c>
      <c r="CE24" s="50">
        <v>0.32444524829084948</v>
      </c>
      <c r="CF24" s="50">
        <v>0.51736835529156699</v>
      </c>
      <c r="CG24" s="50">
        <v>0.46953187703336668</v>
      </c>
      <c r="CH24" s="50">
        <v>0.19988876704566322</v>
      </c>
      <c r="CI24" s="50">
        <v>0.39960744293177003</v>
      </c>
      <c r="CJ24" s="50">
        <v>0.32444524829084948</v>
      </c>
      <c r="CK24" s="50">
        <v>0.31190537159592485</v>
      </c>
      <c r="CL24" s="50">
        <v>0.397591821432764</v>
      </c>
      <c r="CM24" s="50">
        <v>0.5529956104392949</v>
      </c>
      <c r="CN24" s="50">
        <v>0.26256977701944068</v>
      </c>
      <c r="CO24" s="50">
        <v>0.63830850025747232</v>
      </c>
      <c r="CP24" s="50">
        <v>0.48604079164387642</v>
      </c>
      <c r="CQ24" s="50">
        <v>0.32159903366484055</v>
      </c>
      <c r="CR24" s="50">
        <v>0.55112974356839317</v>
      </c>
      <c r="CS24" s="50">
        <v>0.32444524829084948</v>
      </c>
      <c r="CT24" s="50">
        <v>0.48604079164387642</v>
      </c>
      <c r="CU24" s="50">
        <v>0.73434644525618653</v>
      </c>
      <c r="CV24" s="50">
        <v>0.56584154408088039</v>
      </c>
      <c r="CW24" s="50">
        <v>0.65991110560559674</v>
      </c>
      <c r="CX24" s="50">
        <v>0.31912728323243994</v>
      </c>
      <c r="CY24" s="50">
        <v>0.14366059291585639</v>
      </c>
      <c r="CZ24" s="50">
        <v>0.37304975458383099</v>
      </c>
      <c r="DA24" s="50">
        <v>0.56479955475270305</v>
      </c>
      <c r="DB24" s="50">
        <v>0.46953187703336668</v>
      </c>
      <c r="DC24" s="50">
        <v>0.37815495467374199</v>
      </c>
      <c r="DD24" s="50">
        <v>0.50400176557460996</v>
      </c>
      <c r="DE24" s="50">
        <v>0.39960744293177003</v>
      </c>
      <c r="DF24" s="50">
        <v>0.32444524829084948</v>
      </c>
      <c r="DG24" s="50">
        <v>0.61136886937426893</v>
      </c>
      <c r="DH24" s="50">
        <v>0.50852811789865038</v>
      </c>
    </row>
    <row r="25" spans="1:113" s="50" customFormat="1" x14ac:dyDescent="0.35">
      <c r="A25" s="44"/>
      <c r="B25" s="44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4"/>
      <c r="R25" s="44"/>
      <c r="S25" s="44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1"/>
      <c r="AH25" s="43"/>
      <c r="AI25" s="43"/>
      <c r="AJ25" s="43"/>
      <c r="AK25" s="43"/>
      <c r="AL25" s="43"/>
      <c r="AM25" s="43"/>
      <c r="AN25" s="43"/>
      <c r="AO25" s="11"/>
      <c r="AP25" s="43"/>
      <c r="AQ25" s="43"/>
      <c r="AR25" s="43"/>
      <c r="AS25" s="43"/>
      <c r="AT25" s="43"/>
      <c r="AU25" s="11"/>
      <c r="AV25" s="43"/>
      <c r="AW25" s="43"/>
      <c r="AX25" s="43"/>
      <c r="AY25" s="43"/>
      <c r="AZ25" s="43"/>
      <c r="BA25" s="11"/>
      <c r="BB25" s="43"/>
      <c r="BC25" s="43"/>
      <c r="BD25" s="43"/>
      <c r="BE25" s="43"/>
      <c r="BF25" s="43"/>
      <c r="BG25" s="11"/>
      <c r="BH25" s="4"/>
      <c r="BI25" s="1"/>
      <c r="BJ25" s="43"/>
      <c r="BK25" s="43"/>
      <c r="BL25" s="43"/>
      <c r="BP25" s="11"/>
    </row>
    <row r="26" spans="1:113" s="50" customFormat="1" x14ac:dyDescent="0.35">
      <c r="A26" s="44"/>
      <c r="B26" s="44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4"/>
      <c r="R26" s="44"/>
      <c r="S26" s="44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11"/>
      <c r="AH26" s="43"/>
      <c r="AI26" s="43"/>
      <c r="AJ26" s="43"/>
      <c r="AK26" s="43"/>
      <c r="AL26" s="43"/>
      <c r="AM26" s="43"/>
      <c r="AN26" s="43"/>
      <c r="AO26" s="11"/>
      <c r="AP26" s="43"/>
      <c r="AQ26" s="43"/>
      <c r="AR26" s="43"/>
      <c r="AS26" s="43"/>
      <c r="AT26" s="43"/>
      <c r="AU26" s="11"/>
      <c r="AV26" s="43"/>
      <c r="AW26" s="43"/>
      <c r="AX26" s="43"/>
      <c r="AY26" s="43"/>
      <c r="AZ26" s="43"/>
      <c r="BA26" s="11"/>
      <c r="BB26" s="43"/>
      <c r="BC26" s="43"/>
      <c r="BD26" s="43"/>
      <c r="BE26" s="43"/>
      <c r="BF26" s="43"/>
      <c r="BG26" s="11"/>
      <c r="BH26" s="4"/>
      <c r="BI26" s="1"/>
      <c r="BJ26" s="43"/>
      <c r="BK26" s="43"/>
      <c r="BL26" s="43"/>
      <c r="BP26" s="11"/>
      <c r="CD26" s="6" t="s">
        <v>70</v>
      </c>
      <c r="CE26" s="19">
        <v>9.7690000000000001</v>
      </c>
      <c r="CF26" s="19">
        <v>6.8079999999999998</v>
      </c>
      <c r="CG26" s="19">
        <v>7.8929999999999998</v>
      </c>
      <c r="CH26" s="19">
        <v>3.3159999999999998</v>
      </c>
      <c r="CI26" s="19">
        <v>7.8319999999999999</v>
      </c>
      <c r="CJ26" s="19">
        <v>7.68</v>
      </c>
      <c r="CK26" s="19">
        <v>7.1689999999999996</v>
      </c>
      <c r="CL26" s="19">
        <v>5.1479999999999997</v>
      </c>
      <c r="CM26" s="19">
        <v>7.6059999999999999</v>
      </c>
      <c r="CN26" s="19">
        <v>21.291</v>
      </c>
      <c r="CO26" s="19">
        <v>9.2479999999999993</v>
      </c>
      <c r="CP26" s="19">
        <v>4.0490000000000004</v>
      </c>
      <c r="CQ26" s="19">
        <v>8.032</v>
      </c>
      <c r="CR26" s="19">
        <v>5.8550000000000004</v>
      </c>
      <c r="CS26" s="19">
        <v>8.9320000000000004</v>
      </c>
      <c r="CT26" s="19">
        <v>9.0470000000000006</v>
      </c>
      <c r="CU26" s="19">
        <v>4.0490000000000004</v>
      </c>
      <c r="CV26" s="19">
        <v>7.6550000000000002</v>
      </c>
      <c r="CW26" s="19">
        <v>5.1139999999999999</v>
      </c>
      <c r="CX26" s="19">
        <v>8.6910000000000007</v>
      </c>
      <c r="CY26" s="19">
        <v>12.507999999999999</v>
      </c>
      <c r="CZ26" s="19">
        <v>6.1189999999999998</v>
      </c>
      <c r="DA26" s="19">
        <v>9.0890000000000004</v>
      </c>
      <c r="DB26" s="19">
        <v>7.8460000000000001</v>
      </c>
      <c r="DC26" s="19">
        <v>30.309000000000001</v>
      </c>
      <c r="DD26" s="19">
        <v>7.9829999999999997</v>
      </c>
      <c r="DE26" s="19">
        <v>8.3079999999999998</v>
      </c>
      <c r="DF26" s="19">
        <v>8.8559999999999999</v>
      </c>
      <c r="DG26" s="6"/>
      <c r="DH26" s="19">
        <v>27.332999999999998</v>
      </c>
    </row>
    <row r="27" spans="1:113" s="50" customFormat="1" x14ac:dyDescent="0.35">
      <c r="A27" s="55" t="s">
        <v>28</v>
      </c>
      <c r="B27" s="55"/>
      <c r="C27" s="55"/>
      <c r="D27" s="56">
        <v>1481</v>
      </c>
      <c r="E27" s="56"/>
      <c r="F27" s="56">
        <v>1369</v>
      </c>
      <c r="G27" s="56"/>
      <c r="H27" s="56">
        <v>1197</v>
      </c>
      <c r="I27" s="56"/>
      <c r="J27" s="56"/>
      <c r="K27" s="56">
        <v>666.34</v>
      </c>
      <c r="L27" s="56"/>
      <c r="M27" s="56"/>
      <c r="N27" s="56"/>
      <c r="O27" s="56"/>
      <c r="P27" s="56"/>
      <c r="Q27" s="55" t="s">
        <v>28</v>
      </c>
      <c r="R27" s="55"/>
      <c r="S27" s="55"/>
      <c r="T27" s="56">
        <v>1500</v>
      </c>
      <c r="U27" s="56"/>
      <c r="V27" s="56">
        <v>1370</v>
      </c>
      <c r="W27" s="56"/>
      <c r="X27" s="56">
        <v>1173</v>
      </c>
      <c r="Y27" s="56"/>
      <c r="Z27" s="56"/>
      <c r="AA27" s="56">
        <v>671.97</v>
      </c>
      <c r="AB27" s="56"/>
      <c r="AC27" s="56"/>
      <c r="AD27" s="56"/>
      <c r="AE27" s="56"/>
      <c r="AF27" s="56"/>
      <c r="AG27" s="11" t="s">
        <v>28</v>
      </c>
      <c r="AH27" s="43">
        <v>1258</v>
      </c>
      <c r="AI27" s="43">
        <v>1211</v>
      </c>
      <c r="AJ27" s="43">
        <v>971</v>
      </c>
      <c r="AK27" s="59">
        <v>499.18</v>
      </c>
      <c r="AL27" s="59"/>
      <c r="AM27" s="59"/>
      <c r="AN27" s="43"/>
      <c r="AO27" s="11" t="s">
        <v>28</v>
      </c>
      <c r="AP27" s="43">
        <v>1349</v>
      </c>
      <c r="AQ27" s="43">
        <v>1184</v>
      </c>
      <c r="AR27" s="43">
        <v>993</v>
      </c>
      <c r="AS27" s="43">
        <v>539.12</v>
      </c>
      <c r="AT27" s="43"/>
      <c r="AU27" s="11" t="s">
        <v>28</v>
      </c>
      <c r="AV27" s="43">
        <v>1390</v>
      </c>
      <c r="AW27" s="43">
        <v>1236</v>
      </c>
      <c r="AX27" s="43">
        <v>1035</v>
      </c>
      <c r="AY27" s="43">
        <v>566.15</v>
      </c>
      <c r="AZ27" s="43"/>
      <c r="BA27" s="11" t="s">
        <v>28</v>
      </c>
      <c r="BB27" s="43">
        <v>1391</v>
      </c>
      <c r="BC27" s="43">
        <v>1203</v>
      </c>
      <c r="BD27" s="43">
        <v>999</v>
      </c>
      <c r="BE27" s="43">
        <v>561.96</v>
      </c>
      <c r="BF27" s="43"/>
      <c r="BG27" s="11" t="s">
        <v>28</v>
      </c>
      <c r="BH27" s="5">
        <v>1399</v>
      </c>
      <c r="BI27" s="1">
        <v>1254</v>
      </c>
      <c r="BJ27" s="43">
        <v>1040</v>
      </c>
      <c r="BK27" s="43">
        <v>594.54</v>
      </c>
      <c r="BL27" s="43"/>
      <c r="BM27" s="50">
        <f t="shared" si="0"/>
        <v>1395.4285714285713</v>
      </c>
      <c r="BO27" s="50">
        <f t="shared" si="1"/>
        <v>1261</v>
      </c>
      <c r="BP27" s="11" t="s">
        <v>28</v>
      </c>
      <c r="CD27" s="6" t="s">
        <v>71</v>
      </c>
      <c r="CE27" s="21">
        <f>CE26/100</f>
        <v>9.7689999999999999E-2</v>
      </c>
      <c r="CF27" s="21">
        <f t="shared" ref="CF27:DH27" si="3">CF26/100</f>
        <v>6.8080000000000002E-2</v>
      </c>
      <c r="CG27" s="21">
        <f t="shared" si="3"/>
        <v>7.893E-2</v>
      </c>
      <c r="CH27" s="21">
        <f t="shared" si="3"/>
        <v>3.3159999999999995E-2</v>
      </c>
      <c r="CI27" s="21">
        <f t="shared" si="3"/>
        <v>7.8320000000000001E-2</v>
      </c>
      <c r="CJ27" s="21">
        <f t="shared" si="3"/>
        <v>7.6799999999999993E-2</v>
      </c>
      <c r="CK27" s="21">
        <f t="shared" si="3"/>
        <v>7.168999999999999E-2</v>
      </c>
      <c r="CL27" s="21">
        <f t="shared" si="3"/>
        <v>5.1479999999999998E-2</v>
      </c>
      <c r="CM27" s="21">
        <f t="shared" si="3"/>
        <v>7.6060000000000003E-2</v>
      </c>
      <c r="CN27" s="21">
        <f t="shared" si="3"/>
        <v>0.21291000000000002</v>
      </c>
      <c r="CO27" s="21">
        <f t="shared" si="3"/>
        <v>9.2479999999999993E-2</v>
      </c>
      <c r="CP27" s="21">
        <f t="shared" si="3"/>
        <v>4.0490000000000005E-2</v>
      </c>
      <c r="CQ27" s="21">
        <f t="shared" si="3"/>
        <v>8.0320000000000003E-2</v>
      </c>
      <c r="CR27" s="21">
        <f t="shared" si="3"/>
        <v>5.8550000000000005E-2</v>
      </c>
      <c r="CS27" s="21">
        <f t="shared" si="3"/>
        <v>8.932000000000001E-2</v>
      </c>
      <c r="CT27" s="21">
        <f t="shared" si="3"/>
        <v>9.0470000000000009E-2</v>
      </c>
      <c r="CU27" s="21">
        <f t="shared" si="3"/>
        <v>4.0490000000000005E-2</v>
      </c>
      <c r="CV27" s="21">
        <f t="shared" si="3"/>
        <v>7.6550000000000007E-2</v>
      </c>
      <c r="CW27" s="21">
        <f t="shared" si="3"/>
        <v>5.1139999999999998E-2</v>
      </c>
      <c r="CX27" s="21">
        <f t="shared" si="3"/>
        <v>8.6910000000000001E-2</v>
      </c>
      <c r="CY27" s="21">
        <f t="shared" si="3"/>
        <v>0.12508</v>
      </c>
      <c r="CZ27" s="21">
        <f t="shared" si="3"/>
        <v>6.1189999999999994E-2</v>
      </c>
      <c r="DA27" s="21">
        <f t="shared" si="3"/>
        <v>9.0889999999999999E-2</v>
      </c>
      <c r="DB27" s="21">
        <f t="shared" si="3"/>
        <v>7.8460000000000002E-2</v>
      </c>
      <c r="DC27" s="21">
        <f t="shared" si="3"/>
        <v>0.30309000000000003</v>
      </c>
      <c r="DD27" s="21">
        <f t="shared" si="3"/>
        <v>7.9829999999999998E-2</v>
      </c>
      <c r="DE27" s="21">
        <f t="shared" si="3"/>
        <v>8.3080000000000001E-2</v>
      </c>
      <c r="DF27" s="21">
        <f t="shared" si="3"/>
        <v>8.856E-2</v>
      </c>
      <c r="DG27" s="21">
        <f t="shared" si="3"/>
        <v>0</v>
      </c>
      <c r="DH27" s="21">
        <f t="shared" si="3"/>
        <v>0.27332999999999996</v>
      </c>
    </row>
    <row r="28" spans="1:113" x14ac:dyDescent="0.35">
      <c r="A28" s="55" t="s">
        <v>29</v>
      </c>
      <c r="B28" s="55"/>
      <c r="C28" s="55"/>
      <c r="D28" s="56">
        <v>1145.03358372915</v>
      </c>
      <c r="E28" s="56"/>
      <c r="F28" s="56">
        <v>1179.5986692055001</v>
      </c>
      <c r="G28" s="56"/>
      <c r="H28" s="56">
        <v>1074.75256847524</v>
      </c>
      <c r="I28" s="56"/>
      <c r="J28" s="56"/>
      <c r="K28" s="56">
        <v>506.25850055449803</v>
      </c>
      <c r="L28" s="56"/>
      <c r="M28" s="56"/>
      <c r="N28" s="56"/>
      <c r="O28" s="56"/>
      <c r="P28" s="56"/>
      <c r="Q28" s="55" t="s">
        <v>29</v>
      </c>
      <c r="R28" s="55"/>
      <c r="S28" s="55"/>
      <c r="T28" s="56">
        <v>1062.1692346340601</v>
      </c>
      <c r="U28" s="56"/>
      <c r="V28" s="56">
        <v>1087.3995143192101</v>
      </c>
      <c r="W28" s="56"/>
      <c r="X28" s="56">
        <v>935.772902361413</v>
      </c>
      <c r="Y28" s="56"/>
      <c r="Z28" s="56"/>
      <c r="AA28" s="56">
        <v>563.12175514989099</v>
      </c>
      <c r="AB28" s="56"/>
      <c r="AC28" s="56"/>
      <c r="AD28" s="56"/>
      <c r="AE28" s="56"/>
      <c r="AF28" s="56"/>
      <c r="AG28" s="11" t="s">
        <v>29</v>
      </c>
      <c r="AH28" s="43">
        <v>923.939061950927</v>
      </c>
      <c r="AI28" s="43">
        <v>961.51270231721696</v>
      </c>
      <c r="AJ28" s="43">
        <v>699.85737023792296</v>
      </c>
      <c r="AK28" s="59">
        <v>351.23095685966501</v>
      </c>
      <c r="AL28" s="59"/>
      <c r="AM28" s="59"/>
      <c r="AN28" s="43"/>
      <c r="AO28" s="11" t="s">
        <v>29</v>
      </c>
      <c r="AP28" s="43">
        <v>894.3</v>
      </c>
      <c r="AQ28" s="43">
        <v>928.21</v>
      </c>
      <c r="AR28" s="43">
        <v>755.35</v>
      </c>
      <c r="AS28" s="43">
        <v>358.62</v>
      </c>
      <c r="AT28" s="43"/>
      <c r="AU28" s="11" t="s">
        <v>29</v>
      </c>
      <c r="AV28" s="43">
        <v>933.28</v>
      </c>
      <c r="AW28" s="43">
        <v>940.25</v>
      </c>
      <c r="AX28" s="43">
        <v>772.53</v>
      </c>
      <c r="AY28" s="43">
        <v>383.75</v>
      </c>
      <c r="AZ28" s="43"/>
      <c r="BA28" s="11" t="s">
        <v>29</v>
      </c>
      <c r="BB28" s="43">
        <v>934.06</v>
      </c>
      <c r="BC28" s="43">
        <v>904.16</v>
      </c>
      <c r="BD28" s="43">
        <v>731.73</v>
      </c>
      <c r="BE28" s="43">
        <v>384.79</v>
      </c>
      <c r="BF28" s="43"/>
      <c r="BG28" s="11" t="s">
        <v>29</v>
      </c>
      <c r="BH28" s="3">
        <v>999.63</v>
      </c>
      <c r="BI28" s="1">
        <v>969.31</v>
      </c>
      <c r="BJ28" s="43">
        <v>799.9</v>
      </c>
      <c r="BK28" s="43">
        <v>458.62</v>
      </c>
      <c r="BL28" s="43"/>
      <c r="BM28" s="6">
        <f t="shared" si="0"/>
        <v>984.63026861630533</v>
      </c>
      <c r="BO28" s="6">
        <f t="shared" si="1"/>
        <v>995.77726940598961</v>
      </c>
      <c r="BP28" s="11" t="s">
        <v>29</v>
      </c>
    </row>
    <row r="29" spans="1:113" x14ac:dyDescent="0.35">
      <c r="A29" s="55" t="s">
        <v>30</v>
      </c>
      <c r="B29" s="55"/>
      <c r="C29" s="55"/>
      <c r="D29" s="56">
        <v>1324</v>
      </c>
      <c r="E29" s="56"/>
      <c r="F29" s="56">
        <v>1232</v>
      </c>
      <c r="G29" s="56"/>
      <c r="H29" s="56"/>
      <c r="I29" s="56"/>
      <c r="J29" s="56"/>
      <c r="K29" s="56">
        <v>553.95000000000005</v>
      </c>
      <c r="L29" s="56"/>
      <c r="M29" s="56"/>
      <c r="N29" s="56">
        <v>547.30999999999995</v>
      </c>
      <c r="O29" s="56"/>
      <c r="P29" s="56"/>
      <c r="Q29" s="55" t="s">
        <v>30</v>
      </c>
      <c r="R29" s="55"/>
      <c r="S29" s="55"/>
      <c r="T29" s="56">
        <v>1288</v>
      </c>
      <c r="U29" s="56"/>
      <c r="V29" s="56">
        <v>1184</v>
      </c>
      <c r="W29" s="56"/>
      <c r="X29" s="56"/>
      <c r="Y29" s="56"/>
      <c r="Z29" s="56"/>
      <c r="AA29" s="56">
        <v>533.54</v>
      </c>
      <c r="AB29" s="56"/>
      <c r="AC29" s="56"/>
      <c r="AD29" s="56">
        <v>526.9</v>
      </c>
      <c r="AE29" s="56"/>
      <c r="AF29" s="56"/>
      <c r="AG29" s="11" t="s">
        <v>30</v>
      </c>
      <c r="AH29" s="43">
        <v>1105</v>
      </c>
      <c r="AI29" s="43">
        <v>1059</v>
      </c>
      <c r="AJ29" s="43"/>
      <c r="AK29" s="59">
        <v>358.93</v>
      </c>
      <c r="AL29" s="59"/>
      <c r="AM29" s="59"/>
      <c r="AN29" s="43">
        <v>352.29</v>
      </c>
      <c r="AO29" s="11" t="s">
        <v>30</v>
      </c>
      <c r="AP29" s="43">
        <v>1114</v>
      </c>
      <c r="AQ29" s="43">
        <v>1011</v>
      </c>
      <c r="AR29" s="43"/>
      <c r="AS29" s="43">
        <v>402.81</v>
      </c>
      <c r="AT29" s="43" t="s">
        <v>44</v>
      </c>
      <c r="AU29" s="11" t="s">
        <v>30</v>
      </c>
      <c r="AV29" s="43">
        <v>1156</v>
      </c>
      <c r="AW29" s="43">
        <v>1036</v>
      </c>
      <c r="AX29" s="43"/>
      <c r="AY29" s="43">
        <v>417.94</v>
      </c>
      <c r="AZ29" s="43" t="s">
        <v>49</v>
      </c>
      <c r="BA29" s="11" t="s">
        <v>30</v>
      </c>
      <c r="BB29" s="43">
        <v>1175</v>
      </c>
      <c r="BC29" s="43">
        <v>1003</v>
      </c>
      <c r="BD29" s="43"/>
      <c r="BE29" s="43">
        <v>425.02</v>
      </c>
      <c r="BF29" s="43">
        <v>418.38</v>
      </c>
      <c r="BG29" s="11" t="s">
        <v>30</v>
      </c>
      <c r="BH29" s="5">
        <v>1179</v>
      </c>
      <c r="BI29" s="1">
        <v>1046</v>
      </c>
      <c r="BJ29" s="43"/>
      <c r="BK29" s="43">
        <v>460.82</v>
      </c>
      <c r="BL29" s="43">
        <v>454.18</v>
      </c>
      <c r="BM29" s="6">
        <f t="shared" si="0"/>
        <v>1191.5714285714287</v>
      </c>
      <c r="BO29" s="6">
        <f t="shared" si="1"/>
        <v>1081.5714285714287</v>
      </c>
      <c r="BP29" s="11" t="s">
        <v>30</v>
      </c>
      <c r="BZ29" s="52" t="s">
        <v>125</v>
      </c>
      <c r="CA29" s="52"/>
      <c r="CB29" s="52"/>
      <c r="CC29" s="52"/>
      <c r="CD29" s="6" t="s">
        <v>123</v>
      </c>
      <c r="CE29" s="6">
        <f>CE$16*CE23</f>
        <v>388.33583970552513</v>
      </c>
      <c r="CF29" s="6">
        <f t="shared" ref="CF29:DH29" si="4">CF$16*CF23</f>
        <v>453.30816484738767</v>
      </c>
      <c r="CG29" s="6">
        <f t="shared" si="4"/>
        <v>161.65933357798963</v>
      </c>
      <c r="CH29" s="6">
        <f t="shared" si="4"/>
        <v>918.29753747603877</v>
      </c>
      <c r="CI29" s="6">
        <f t="shared" si="4"/>
        <v>254.96741322577404</v>
      </c>
      <c r="CJ29" s="6">
        <f t="shared" si="4"/>
        <v>540.45912261750595</v>
      </c>
      <c r="CK29" s="6">
        <f t="shared" si="4"/>
        <v>424.33569322482714</v>
      </c>
      <c r="CL29" s="6">
        <f t="shared" si="4"/>
        <v>275.00791362969261</v>
      </c>
      <c r="CM29" s="6">
        <f t="shared" si="4"/>
        <v>370.49777338799038</v>
      </c>
      <c r="CN29" s="6">
        <f t="shared" si="4"/>
        <v>507.58621302488183</v>
      </c>
      <c r="CO29" s="6">
        <f t="shared" si="4"/>
        <v>228.14215718164763</v>
      </c>
      <c r="CP29" s="6">
        <f t="shared" si="4"/>
        <v>426.50575583360717</v>
      </c>
      <c r="CQ29" s="6">
        <f t="shared" si="4"/>
        <v>367.67338625598552</v>
      </c>
      <c r="CR29" s="6">
        <f t="shared" si="4"/>
        <v>253.78243000985805</v>
      </c>
      <c r="CS29" s="6">
        <f t="shared" si="4"/>
        <v>570.7931881042947</v>
      </c>
      <c r="CT29" s="6">
        <f t="shared" si="4"/>
        <v>494.97834417310384</v>
      </c>
      <c r="CU29" s="6">
        <f t="shared" si="4"/>
        <v>136.36764342618557</v>
      </c>
      <c r="CV29" s="6">
        <f t="shared" si="4"/>
        <v>255.56940063001502</v>
      </c>
      <c r="CW29" s="6">
        <f t="shared" si="4"/>
        <v>162.19028241959734</v>
      </c>
      <c r="CX29" s="6">
        <f t="shared" si="4"/>
        <v>605.4643213287743</v>
      </c>
      <c r="CY29" s="6">
        <f t="shared" si="4"/>
        <v>913.12180683111433</v>
      </c>
      <c r="CZ29" s="6">
        <f t="shared" si="4"/>
        <v>293.22329859623693</v>
      </c>
      <c r="DA29" s="6">
        <f t="shared" si="4"/>
        <v>470.85530672901177</v>
      </c>
      <c r="DB29" s="6">
        <f t="shared" si="4"/>
        <v>116.14787605985599</v>
      </c>
      <c r="DC29" s="6">
        <f t="shared" si="4"/>
        <v>650.07830495177984</v>
      </c>
      <c r="DD29" s="6">
        <f t="shared" si="4"/>
        <v>508.11786424010035</v>
      </c>
      <c r="DE29" s="6">
        <f t="shared" si="4"/>
        <v>328.59531101615994</v>
      </c>
      <c r="DF29" s="6">
        <f t="shared" si="4"/>
        <v>449.4070890410984</v>
      </c>
      <c r="DG29" s="6">
        <f t="shared" si="4"/>
        <v>539.73070128291272</v>
      </c>
      <c r="DH29" s="6">
        <f t="shared" si="4"/>
        <v>394.25146641143436</v>
      </c>
    </row>
    <row r="30" spans="1:113" x14ac:dyDescent="0.35">
      <c r="A30" s="55" t="s">
        <v>31</v>
      </c>
      <c r="B30" s="55"/>
      <c r="C30" s="55"/>
      <c r="D30" s="56">
        <v>1302.1300000000001</v>
      </c>
      <c r="E30" s="56"/>
      <c r="F30" s="56">
        <v>1246.1300000000001</v>
      </c>
      <c r="G30" s="56"/>
      <c r="H30" s="56">
        <v>997.37</v>
      </c>
      <c r="I30" s="56"/>
      <c r="J30" s="56"/>
      <c r="K30" s="56">
        <v>655.12</v>
      </c>
      <c r="L30" s="56"/>
      <c r="M30" s="56"/>
      <c r="N30" s="56"/>
      <c r="O30" s="56"/>
      <c r="P30" s="56"/>
      <c r="Q30" s="55" t="s">
        <v>31</v>
      </c>
      <c r="R30" s="55"/>
      <c r="S30" s="55"/>
      <c r="T30" s="56">
        <v>1274.4100000000001</v>
      </c>
      <c r="U30" s="56"/>
      <c r="V30" s="56">
        <v>1213.8</v>
      </c>
      <c r="W30" s="56"/>
      <c r="X30" s="56">
        <v>944.41</v>
      </c>
      <c r="Y30" s="56"/>
      <c r="Z30" s="56"/>
      <c r="AA30" s="56"/>
      <c r="AB30" s="56"/>
      <c r="AC30" s="56"/>
      <c r="AD30" s="56"/>
      <c r="AE30" s="56"/>
      <c r="AF30" s="56"/>
      <c r="AG30" s="11" t="s">
        <v>31</v>
      </c>
      <c r="AH30" s="43">
        <v>1000.35</v>
      </c>
      <c r="AI30" s="43">
        <v>996.28</v>
      </c>
      <c r="AJ30" s="43">
        <v>725.94</v>
      </c>
      <c r="AK30" s="59"/>
      <c r="AL30" s="59"/>
      <c r="AM30" s="59"/>
      <c r="AN30" s="43"/>
      <c r="AO30" s="11" t="s">
        <v>31</v>
      </c>
      <c r="AP30" s="43">
        <v>1002.97</v>
      </c>
      <c r="AQ30" s="43">
        <v>1000.71</v>
      </c>
      <c r="AR30" s="43">
        <v>760.73</v>
      </c>
      <c r="AS30" s="43"/>
      <c r="AT30" s="43"/>
      <c r="AU30" s="11" t="s">
        <v>31</v>
      </c>
      <c r="AV30" s="43">
        <v>1006.29</v>
      </c>
      <c r="AW30" s="43">
        <v>1003.62</v>
      </c>
      <c r="AX30" s="43">
        <v>838.74</v>
      </c>
      <c r="AY30" s="43"/>
      <c r="AZ30" s="43"/>
      <c r="BA30" s="11" t="s">
        <v>31</v>
      </c>
      <c r="BB30" s="43">
        <v>1001.93</v>
      </c>
      <c r="BC30" s="43">
        <v>999.3</v>
      </c>
      <c r="BD30" s="43">
        <v>789.94</v>
      </c>
      <c r="BE30" s="43"/>
      <c r="BF30" s="43"/>
      <c r="BG30" s="11" t="s">
        <v>31</v>
      </c>
      <c r="BH30" s="3">
        <v>997.59</v>
      </c>
      <c r="BI30" s="1">
        <v>1059.33</v>
      </c>
      <c r="BJ30" s="43">
        <v>871.05</v>
      </c>
      <c r="BK30" s="43"/>
      <c r="BL30" s="43"/>
      <c r="BM30" s="6">
        <f t="shared" si="0"/>
        <v>1083.6671428571428</v>
      </c>
      <c r="BO30" s="6">
        <f t="shared" si="1"/>
        <v>1074.1671428571428</v>
      </c>
      <c r="BP30" s="11" t="s">
        <v>31</v>
      </c>
      <c r="BZ30" s="52"/>
      <c r="CA30" s="52"/>
      <c r="CB30" s="52"/>
      <c r="CC30" s="52"/>
      <c r="CD30" s="6" t="s">
        <v>124</v>
      </c>
      <c r="CE30" s="6">
        <f>CE$16*CE24</f>
        <v>186.5040807051258</v>
      </c>
      <c r="CF30" s="6">
        <f t="shared" ref="CF30:DH30" si="5">CF$16*CF24</f>
        <v>485.9343606219893</v>
      </c>
      <c r="CG30" s="6">
        <f t="shared" si="5"/>
        <v>143.08910761752037</v>
      </c>
      <c r="CH30" s="6">
        <f t="shared" si="5"/>
        <v>229.41480507577117</v>
      </c>
      <c r="CI30" s="6">
        <f t="shared" si="5"/>
        <v>169.70043154365896</v>
      </c>
      <c r="CJ30" s="6">
        <f t="shared" si="5"/>
        <v>259.56355689166304</v>
      </c>
      <c r="CK30" s="6">
        <f t="shared" si="5"/>
        <v>192.34648348247484</v>
      </c>
      <c r="CL30" s="6">
        <f t="shared" si="5"/>
        <v>181.50632939365042</v>
      </c>
      <c r="CM30" s="6">
        <f t="shared" si="5"/>
        <v>458.34816647425163</v>
      </c>
      <c r="CN30" s="6">
        <f t="shared" si="5"/>
        <v>180.73140294332509</v>
      </c>
      <c r="CO30" s="6">
        <f t="shared" si="5"/>
        <v>402.62234058523939</v>
      </c>
      <c r="CP30" s="6">
        <f t="shared" si="5"/>
        <v>403.33783661367573</v>
      </c>
      <c r="CQ30" s="6">
        <f t="shared" si="5"/>
        <v>174.29722478577256</v>
      </c>
      <c r="CR30" s="6">
        <f t="shared" si="5"/>
        <v>311.59793630658595</v>
      </c>
      <c r="CS30" s="6">
        <f t="shared" si="5"/>
        <v>274.13194440375219</v>
      </c>
      <c r="CT30" s="6">
        <f t="shared" si="5"/>
        <v>468.0909736357371</v>
      </c>
      <c r="CU30" s="6">
        <f t="shared" si="5"/>
        <v>376.96124297886746</v>
      </c>
      <c r="CV30" s="6">
        <f t="shared" si="5"/>
        <v>333.08526483992495</v>
      </c>
      <c r="CW30" s="6">
        <f t="shared" si="5"/>
        <v>314.71527107814268</v>
      </c>
      <c r="CX30" s="6">
        <f t="shared" si="5"/>
        <v>283.78312010670169</v>
      </c>
      <c r="CY30" s="6">
        <f t="shared" si="5"/>
        <v>153.18648083757554</v>
      </c>
      <c r="CZ30" s="6">
        <f t="shared" si="5"/>
        <v>174.47457813335203</v>
      </c>
      <c r="DA30" s="6">
        <f t="shared" si="5"/>
        <v>611.07214043031831</v>
      </c>
      <c r="DB30" s="6">
        <f t="shared" si="5"/>
        <v>102.80566899069503</v>
      </c>
      <c r="DC30" s="6">
        <f t="shared" si="5"/>
        <v>395.3240984889502</v>
      </c>
      <c r="DD30" s="6">
        <f t="shared" si="5"/>
        <v>516.31696026839973</v>
      </c>
      <c r="DE30" s="6">
        <f t="shared" si="5"/>
        <v>218.70546269882405</v>
      </c>
      <c r="DF30" s="6">
        <f t="shared" si="5"/>
        <v>215.83445933688353</v>
      </c>
      <c r="DG30" s="6">
        <f t="shared" si="5"/>
        <v>849.06875081938722</v>
      </c>
      <c r="DH30" s="6">
        <f t="shared" si="5"/>
        <v>407.93372620988669</v>
      </c>
    </row>
    <row r="31" spans="1:113" x14ac:dyDescent="0.35">
      <c r="A31" s="44"/>
      <c r="B31" s="44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4"/>
      <c r="R31" s="44"/>
      <c r="S31" s="44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11"/>
      <c r="AH31" s="43"/>
      <c r="AI31" s="43"/>
      <c r="AJ31" s="43"/>
      <c r="AK31" s="43"/>
      <c r="AL31" s="43"/>
      <c r="AM31" s="43"/>
      <c r="AN31" s="43"/>
      <c r="AO31" s="11"/>
      <c r="AP31" s="43"/>
      <c r="AQ31" s="43"/>
      <c r="AR31" s="43"/>
      <c r="AS31" s="43"/>
      <c r="AT31" s="43"/>
      <c r="AU31" s="11"/>
      <c r="AV31" s="43"/>
      <c r="AW31" s="43"/>
      <c r="AX31" s="43"/>
      <c r="AY31" s="43"/>
      <c r="AZ31" s="43"/>
      <c r="BA31" s="11"/>
      <c r="BB31" s="43"/>
      <c r="BC31" s="43"/>
      <c r="BD31" s="43"/>
      <c r="BE31" s="43"/>
      <c r="BF31" s="43"/>
      <c r="BG31" s="11"/>
      <c r="BH31" s="3"/>
      <c r="BI31" s="1"/>
      <c r="BJ31" s="43"/>
      <c r="BK31" s="43"/>
      <c r="BL31" s="43"/>
      <c r="BP31" s="11"/>
      <c r="BZ31" s="49"/>
      <c r="CA31" s="49"/>
      <c r="CB31" s="49"/>
      <c r="CC31" s="49"/>
    </row>
    <row r="32" spans="1:113" x14ac:dyDescent="0.35">
      <c r="A32" s="44"/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4"/>
      <c r="R32" s="44"/>
      <c r="S32" s="44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11"/>
      <c r="AH32" s="43"/>
      <c r="AI32" s="43"/>
      <c r="AJ32" s="43"/>
      <c r="AK32" s="43"/>
      <c r="AL32" s="43"/>
      <c r="AM32" s="43"/>
      <c r="AN32" s="43"/>
      <c r="AO32" s="11"/>
      <c r="AP32" s="43"/>
      <c r="AQ32" s="43"/>
      <c r="AR32" s="43"/>
      <c r="AS32" s="43"/>
      <c r="AT32" s="43"/>
      <c r="AU32" s="11"/>
      <c r="AV32" s="43"/>
      <c r="AW32" s="43"/>
      <c r="AX32" s="43"/>
      <c r="AY32" s="43"/>
      <c r="AZ32" s="43"/>
      <c r="BA32" s="11"/>
      <c r="BB32" s="43"/>
      <c r="BC32" s="43"/>
      <c r="BD32" s="43"/>
      <c r="BE32" s="43"/>
      <c r="BF32" s="43"/>
      <c r="BG32" s="11"/>
      <c r="BH32" s="3"/>
      <c r="BI32" s="1"/>
      <c r="BJ32" s="43"/>
      <c r="BK32" s="43"/>
      <c r="BL32" s="43"/>
      <c r="BP32" s="11"/>
      <c r="BZ32" s="49"/>
      <c r="CA32" s="49"/>
      <c r="CB32" s="49"/>
      <c r="CC32" s="49"/>
      <c r="CD32" s="6" t="s">
        <v>129</v>
      </c>
      <c r="CE32" s="21">
        <f>CE29*(1-CE27)</f>
        <v>350.39931152469234</v>
      </c>
      <c r="CF32" s="21">
        <f t="shared" ref="CF32:DG32" si="6">CF29*(1-CF27)</f>
        <v>422.4469449845775</v>
      </c>
      <c r="CG32" s="21">
        <f t="shared" si="6"/>
        <v>148.89956237867892</v>
      </c>
      <c r="CH32" s="21">
        <f t="shared" si="6"/>
        <v>887.84679113333334</v>
      </c>
      <c r="CI32" s="21">
        <f t="shared" si="6"/>
        <v>234.99836542193142</v>
      </c>
      <c r="CJ32" s="21">
        <f t="shared" si="6"/>
        <v>498.95186200048153</v>
      </c>
      <c r="CK32" s="21">
        <f t="shared" si="6"/>
        <v>393.91506737753929</v>
      </c>
      <c r="CL32" s="21">
        <f t="shared" si="6"/>
        <v>260.85050623603604</v>
      </c>
      <c r="CM32" s="21">
        <f t="shared" si="6"/>
        <v>342.31771274409982</v>
      </c>
      <c r="CN32" s="21">
        <f t="shared" si="6"/>
        <v>399.51603240975419</v>
      </c>
      <c r="CO32" s="21">
        <f t="shared" si="6"/>
        <v>207.04357048548886</v>
      </c>
      <c r="CP32" s="21">
        <f t="shared" si="6"/>
        <v>409.23653777990438</v>
      </c>
      <c r="CQ32" s="21">
        <f t="shared" si="6"/>
        <v>338.14185987190478</v>
      </c>
      <c r="CR32" s="21">
        <f t="shared" si="6"/>
        <v>238.92346873278086</v>
      </c>
      <c r="CS32" s="21">
        <f t="shared" si="6"/>
        <v>519.80994054281905</v>
      </c>
      <c r="CT32" s="21">
        <f t="shared" si="6"/>
        <v>450.19765337576308</v>
      </c>
      <c r="CU32" s="21">
        <f t="shared" si="6"/>
        <v>130.84611754385932</v>
      </c>
      <c r="CV32" s="21">
        <f t="shared" si="6"/>
        <v>236.00556301178736</v>
      </c>
      <c r="CW32" s="21">
        <f t="shared" si="6"/>
        <v>153.89587137665913</v>
      </c>
      <c r="CX32" s="21">
        <f t="shared" si="6"/>
        <v>552.84341716209053</v>
      </c>
      <c r="CY32" s="21">
        <f t="shared" si="6"/>
        <v>798.90853123267857</v>
      </c>
      <c r="CZ32" s="21">
        <f t="shared" si="6"/>
        <v>275.28096495513319</v>
      </c>
      <c r="DA32" s="21">
        <f t="shared" si="6"/>
        <v>428.0592679004119</v>
      </c>
      <c r="DB32" s="21">
        <f t="shared" si="6"/>
        <v>107.0349137041997</v>
      </c>
      <c r="DC32" s="21">
        <f t="shared" si="6"/>
        <v>453.04607150394486</v>
      </c>
      <c r="DD32" s="21">
        <f t="shared" si="6"/>
        <v>467.55481513781314</v>
      </c>
      <c r="DE32" s="21">
        <f t="shared" si="6"/>
        <v>301.29561257693734</v>
      </c>
      <c r="DF32" s="21">
        <f t="shared" si="6"/>
        <v>409.60759723561875</v>
      </c>
      <c r="DG32" s="21">
        <f t="shared" si="6"/>
        <v>539.73070128291272</v>
      </c>
      <c r="DH32" s="21">
        <f>DH29*(1-DH27)</f>
        <v>286.49071309719704</v>
      </c>
    </row>
    <row r="33" spans="1:112" x14ac:dyDescent="0.35">
      <c r="A33" s="44"/>
      <c r="B33" s="44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4"/>
      <c r="R33" s="44"/>
      <c r="S33" s="44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11"/>
      <c r="AH33" s="43"/>
      <c r="AI33" s="43"/>
      <c r="AJ33" s="43"/>
      <c r="AK33" s="43"/>
      <c r="AL33" s="43"/>
      <c r="AM33" s="43"/>
      <c r="AN33" s="43"/>
      <c r="AO33" s="11"/>
      <c r="AP33" s="43"/>
      <c r="AQ33" s="43"/>
      <c r="AR33" s="43"/>
      <c r="AS33" s="43"/>
      <c r="AT33" s="43"/>
      <c r="AU33" s="11"/>
      <c r="AV33" s="43"/>
      <c r="AW33" s="43"/>
      <c r="AX33" s="43"/>
      <c r="AY33" s="43"/>
      <c r="AZ33" s="43"/>
      <c r="BA33" s="11"/>
      <c r="BB33" s="43"/>
      <c r="BC33" s="43"/>
      <c r="BD33" s="43"/>
      <c r="BE33" s="43"/>
      <c r="BF33" s="43"/>
      <c r="BG33" s="11"/>
      <c r="BH33" s="3"/>
      <c r="BI33" s="1"/>
      <c r="BJ33" s="43"/>
      <c r="BK33" s="43"/>
      <c r="BL33" s="43"/>
      <c r="BP33" s="11"/>
      <c r="BZ33" s="49"/>
      <c r="CA33" s="49"/>
      <c r="CB33" s="49"/>
      <c r="CC33" s="49"/>
      <c r="CD33" s="6" t="s">
        <v>130</v>
      </c>
      <c r="CE33" s="21">
        <f>CE29*CE27</f>
        <v>37.936528180832752</v>
      </c>
      <c r="CF33" s="21">
        <f t="shared" ref="CF33:DG33" si="7">CF29*CF27</f>
        <v>30.861219862810152</v>
      </c>
      <c r="CG33" s="21">
        <f t="shared" si="7"/>
        <v>12.759771199310721</v>
      </c>
      <c r="CH33" s="21">
        <f t="shared" si="7"/>
        <v>30.45074634270544</v>
      </c>
      <c r="CI33" s="21">
        <f t="shared" si="7"/>
        <v>19.969047803842624</v>
      </c>
      <c r="CJ33" s="21">
        <f t="shared" si="7"/>
        <v>41.507260617024457</v>
      </c>
      <c r="CK33" s="21">
        <f t="shared" si="7"/>
        <v>30.420625847287852</v>
      </c>
      <c r="CL33" s="21">
        <f t="shared" si="7"/>
        <v>14.157407393656575</v>
      </c>
      <c r="CM33" s="21">
        <f t="shared" si="7"/>
        <v>28.180060643890549</v>
      </c>
      <c r="CN33" s="21">
        <f t="shared" si="7"/>
        <v>108.0701806151276</v>
      </c>
      <c r="CO33" s="21">
        <f t="shared" si="7"/>
        <v>21.098586696158772</v>
      </c>
      <c r="CP33" s="21">
        <f t="shared" si="7"/>
        <v>17.269218053702758</v>
      </c>
      <c r="CQ33" s="21">
        <f t="shared" si="7"/>
        <v>29.53152638408076</v>
      </c>
      <c r="CR33" s="21">
        <f t="shared" si="7"/>
        <v>14.85896127707719</v>
      </c>
      <c r="CS33" s="21">
        <f t="shared" si="7"/>
        <v>50.983247561475608</v>
      </c>
      <c r="CT33" s="21">
        <f t="shared" si="7"/>
        <v>44.780690797340711</v>
      </c>
      <c r="CU33" s="21">
        <f t="shared" si="7"/>
        <v>5.5215258823262543</v>
      </c>
      <c r="CV33" s="21">
        <f t="shared" si="7"/>
        <v>19.563837618227652</v>
      </c>
      <c r="CW33" s="21">
        <f t="shared" si="7"/>
        <v>8.2944110429382079</v>
      </c>
      <c r="CX33" s="21">
        <f t="shared" si="7"/>
        <v>52.620904166683772</v>
      </c>
      <c r="CY33" s="21">
        <f t="shared" si="7"/>
        <v>114.21327559843577</v>
      </c>
      <c r="CZ33" s="21">
        <f t="shared" si="7"/>
        <v>17.942333641103737</v>
      </c>
      <c r="DA33" s="21">
        <f t="shared" si="7"/>
        <v>42.796038828599876</v>
      </c>
      <c r="DB33" s="21">
        <f t="shared" si="7"/>
        <v>9.1129623556563004</v>
      </c>
      <c r="DC33" s="21">
        <f t="shared" si="7"/>
        <v>197.03223344783498</v>
      </c>
      <c r="DD33" s="21">
        <f t="shared" si="7"/>
        <v>40.563049102287209</v>
      </c>
      <c r="DE33" s="21">
        <f t="shared" si="7"/>
        <v>27.299698439222567</v>
      </c>
      <c r="DF33" s="21">
        <f t="shared" si="7"/>
        <v>39.799491805479676</v>
      </c>
      <c r="DG33" s="21">
        <f t="shared" si="7"/>
        <v>0</v>
      </c>
      <c r="DH33" s="21">
        <f>DH29*DH27</f>
        <v>107.76075331423733</v>
      </c>
    </row>
    <row r="34" spans="1:112" x14ac:dyDescent="0.35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4"/>
      <c r="R34" s="44"/>
      <c r="S34" s="44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11"/>
      <c r="AH34" s="43"/>
      <c r="AI34" s="43"/>
      <c r="AJ34" s="43"/>
      <c r="AK34" s="43"/>
      <c r="AL34" s="43"/>
      <c r="AM34" s="43"/>
      <c r="AN34" s="43"/>
      <c r="AO34" s="11"/>
      <c r="AP34" s="43"/>
      <c r="AQ34" s="43"/>
      <c r="AR34" s="43"/>
      <c r="AS34" s="43"/>
      <c r="AT34" s="43"/>
      <c r="AU34" s="11"/>
      <c r="AV34" s="43"/>
      <c r="AW34" s="43"/>
      <c r="AX34" s="43"/>
      <c r="AY34" s="43"/>
      <c r="AZ34" s="43"/>
      <c r="BA34" s="11"/>
      <c r="BB34" s="43"/>
      <c r="BC34" s="43"/>
      <c r="BD34" s="43"/>
      <c r="BE34" s="43"/>
      <c r="BF34" s="43"/>
      <c r="BG34" s="11"/>
      <c r="BH34" s="3"/>
      <c r="BI34" s="1"/>
      <c r="BJ34" s="43"/>
      <c r="BK34" s="43"/>
      <c r="BL34" s="43"/>
      <c r="BP34" s="11"/>
      <c r="BZ34" s="49"/>
      <c r="CA34" s="49"/>
      <c r="CB34" s="49"/>
      <c r="CC34" s="49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</row>
    <row r="35" spans="1:112" x14ac:dyDescent="0.35">
      <c r="A35" s="44"/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4"/>
      <c r="R35" s="44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11"/>
      <c r="AH35" s="43"/>
      <c r="AI35" s="43"/>
      <c r="AJ35" s="43"/>
      <c r="AK35" s="43"/>
      <c r="AL35" s="43"/>
      <c r="AM35" s="43"/>
      <c r="AN35" s="43"/>
      <c r="AO35" s="11"/>
      <c r="AP35" s="43"/>
      <c r="AQ35" s="43"/>
      <c r="AR35" s="43"/>
      <c r="AS35" s="43"/>
      <c r="AT35" s="43"/>
      <c r="AU35" s="11"/>
      <c r="AV35" s="43"/>
      <c r="AW35" s="43"/>
      <c r="AX35" s="43"/>
      <c r="AY35" s="43"/>
      <c r="AZ35" s="43"/>
      <c r="BA35" s="11"/>
      <c r="BB35" s="43"/>
      <c r="BC35" s="43"/>
      <c r="BD35" s="43"/>
      <c r="BE35" s="43"/>
      <c r="BF35" s="43"/>
      <c r="BG35" s="11"/>
      <c r="BH35" s="3"/>
      <c r="BI35" s="1"/>
      <c r="BJ35" s="43"/>
      <c r="BK35" s="43"/>
      <c r="BL35" s="43"/>
      <c r="BP35" s="11"/>
      <c r="BZ35" s="49"/>
      <c r="CA35" s="49"/>
      <c r="CB35" s="49"/>
      <c r="CC35" s="49"/>
      <c r="CD35" s="6" t="s">
        <v>131</v>
      </c>
      <c r="CE35" s="21">
        <f>CE30*(1-CE27)</f>
        <v>168.28449706104206</v>
      </c>
      <c r="CF35" s="21">
        <f t="shared" ref="CF35:DH35" si="8">CF30*(1-CF27)</f>
        <v>452.85194935084428</v>
      </c>
      <c r="CG35" s="21">
        <f t="shared" si="8"/>
        <v>131.79508435326949</v>
      </c>
      <c r="CH35" s="21">
        <f t="shared" si="8"/>
        <v>221.8074101394586</v>
      </c>
      <c r="CI35" s="21">
        <f t="shared" si="8"/>
        <v>156.40949374515961</v>
      </c>
      <c r="CJ35" s="21">
        <f t="shared" si="8"/>
        <v>239.62907572238333</v>
      </c>
      <c r="CK35" s="21">
        <f t="shared" si="8"/>
        <v>178.55716408161621</v>
      </c>
      <c r="CL35" s="21">
        <f t="shared" si="8"/>
        <v>172.1623835564653</v>
      </c>
      <c r="CM35" s="21">
        <f t="shared" si="8"/>
        <v>423.48620493222006</v>
      </c>
      <c r="CN35" s="21">
        <f t="shared" si="8"/>
        <v>142.25187994266173</v>
      </c>
      <c r="CO35" s="21">
        <f t="shared" si="8"/>
        <v>365.38782652791645</v>
      </c>
      <c r="CP35" s="21">
        <f t="shared" si="8"/>
        <v>387.00668760918802</v>
      </c>
      <c r="CQ35" s="21">
        <f t="shared" si="8"/>
        <v>160.29767169097931</v>
      </c>
      <c r="CR35" s="21">
        <f t="shared" si="8"/>
        <v>293.35387713583532</v>
      </c>
      <c r="CS35" s="21">
        <f t="shared" si="8"/>
        <v>249.64647912960902</v>
      </c>
      <c r="CT35" s="21">
        <f t="shared" si="8"/>
        <v>425.74278325091194</v>
      </c>
      <c r="CU35" s="21">
        <f t="shared" si="8"/>
        <v>361.6980822506531</v>
      </c>
      <c r="CV35" s="21">
        <f t="shared" si="8"/>
        <v>307.58758781642871</v>
      </c>
      <c r="CW35" s="21">
        <f t="shared" si="8"/>
        <v>298.62073211520647</v>
      </c>
      <c r="CX35" s="21">
        <f t="shared" si="8"/>
        <v>259.11952913822824</v>
      </c>
      <c r="CY35" s="21">
        <f t="shared" si="8"/>
        <v>134.0259158144116</v>
      </c>
      <c r="CZ35" s="21">
        <f t="shared" si="8"/>
        <v>163.79847869737222</v>
      </c>
      <c r="DA35" s="21">
        <f t="shared" si="8"/>
        <v>555.53179358660668</v>
      </c>
      <c r="DB35" s="21">
        <f t="shared" si="8"/>
        <v>94.739536201685098</v>
      </c>
      <c r="DC35" s="21">
        <f t="shared" si="8"/>
        <v>275.50531747793423</v>
      </c>
      <c r="DD35" s="21">
        <f t="shared" si="8"/>
        <v>475.09937733017341</v>
      </c>
      <c r="DE35" s="21">
        <f t="shared" si="8"/>
        <v>200.53541285780574</v>
      </c>
      <c r="DF35" s="21">
        <f t="shared" si="8"/>
        <v>196.72015961800912</v>
      </c>
      <c r="DG35" s="21">
        <f t="shared" si="8"/>
        <v>849.06875081938722</v>
      </c>
      <c r="DH35" s="21">
        <f t="shared" si="8"/>
        <v>296.43320082493835</v>
      </c>
    </row>
    <row r="36" spans="1:112" x14ac:dyDescent="0.35">
      <c r="A36" s="44"/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4"/>
      <c r="R36" s="44"/>
      <c r="S36" s="44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11"/>
      <c r="AH36" s="43"/>
      <c r="AI36" s="43"/>
      <c r="AJ36" s="43"/>
      <c r="AK36" s="43"/>
      <c r="AL36" s="43"/>
      <c r="AM36" s="43"/>
      <c r="AN36" s="43"/>
      <c r="AO36" s="11"/>
      <c r="AP36" s="43"/>
      <c r="AQ36" s="43"/>
      <c r="AR36" s="43"/>
      <c r="AS36" s="43"/>
      <c r="AT36" s="43"/>
      <c r="AU36" s="11"/>
      <c r="AV36" s="43"/>
      <c r="AW36" s="43"/>
      <c r="AX36" s="43"/>
      <c r="AY36" s="43"/>
      <c r="AZ36" s="43"/>
      <c r="BA36" s="11"/>
      <c r="BB36" s="43"/>
      <c r="BC36" s="43"/>
      <c r="BD36" s="43"/>
      <c r="BE36" s="43"/>
      <c r="BF36" s="43"/>
      <c r="BG36" s="11"/>
      <c r="BH36" s="3"/>
      <c r="BI36" s="1"/>
      <c r="BJ36" s="43"/>
      <c r="BK36" s="43"/>
      <c r="BL36" s="43"/>
      <c r="BP36" s="11"/>
      <c r="BZ36" s="49"/>
      <c r="CA36" s="49"/>
      <c r="CB36" s="49"/>
      <c r="CC36" s="49"/>
      <c r="CD36" s="6" t="s">
        <v>132</v>
      </c>
      <c r="CE36" s="21">
        <f>CE30*CE27</f>
        <v>18.219583644083741</v>
      </c>
      <c r="CF36" s="21">
        <f t="shared" ref="CF36:DH36" si="9">CF30*CF27</f>
        <v>33.082411271145034</v>
      </c>
      <c r="CG36" s="21">
        <f t="shared" si="9"/>
        <v>11.294023264250884</v>
      </c>
      <c r="CH36" s="21">
        <f t="shared" si="9"/>
        <v>7.6073949363125708</v>
      </c>
      <c r="CI36" s="21">
        <f t="shared" si="9"/>
        <v>13.290937798499371</v>
      </c>
      <c r="CJ36" s="21">
        <f t="shared" si="9"/>
        <v>19.934481169279721</v>
      </c>
      <c r="CK36" s="21">
        <f t="shared" si="9"/>
        <v>13.78931940085862</v>
      </c>
      <c r="CL36" s="21">
        <f t="shared" si="9"/>
        <v>9.3439458371851227</v>
      </c>
      <c r="CM36" s="21">
        <f t="shared" si="9"/>
        <v>34.86196154203158</v>
      </c>
      <c r="CN36" s="21">
        <f t="shared" si="9"/>
        <v>38.479523000663349</v>
      </c>
      <c r="CO36" s="21">
        <f t="shared" si="9"/>
        <v>37.234514057322933</v>
      </c>
      <c r="CP36" s="21">
        <f t="shared" si="9"/>
        <v>16.331149004487731</v>
      </c>
      <c r="CQ36" s="21">
        <f t="shared" si="9"/>
        <v>13.999553094793253</v>
      </c>
      <c r="CR36" s="21">
        <f t="shared" si="9"/>
        <v>18.24405917075061</v>
      </c>
      <c r="CS36" s="21">
        <f t="shared" si="9"/>
        <v>24.485465274143149</v>
      </c>
      <c r="CT36" s="21">
        <f t="shared" si="9"/>
        <v>42.348190384825138</v>
      </c>
      <c r="CU36" s="21">
        <f t="shared" si="9"/>
        <v>15.263160728214345</v>
      </c>
      <c r="CV36" s="21">
        <f t="shared" si="9"/>
        <v>25.497677023496259</v>
      </c>
      <c r="CW36" s="21">
        <f t="shared" si="9"/>
        <v>16.094538962936216</v>
      </c>
      <c r="CX36" s="21">
        <f t="shared" si="9"/>
        <v>24.663590968473443</v>
      </c>
      <c r="CY36" s="21">
        <f t="shared" si="9"/>
        <v>19.160565023163947</v>
      </c>
      <c r="CZ36" s="21">
        <f t="shared" si="9"/>
        <v>10.676099435979809</v>
      </c>
      <c r="DA36" s="21">
        <f t="shared" si="9"/>
        <v>55.540346843711632</v>
      </c>
      <c r="DB36" s="21">
        <f t="shared" si="9"/>
        <v>8.0661327890099326</v>
      </c>
      <c r="DC36" s="21">
        <f t="shared" si="9"/>
        <v>119.81878101101593</v>
      </c>
      <c r="DD36" s="21">
        <f t="shared" si="9"/>
        <v>41.21758293822635</v>
      </c>
      <c r="DE36" s="21">
        <f t="shared" si="9"/>
        <v>18.170049841018301</v>
      </c>
      <c r="DF36" s="21">
        <f t="shared" si="9"/>
        <v>19.114299718874406</v>
      </c>
      <c r="DG36" s="21">
        <f t="shared" si="9"/>
        <v>0</v>
      </c>
      <c r="DH36" s="21">
        <f t="shared" si="9"/>
        <v>111.50052538494832</v>
      </c>
    </row>
    <row r="37" spans="1:112" x14ac:dyDescent="0.35">
      <c r="A37" s="44"/>
      <c r="B37" s="44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4"/>
      <c r="R37" s="44"/>
      <c r="S37" s="44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11"/>
      <c r="AH37" s="43"/>
      <c r="AI37" s="43"/>
      <c r="AJ37" s="43"/>
      <c r="AK37" s="43"/>
      <c r="AL37" s="43"/>
      <c r="AM37" s="43"/>
      <c r="AN37" s="43"/>
      <c r="AO37" s="11"/>
      <c r="AP37" s="43"/>
      <c r="AQ37" s="43"/>
      <c r="AR37" s="43"/>
      <c r="AS37" s="43"/>
      <c r="AT37" s="43"/>
      <c r="AU37" s="11"/>
      <c r="AV37" s="43"/>
      <c r="AW37" s="43"/>
      <c r="AX37" s="43"/>
      <c r="AY37" s="43"/>
      <c r="AZ37" s="43"/>
      <c r="BA37" s="11"/>
      <c r="BB37" s="43"/>
      <c r="BC37" s="43"/>
      <c r="BD37" s="43"/>
      <c r="BE37" s="43"/>
      <c r="BF37" s="43"/>
      <c r="BG37" s="11"/>
      <c r="BH37" s="3"/>
      <c r="BI37" s="1"/>
      <c r="BJ37" s="43"/>
      <c r="BK37" s="43"/>
      <c r="BL37" s="43"/>
      <c r="BP37" s="11"/>
      <c r="BZ37" s="49"/>
      <c r="CA37" s="49"/>
      <c r="CB37" s="49"/>
      <c r="CC37" s="49"/>
    </row>
    <row r="38" spans="1:112" x14ac:dyDescent="0.35">
      <c r="A38" s="44"/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4"/>
      <c r="R38" s="44"/>
      <c r="S38" s="44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11"/>
      <c r="AH38" s="43"/>
      <c r="AI38" s="43"/>
      <c r="AJ38" s="43"/>
      <c r="AK38" s="43"/>
      <c r="AL38" s="43"/>
      <c r="AM38" s="43"/>
      <c r="AN38" s="43"/>
      <c r="AO38" s="11"/>
      <c r="AP38" s="43"/>
      <c r="AQ38" s="43"/>
      <c r="AR38" s="43"/>
      <c r="AS38" s="43"/>
      <c r="AT38" s="43"/>
      <c r="AU38" s="11"/>
      <c r="AV38" s="43"/>
      <c r="AW38" s="43"/>
      <c r="AX38" s="43"/>
      <c r="AY38" s="43"/>
      <c r="AZ38" s="43"/>
      <c r="BA38" s="11"/>
      <c r="BB38" s="43"/>
      <c r="BC38" s="43"/>
      <c r="BD38" s="43"/>
      <c r="BE38" s="43"/>
      <c r="BF38" s="43"/>
      <c r="BG38" s="11"/>
      <c r="BH38" s="3"/>
      <c r="BI38" s="1"/>
      <c r="BJ38" s="43"/>
      <c r="BK38" s="43"/>
      <c r="BL38" s="43"/>
      <c r="BP38" s="11"/>
      <c r="BZ38" s="49"/>
      <c r="CA38" s="49"/>
      <c r="CB38" s="49"/>
      <c r="CC38" s="49"/>
    </row>
    <row r="39" spans="1:112" x14ac:dyDescent="0.35">
      <c r="A39" s="44"/>
      <c r="B39" s="44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4"/>
      <c r="R39" s="44"/>
      <c r="S39" s="44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11"/>
      <c r="AH39" s="43"/>
      <c r="AI39" s="43"/>
      <c r="AJ39" s="43"/>
      <c r="AK39" s="43"/>
      <c r="AL39" s="43"/>
      <c r="AM39" s="43"/>
      <c r="AN39" s="43"/>
      <c r="AO39" s="11"/>
      <c r="AP39" s="43"/>
      <c r="AQ39" s="43"/>
      <c r="AR39" s="43"/>
      <c r="AS39" s="43"/>
      <c r="AT39" s="43"/>
      <c r="AU39" s="11"/>
      <c r="AV39" s="43"/>
      <c r="AW39" s="43"/>
      <c r="AX39" s="43"/>
      <c r="AY39" s="43"/>
      <c r="AZ39" s="43"/>
      <c r="BA39" s="11"/>
      <c r="BB39" s="43"/>
      <c r="BC39" s="43"/>
      <c r="BD39" s="43"/>
      <c r="BE39" s="43"/>
      <c r="BF39" s="43"/>
      <c r="BG39" s="11"/>
      <c r="BH39" s="3"/>
      <c r="BI39" s="1"/>
      <c r="BJ39" s="43"/>
      <c r="BK39" s="43"/>
      <c r="BL39" s="43"/>
      <c r="BP39" s="11"/>
      <c r="BZ39" s="52" t="s">
        <v>126</v>
      </c>
      <c r="CA39" s="52"/>
      <c r="CB39" s="52"/>
      <c r="CC39" s="49"/>
      <c r="CD39" s="6" t="s">
        <v>127</v>
      </c>
      <c r="CE39" s="6">
        <f>CE$17*CE23</f>
        <v>829.20992564001926</v>
      </c>
      <c r="CF39" s="6">
        <f t="shared" ref="CF39:DH40" si="10">CF$17*CF23</f>
        <v>578.60678366900925</v>
      </c>
      <c r="CG39" s="6">
        <f t="shared" si="10"/>
        <v>270.75240878175379</v>
      </c>
      <c r="CH39" s="6">
        <f t="shared" si="10"/>
        <v>1873.8402533499159</v>
      </c>
      <c r="CI39" s="6">
        <f t="shared" si="10"/>
        <v>464.43034219565976</v>
      </c>
      <c r="CJ39" s="6">
        <f t="shared" si="10"/>
        <v>910.4497785747634</v>
      </c>
      <c r="CK39" s="6">
        <f t="shared" si="10"/>
        <v>593.44004078348064</v>
      </c>
      <c r="CL39" s="6">
        <f t="shared" si="10"/>
        <v>510.20479588186106</v>
      </c>
      <c r="CM39" s="6">
        <f t="shared" si="10"/>
        <v>612.36693082732313</v>
      </c>
      <c r="CN39" s="6">
        <f t="shared" si="10"/>
        <v>818.84695602701368</v>
      </c>
      <c r="CO39" s="6">
        <f t="shared" si="10"/>
        <v>402.84503464565495</v>
      </c>
      <c r="CP39" s="6">
        <f t="shared" si="10"/>
        <v>622.74962003424559</v>
      </c>
      <c r="CQ39" s="6">
        <f t="shared" si="10"/>
        <v>609.01531178012101</v>
      </c>
      <c r="CR39" s="6">
        <f t="shared" si="10"/>
        <v>546.9890182275816</v>
      </c>
      <c r="CS39" s="6">
        <f t="shared" si="10"/>
        <v>1075.8328497381103</v>
      </c>
      <c r="CT39" s="6">
        <f t="shared" si="10"/>
        <v>880.38400942697967</v>
      </c>
      <c r="CU39" s="6">
        <f t="shared" si="10"/>
        <v>226.79064925765257</v>
      </c>
      <c r="CV39" s="6">
        <f t="shared" si="10"/>
        <v>468.72730815007191</v>
      </c>
      <c r="CW39" s="6">
        <f t="shared" si="10"/>
        <v>269.73582976912627</v>
      </c>
      <c r="CX39" s="6">
        <f t="shared" si="10"/>
        <v>1076.8978341201889</v>
      </c>
      <c r="CY39" s="6">
        <f t="shared" si="10"/>
        <v>1188.8190038678486</v>
      </c>
      <c r="CZ39" s="6">
        <f t="shared" si="10"/>
        <v>570.08119733914327</v>
      </c>
      <c r="DA39" s="6">
        <f t="shared" si="10"/>
        <v>765.2191786522452</v>
      </c>
      <c r="DB39" s="6">
        <f t="shared" si="10"/>
        <v>194.52831161721573</v>
      </c>
      <c r="DC39" s="6">
        <f t="shared" si="10"/>
        <v>957.36620600697609</v>
      </c>
      <c r="DD39" s="6">
        <f t="shared" si="10"/>
        <v>1031.2295295583144</v>
      </c>
      <c r="DE39" s="6">
        <f t="shared" si="10"/>
        <v>514.71959132103711</v>
      </c>
      <c r="DF39" s="6">
        <f t="shared" si="10"/>
        <v>847.0439370542199</v>
      </c>
      <c r="DG39" s="6">
        <f t="shared" si="10"/>
        <v>539.73070128291272</v>
      </c>
      <c r="DH39" s="6">
        <f t="shared" si="10"/>
        <v>640.48763028753501</v>
      </c>
    </row>
    <row r="40" spans="1:112" x14ac:dyDescent="0.35">
      <c r="A40" s="44"/>
      <c r="B40" s="44"/>
      <c r="C40" s="44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4"/>
      <c r="R40" s="44"/>
      <c r="S40" s="44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11"/>
      <c r="AH40" s="43"/>
      <c r="AI40" s="43"/>
      <c r="AJ40" s="43"/>
      <c r="AK40" s="43"/>
      <c r="AL40" s="43"/>
      <c r="AM40" s="43"/>
      <c r="AN40" s="43"/>
      <c r="AO40" s="11"/>
      <c r="AP40" s="43"/>
      <c r="AQ40" s="43"/>
      <c r="AR40" s="43"/>
      <c r="AS40" s="43"/>
      <c r="AT40" s="43"/>
      <c r="AU40" s="11"/>
      <c r="AV40" s="43"/>
      <c r="AW40" s="43"/>
      <c r="AX40" s="43"/>
      <c r="AY40" s="43"/>
      <c r="AZ40" s="43"/>
      <c r="BA40" s="11"/>
      <c r="BB40" s="43"/>
      <c r="BC40" s="43"/>
      <c r="BD40" s="43"/>
      <c r="BE40" s="43"/>
      <c r="BF40" s="43"/>
      <c r="BG40" s="11"/>
      <c r="BH40" s="3"/>
      <c r="BI40" s="1"/>
      <c r="BJ40" s="43"/>
      <c r="BK40" s="43"/>
      <c r="BL40" s="43"/>
      <c r="BP40" s="11"/>
      <c r="BZ40" s="52"/>
      <c r="CA40" s="52"/>
      <c r="CB40" s="52"/>
      <c r="CC40" s="49"/>
      <c r="CD40" s="6" t="s">
        <v>128</v>
      </c>
      <c r="CE40" s="6">
        <f>CE$17*CE24</f>
        <v>398.24043799390063</v>
      </c>
      <c r="CF40" s="6">
        <f t="shared" si="10"/>
        <v>620.25116527165062</v>
      </c>
      <c r="CG40" s="6">
        <f t="shared" si="10"/>
        <v>239.65037898158224</v>
      </c>
      <c r="CH40" s="6">
        <f t="shared" si="10"/>
        <v>468.13443238338391</v>
      </c>
      <c r="CI40" s="6">
        <f t="shared" si="10"/>
        <v>309.11412754845935</v>
      </c>
      <c r="CJ40" s="6">
        <f t="shared" si="10"/>
        <v>437.25708940496662</v>
      </c>
      <c r="CK40" s="6">
        <f t="shared" si="10"/>
        <v>268.99953698196333</v>
      </c>
      <c r="CL40" s="6">
        <f t="shared" si="10"/>
        <v>336.73721791238899</v>
      </c>
      <c r="CM40" s="6">
        <f t="shared" si="10"/>
        <v>757.56800746070701</v>
      </c>
      <c r="CN40" s="6">
        <f t="shared" si="10"/>
        <v>291.55906003967624</v>
      </c>
      <c r="CO40" s="6">
        <f t="shared" si="10"/>
        <v>710.93572860817505</v>
      </c>
      <c r="CP40" s="6">
        <f t="shared" si="10"/>
        <v>588.92167587673441</v>
      </c>
      <c r="CQ40" s="6">
        <f t="shared" si="10"/>
        <v>288.70645160433901</v>
      </c>
      <c r="CR40" s="6">
        <f t="shared" si="10"/>
        <v>671.6014550552585</v>
      </c>
      <c r="CS40" s="6">
        <f t="shared" si="10"/>
        <v>516.68477672555969</v>
      </c>
      <c r="CT40" s="6">
        <f t="shared" si="10"/>
        <v>832.56128878618028</v>
      </c>
      <c r="CU40" s="6">
        <f t="shared" si="10"/>
        <v>626.9176682401544</v>
      </c>
      <c r="CV40" s="6">
        <f t="shared" si="10"/>
        <v>610.89535440470797</v>
      </c>
      <c r="CW40" s="6">
        <f t="shared" si="10"/>
        <v>523.39747806630078</v>
      </c>
      <c r="CX40" s="6">
        <f t="shared" si="10"/>
        <v>504.74555913069099</v>
      </c>
      <c r="CY40" s="6">
        <f t="shared" si="10"/>
        <v>199.43779481879139</v>
      </c>
      <c r="CZ40" s="6">
        <f t="shared" si="10"/>
        <v>339.21136854975578</v>
      </c>
      <c r="DA40" s="6">
        <f t="shared" si="10"/>
        <v>993.09514985773478</v>
      </c>
      <c r="DB40" s="6">
        <f t="shared" si="10"/>
        <v>172.1823410970693</v>
      </c>
      <c r="DC40" s="6">
        <f t="shared" si="10"/>
        <v>582.19129823378398</v>
      </c>
      <c r="DD40" s="6">
        <f t="shared" si="10"/>
        <v>1047.8696647220554</v>
      </c>
      <c r="DE40" s="6">
        <f t="shared" si="10"/>
        <v>342.58549226370695</v>
      </c>
      <c r="DF40" s="6">
        <f t="shared" si="10"/>
        <v>406.80548804597004</v>
      </c>
      <c r="DG40" s="6">
        <f t="shared" si="10"/>
        <v>849.06875081938722</v>
      </c>
      <c r="DH40" s="6">
        <f t="shared" si="10"/>
        <v>662.71536791665494</v>
      </c>
    </row>
    <row r="41" spans="1:112" x14ac:dyDescent="0.35">
      <c r="A41" s="55" t="s">
        <v>32</v>
      </c>
      <c r="B41" s="55"/>
      <c r="C41" s="55"/>
      <c r="D41" s="56">
        <v>1303.01</v>
      </c>
      <c r="E41" s="56"/>
      <c r="F41" s="56">
        <v>1221.01</v>
      </c>
      <c r="G41" s="56"/>
      <c r="H41" s="56">
        <v>772.35</v>
      </c>
      <c r="I41" s="56"/>
      <c r="J41" s="56"/>
      <c r="K41" s="56">
        <v>458.89</v>
      </c>
      <c r="L41" s="56"/>
      <c r="M41" s="56"/>
      <c r="N41" s="56"/>
      <c r="O41" s="56"/>
      <c r="P41" s="56"/>
      <c r="Q41" s="55" t="s">
        <v>32</v>
      </c>
      <c r="R41" s="55"/>
      <c r="S41" s="55"/>
      <c r="T41" s="56">
        <v>1296.79</v>
      </c>
      <c r="U41" s="56"/>
      <c r="V41" s="56">
        <v>1200.3499999999999</v>
      </c>
      <c r="W41" s="56"/>
      <c r="X41" s="56">
        <v>710.6</v>
      </c>
      <c r="Y41" s="56"/>
      <c r="Z41" s="56"/>
      <c r="AA41" s="56">
        <v>463.15</v>
      </c>
      <c r="AB41" s="56"/>
      <c r="AC41" s="56"/>
      <c r="AD41" s="56"/>
      <c r="AE41" s="56"/>
      <c r="AF41" s="56"/>
      <c r="AG41" s="11" t="s">
        <v>32</v>
      </c>
      <c r="AH41" s="43">
        <v>1108.5</v>
      </c>
      <c r="AI41" s="43">
        <v>1022.21</v>
      </c>
      <c r="AJ41" s="43">
        <v>495.34</v>
      </c>
      <c r="AK41" s="59">
        <v>276.32</v>
      </c>
      <c r="AL41" s="59"/>
      <c r="AM41" s="59"/>
      <c r="AN41" s="43"/>
      <c r="AO41" s="11" t="s">
        <v>32</v>
      </c>
      <c r="AP41" s="43">
        <v>1119.0899999999999</v>
      </c>
      <c r="AQ41" s="43">
        <v>1019.17</v>
      </c>
      <c r="AR41" s="43">
        <v>524.92999999999995</v>
      </c>
      <c r="AS41" s="43">
        <v>261.93</v>
      </c>
      <c r="AT41" s="43"/>
      <c r="AU41" s="11" t="s">
        <v>32</v>
      </c>
      <c r="AV41" s="43">
        <v>1159.21</v>
      </c>
      <c r="AW41" s="43">
        <v>1059.8399999999999</v>
      </c>
      <c r="AX41" s="43">
        <v>548.03</v>
      </c>
      <c r="AY41" s="43">
        <v>285.41000000000003</v>
      </c>
      <c r="AZ41" s="43"/>
      <c r="BA41" s="11" t="s">
        <v>32</v>
      </c>
      <c r="BB41" s="43">
        <v>1162.4000000000001</v>
      </c>
      <c r="BC41" s="43">
        <v>1029.8699999999999</v>
      </c>
      <c r="BD41" s="43">
        <v>515.9</v>
      </c>
      <c r="BE41" s="43">
        <v>300.58999999999997</v>
      </c>
      <c r="BF41" s="43"/>
      <c r="BG41" s="11" t="s">
        <v>32</v>
      </c>
      <c r="BH41" s="4">
        <v>1175.9100000000001</v>
      </c>
      <c r="BI41" s="1">
        <v>1057.8499999999999</v>
      </c>
      <c r="BJ41" s="43">
        <v>569.89</v>
      </c>
      <c r="BK41" s="43">
        <v>332.19</v>
      </c>
      <c r="BL41" s="43"/>
      <c r="BM41" s="6">
        <f t="shared" si="0"/>
        <v>1189.2728571428572</v>
      </c>
      <c r="BO41" s="6">
        <f t="shared" si="1"/>
        <v>1087.1857142857141</v>
      </c>
      <c r="BP41" s="11" t="s">
        <v>32</v>
      </c>
    </row>
    <row r="42" spans="1:112" x14ac:dyDescent="0.35">
      <c r="A42" s="55" t="s">
        <v>33</v>
      </c>
      <c r="B42" s="55"/>
      <c r="C42" s="55"/>
      <c r="D42" s="56">
        <v>1489.83332213831</v>
      </c>
      <c r="E42" s="56"/>
      <c r="F42" s="56">
        <v>1543.28154836729</v>
      </c>
      <c r="G42" s="56"/>
      <c r="H42" s="56">
        <v>1145.34654985463</v>
      </c>
      <c r="I42" s="56"/>
      <c r="J42" s="56"/>
      <c r="K42" s="56">
        <v>889.14051030101803</v>
      </c>
      <c r="L42" s="56"/>
      <c r="M42" s="56"/>
      <c r="N42" s="56"/>
      <c r="O42" s="56"/>
      <c r="P42" s="56"/>
      <c r="Q42" s="55" t="s">
        <v>33</v>
      </c>
      <c r="R42" s="55"/>
      <c r="S42" s="55"/>
      <c r="T42" s="56">
        <v>1468.53014061506</v>
      </c>
      <c r="U42" s="56"/>
      <c r="V42" s="56">
        <v>1514.484015837</v>
      </c>
      <c r="W42" s="56"/>
      <c r="X42" s="56">
        <v>1081.2453120401101</v>
      </c>
      <c r="Y42" s="56"/>
      <c r="Z42" s="56"/>
      <c r="AA42" s="56">
        <v>883.18790767448797</v>
      </c>
      <c r="AB42" s="56"/>
      <c r="AC42" s="56"/>
      <c r="AD42" s="56"/>
      <c r="AE42" s="56"/>
      <c r="AF42" s="56"/>
      <c r="AG42" s="11" t="s">
        <v>33</v>
      </c>
      <c r="AH42" s="43">
        <v>1166.1434502821701</v>
      </c>
      <c r="AI42" s="43">
        <v>1271.46184509726</v>
      </c>
      <c r="AJ42" s="43">
        <v>841.35035857967398</v>
      </c>
      <c r="AK42" s="59">
        <v>648.66556806569497</v>
      </c>
      <c r="AL42" s="59"/>
      <c r="AM42" s="59"/>
      <c r="AN42" s="43"/>
      <c r="AO42" s="11" t="s">
        <v>33</v>
      </c>
      <c r="AP42" s="43">
        <v>1316.88</v>
      </c>
      <c r="AQ42" s="43">
        <v>1330.45</v>
      </c>
      <c r="AR42" s="43">
        <v>894.18</v>
      </c>
      <c r="AS42" s="43">
        <v>720.26</v>
      </c>
      <c r="AT42" s="43"/>
      <c r="AU42" s="11" t="s">
        <v>33</v>
      </c>
      <c r="AV42" s="43">
        <v>1372.89</v>
      </c>
      <c r="AW42" s="43">
        <v>1387.38</v>
      </c>
      <c r="AX42" s="43">
        <v>939.55</v>
      </c>
      <c r="AY42" s="43">
        <v>746.27</v>
      </c>
      <c r="AZ42" s="43"/>
      <c r="BA42" s="11" t="s">
        <v>33</v>
      </c>
      <c r="BB42" s="43">
        <v>1370.31</v>
      </c>
      <c r="BC42" s="43">
        <v>1336.05</v>
      </c>
      <c r="BD42" s="43">
        <v>907.99</v>
      </c>
      <c r="BE42" s="43">
        <v>749.91</v>
      </c>
      <c r="BF42" s="43"/>
      <c r="BG42" s="11" t="s">
        <v>33</v>
      </c>
      <c r="BH42" s="4">
        <v>1382.71</v>
      </c>
      <c r="BI42" s="1">
        <v>1403.32</v>
      </c>
      <c r="BJ42" s="43">
        <v>954.48</v>
      </c>
      <c r="BK42" s="43">
        <v>782.89</v>
      </c>
      <c r="BL42" s="43"/>
      <c r="BM42" s="6">
        <f t="shared" si="0"/>
        <v>1366.7567018622201</v>
      </c>
      <c r="BO42" s="6">
        <f t="shared" si="1"/>
        <v>1398.0610584716501</v>
      </c>
      <c r="BP42" s="11" t="s">
        <v>33</v>
      </c>
      <c r="CD42" s="6" t="s">
        <v>69</v>
      </c>
      <c r="CE42" s="6">
        <f t="shared" ref="CE42:DF42" si="11">CE39*1000/CE10</f>
        <v>778.39204498861943</v>
      </c>
      <c r="CF42" s="6">
        <f t="shared" si="11"/>
        <v>440.92388983052842</v>
      </c>
      <c r="CG42" s="6">
        <f t="shared" si="11"/>
        <v>289.03370318996514</v>
      </c>
      <c r="CH42" s="6">
        <f t="shared" si="11"/>
        <v>1664.8176418000817</v>
      </c>
      <c r="CI42" s="6">
        <f t="shared" si="11"/>
        <v>429.81860434656738</v>
      </c>
      <c r="CJ42" s="6">
        <f t="shared" si="11"/>
        <v>807.13632852372643</v>
      </c>
      <c r="CK42" s="6">
        <f t="shared" si="11"/>
        <v>479.92686957983676</v>
      </c>
      <c r="CL42" s="6">
        <f t="shared" si="11"/>
        <v>446.70838913984085</v>
      </c>
      <c r="CM42" s="6">
        <f t="shared" si="11"/>
        <v>563.25880921793657</v>
      </c>
      <c r="CN42" s="6">
        <f t="shared" si="11"/>
        <v>643.89223682196086</v>
      </c>
      <c r="CO42" s="6">
        <f t="shared" si="11"/>
        <v>314.45841190601925</v>
      </c>
      <c r="CP42" s="6">
        <f t="shared" si="11"/>
        <v>516.31497574792354</v>
      </c>
      <c r="CQ42" s="6">
        <f t="shared" si="11"/>
        <v>564.14507191884536</v>
      </c>
      <c r="CR42" s="6">
        <f t="shared" si="11"/>
        <v>464.77273014991255</v>
      </c>
      <c r="CS42" s="6">
        <f t="shared" si="11"/>
        <v>890.32688398259404</v>
      </c>
      <c r="CT42" s="6">
        <f t="shared" si="11"/>
        <v>661.07090389785105</v>
      </c>
      <c r="CU42" s="6">
        <f t="shared" si="11"/>
        <v>224.78333408427994</v>
      </c>
      <c r="CV42" s="6">
        <f t="shared" si="11"/>
        <v>474.14612096105537</v>
      </c>
      <c r="CW42" s="6">
        <f t="shared" si="11"/>
        <v>256.68207928285437</v>
      </c>
      <c r="CX42" s="6">
        <f t="shared" si="11"/>
        <v>868.46599525821682</v>
      </c>
      <c r="CY42" s="6">
        <f t="shared" si="11"/>
        <v>946.72730683446412</v>
      </c>
      <c r="CZ42" s="6">
        <f t="shared" si="11"/>
        <v>552.83036915274533</v>
      </c>
      <c r="DA42" s="6">
        <f t="shared" si="11"/>
        <v>606.83519322144741</v>
      </c>
      <c r="DB42" s="6">
        <f t="shared" si="11"/>
        <v>195.35323570225458</v>
      </c>
      <c r="DC42" s="6">
        <f t="shared" si="11"/>
        <v>684.7813979266125</v>
      </c>
      <c r="DD42" s="6">
        <f t="shared" si="11"/>
        <v>960.02706507609241</v>
      </c>
      <c r="DE42" s="6">
        <f t="shared" si="11"/>
        <v>475.89976743458715</v>
      </c>
      <c r="DF42" s="6">
        <f t="shared" si="11"/>
        <v>630.41012514664021</v>
      </c>
      <c r="DG42" s="6">
        <v>0</v>
      </c>
      <c r="DH42" s="6">
        <f>DH39*1000/DH10</f>
        <v>468.23062086991098</v>
      </c>
    </row>
    <row r="43" spans="1:112" x14ac:dyDescent="0.35">
      <c r="A43" s="44"/>
      <c r="B43" s="44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16"/>
      <c r="R43" s="16"/>
      <c r="S43" s="16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1"/>
      <c r="AH43" s="43"/>
      <c r="AI43" s="43"/>
      <c r="AJ43" s="43"/>
      <c r="AK43" s="43"/>
      <c r="AL43" s="43"/>
      <c r="AM43" s="43"/>
      <c r="AN43" s="43"/>
      <c r="AO43" s="11"/>
      <c r="AP43" s="43"/>
      <c r="AQ43" s="43"/>
      <c r="AR43" s="43"/>
      <c r="AS43" s="43"/>
      <c r="AT43" s="43"/>
      <c r="AU43" s="11"/>
      <c r="AV43" s="43"/>
      <c r="AW43" s="43"/>
      <c r="AX43" s="43"/>
      <c r="AY43" s="43"/>
      <c r="AZ43" s="43"/>
      <c r="BA43" s="11"/>
      <c r="BB43" s="43"/>
      <c r="BC43" s="43"/>
      <c r="BD43" s="43"/>
      <c r="BE43" s="43"/>
      <c r="BF43" s="43"/>
      <c r="BG43" s="11"/>
      <c r="BH43" s="4"/>
      <c r="BI43" s="1"/>
      <c r="BJ43" s="43"/>
      <c r="BK43" s="43"/>
      <c r="BL43" s="43"/>
      <c r="BP43" s="18"/>
      <c r="CD43" s="6" t="s">
        <v>78</v>
      </c>
      <c r="CE43" s="6">
        <f t="shared" ref="CE43:DF43" si="12">CE40*1000/CE9</f>
        <v>362.83783235159495</v>
      </c>
      <c r="CF43" s="6">
        <f t="shared" si="12"/>
        <v>471.12113510509715</v>
      </c>
      <c r="CG43" s="6">
        <f t="shared" si="12"/>
        <v>253.46969630743658</v>
      </c>
      <c r="CH43" s="6">
        <f t="shared" si="12"/>
        <v>429.41415777666236</v>
      </c>
      <c r="CI43" s="6">
        <f t="shared" si="12"/>
        <v>284.27068869993866</v>
      </c>
      <c r="CJ43" s="6">
        <f t="shared" si="12"/>
        <v>337.72477389769017</v>
      </c>
      <c r="CK43" s="6">
        <f t="shared" si="12"/>
        <v>183.16868158026361</v>
      </c>
      <c r="CL43" s="6">
        <f t="shared" si="12"/>
        <v>264.93880244877181</v>
      </c>
      <c r="CM43" s="6">
        <f t="shared" si="12"/>
        <v>637.00100688475288</v>
      </c>
      <c r="CN43" s="6">
        <f t="shared" si="12"/>
        <v>203.66364836620434</v>
      </c>
      <c r="CO43" s="6">
        <f t="shared" si="12"/>
        <v>518.14613523589651</v>
      </c>
      <c r="CP43" s="6">
        <f t="shared" si="12"/>
        <v>404.3601501851046</v>
      </c>
      <c r="CQ43" s="6">
        <f t="shared" si="12"/>
        <v>278.46271448369652</v>
      </c>
      <c r="CR43" s="6">
        <f t="shared" si="12"/>
        <v>554.34364995786734</v>
      </c>
      <c r="CS43" s="6">
        <f t="shared" si="12"/>
        <v>397.46729934051137</v>
      </c>
      <c r="CT43" s="6">
        <f t="shared" si="12"/>
        <v>576.28206735336789</v>
      </c>
      <c r="CU43" s="6">
        <f t="shared" si="12"/>
        <v>566.31032793029965</v>
      </c>
      <c r="CV43" s="6">
        <f t="shared" si="12"/>
        <v>560.01407554124626</v>
      </c>
      <c r="CW43" s="6">
        <f t="shared" si="12"/>
        <v>457.67701953413922</v>
      </c>
      <c r="CX43" s="6">
        <f t="shared" si="12"/>
        <v>368.42741542386204</v>
      </c>
      <c r="CY43" s="6">
        <f t="shared" si="12"/>
        <v>126.71912169660885</v>
      </c>
      <c r="CZ43" s="6">
        <f t="shared" si="12"/>
        <v>332.20868817514122</v>
      </c>
      <c r="DA43" s="6">
        <f t="shared" si="12"/>
        <v>711.67752344432267</v>
      </c>
      <c r="DB43" s="6">
        <f t="shared" si="12"/>
        <v>174.87004674255653</v>
      </c>
      <c r="DC43" s="6">
        <f t="shared" si="12"/>
        <v>425.96557049293585</v>
      </c>
      <c r="DD43" s="6">
        <f t="shared" si="12"/>
        <v>966.96635274858886</v>
      </c>
      <c r="DE43" s="6">
        <f t="shared" si="12"/>
        <v>287.50730677927686</v>
      </c>
      <c r="DF43" s="6">
        <f t="shared" si="12"/>
        <v>316.99709511421906</v>
      </c>
      <c r="DG43" s="6">
        <v>0</v>
      </c>
      <c r="DH43" s="6">
        <f>DH40*1000/DH9</f>
        <v>457.22400799354699</v>
      </c>
    </row>
    <row r="44" spans="1:112" x14ac:dyDescent="0.35">
      <c r="A44" s="44"/>
      <c r="B44" s="44"/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6"/>
      <c r="R44" s="16"/>
      <c r="S44" s="16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1"/>
      <c r="AH44" s="43"/>
      <c r="AI44" s="43"/>
      <c r="AJ44" s="43"/>
      <c r="AK44" s="43"/>
      <c r="AL44" s="43"/>
      <c r="AM44" s="43"/>
      <c r="AN44" s="43"/>
      <c r="AO44" s="11"/>
      <c r="AP44" s="43"/>
      <c r="AQ44" s="43"/>
      <c r="AR44" s="43"/>
      <c r="AS44" s="43"/>
      <c r="AT44" s="43"/>
      <c r="AU44" s="11"/>
      <c r="AV44" s="43"/>
      <c r="AW44" s="43"/>
      <c r="AX44" s="43"/>
      <c r="AY44" s="43"/>
      <c r="AZ44" s="43"/>
      <c r="BA44" s="11"/>
      <c r="BB44" s="43"/>
      <c r="BC44" s="43"/>
      <c r="BD44" s="43"/>
      <c r="BE44" s="43"/>
      <c r="BF44" s="43"/>
      <c r="BG44" s="11"/>
      <c r="BH44" s="4"/>
      <c r="BI44" s="1"/>
      <c r="BJ44" s="43"/>
      <c r="BK44" s="43"/>
      <c r="BL44" s="43"/>
      <c r="BP44" s="18"/>
    </row>
    <row r="45" spans="1:112" x14ac:dyDescent="0.35">
      <c r="A45" s="44"/>
      <c r="B45" s="44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16"/>
      <c r="R45" s="16"/>
      <c r="S45" s="16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1"/>
      <c r="AH45" s="43"/>
      <c r="AI45" s="43"/>
      <c r="AJ45" s="43"/>
      <c r="AK45" s="43"/>
      <c r="AL45" s="43"/>
      <c r="AM45" s="43"/>
      <c r="AN45" s="43"/>
      <c r="AO45" s="11"/>
      <c r="AP45" s="43"/>
      <c r="AQ45" s="43"/>
      <c r="AR45" s="43"/>
      <c r="AS45" s="43"/>
      <c r="AT45" s="43"/>
      <c r="AU45" s="11"/>
      <c r="AV45" s="43"/>
      <c r="AW45" s="43"/>
      <c r="AX45" s="43"/>
      <c r="AY45" s="43"/>
      <c r="AZ45" s="43"/>
      <c r="BA45" s="11"/>
      <c r="BB45" s="43"/>
      <c r="BC45" s="43"/>
      <c r="BD45" s="43"/>
      <c r="BE45" s="43"/>
      <c r="BF45" s="43"/>
      <c r="BG45" s="11"/>
      <c r="BH45" s="4"/>
      <c r="BI45" s="1"/>
      <c r="BJ45" s="43"/>
      <c r="BK45" s="43"/>
      <c r="BL45" s="43"/>
      <c r="BP45" s="18"/>
      <c r="CD45" s="6" t="s">
        <v>70</v>
      </c>
      <c r="CE45" s="19">
        <v>9.7690000000000001</v>
      </c>
      <c r="CF45" s="19">
        <v>6.8079999999999998</v>
      </c>
      <c r="CG45" s="19">
        <v>7.8929999999999998</v>
      </c>
      <c r="CH45" s="19">
        <v>3.3159999999999998</v>
      </c>
      <c r="CI45" s="19">
        <v>7.8319999999999999</v>
      </c>
      <c r="CJ45" s="19">
        <v>7.68</v>
      </c>
      <c r="CK45" s="19">
        <v>7.1689999999999996</v>
      </c>
      <c r="CL45" s="19">
        <v>5.1479999999999997</v>
      </c>
      <c r="CM45" s="19">
        <v>7.6059999999999999</v>
      </c>
      <c r="CN45" s="19">
        <v>21.291</v>
      </c>
      <c r="CO45" s="19">
        <v>9.2479999999999993</v>
      </c>
      <c r="CP45" s="19">
        <v>4.0490000000000004</v>
      </c>
      <c r="CQ45" s="19">
        <v>8.032</v>
      </c>
      <c r="CR45" s="19">
        <v>5.8550000000000004</v>
      </c>
      <c r="CS45" s="19">
        <v>8.9320000000000004</v>
      </c>
      <c r="CT45" s="19">
        <v>9.0470000000000006</v>
      </c>
      <c r="CU45" s="19">
        <v>4.0490000000000004</v>
      </c>
      <c r="CV45" s="19">
        <v>7.6550000000000002</v>
      </c>
      <c r="CW45" s="19">
        <v>5.1139999999999999</v>
      </c>
      <c r="CX45" s="19">
        <v>8.6910000000000007</v>
      </c>
      <c r="CY45" s="19">
        <v>12.507999999999999</v>
      </c>
      <c r="CZ45" s="19">
        <v>6.1189999999999998</v>
      </c>
      <c r="DA45" s="19">
        <v>9.0890000000000004</v>
      </c>
      <c r="DB45" s="19">
        <v>7.8460000000000001</v>
      </c>
      <c r="DC45" s="19">
        <v>30.309000000000001</v>
      </c>
      <c r="DD45" s="19">
        <v>7.9829999999999997</v>
      </c>
      <c r="DE45" s="19">
        <v>8.3079999999999998</v>
      </c>
      <c r="DF45" s="19">
        <v>8.8559999999999999</v>
      </c>
      <c r="DH45" s="19">
        <v>27.332999999999998</v>
      </c>
    </row>
    <row r="46" spans="1:112" ht="14" customHeight="1" x14ac:dyDescent="0.35">
      <c r="A46" s="44"/>
      <c r="B46" s="44"/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16"/>
      <c r="R46" s="16"/>
      <c r="S46" s="16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/>
      <c r="AH46" s="43"/>
      <c r="AI46" s="43"/>
      <c r="AJ46" s="43"/>
      <c r="AK46" s="43"/>
      <c r="AL46" s="43"/>
      <c r="AM46" s="43"/>
      <c r="AN46" s="43"/>
      <c r="AO46" s="11"/>
      <c r="AP46" s="43"/>
      <c r="AQ46" s="43"/>
      <c r="AR46" s="43"/>
      <c r="AS46" s="43"/>
      <c r="AT46" s="43"/>
      <c r="AU46" s="11"/>
      <c r="AV46" s="43"/>
      <c r="AW46" s="43"/>
      <c r="AX46" s="43"/>
      <c r="AY46" s="43"/>
      <c r="AZ46" s="43"/>
      <c r="BA46" s="11"/>
      <c r="BB46" s="43"/>
      <c r="BC46" s="43"/>
      <c r="BD46" s="43"/>
      <c r="BE46" s="43"/>
      <c r="BF46" s="43"/>
      <c r="BG46" s="11"/>
      <c r="BH46" s="4"/>
      <c r="BI46" s="1"/>
      <c r="BJ46" s="43"/>
      <c r="BK46" s="43"/>
      <c r="BL46" s="43"/>
      <c r="BP46" s="18"/>
      <c r="CD46" s="6" t="s">
        <v>71</v>
      </c>
      <c r="CE46" s="21">
        <f>CE45/100</f>
        <v>9.7689999999999999E-2</v>
      </c>
      <c r="CF46" s="21">
        <f t="shared" ref="CF46:DH46" si="13">CF45/100</f>
        <v>6.8080000000000002E-2</v>
      </c>
      <c r="CG46" s="21">
        <f t="shared" si="13"/>
        <v>7.893E-2</v>
      </c>
      <c r="CH46" s="21">
        <f t="shared" si="13"/>
        <v>3.3159999999999995E-2</v>
      </c>
      <c r="CI46" s="21">
        <f t="shared" si="13"/>
        <v>7.8320000000000001E-2</v>
      </c>
      <c r="CJ46" s="21">
        <f t="shared" si="13"/>
        <v>7.6799999999999993E-2</v>
      </c>
      <c r="CK46" s="21">
        <f t="shared" si="13"/>
        <v>7.168999999999999E-2</v>
      </c>
      <c r="CL46" s="21">
        <f t="shared" si="13"/>
        <v>5.1479999999999998E-2</v>
      </c>
      <c r="CM46" s="21">
        <f t="shared" si="13"/>
        <v>7.6060000000000003E-2</v>
      </c>
      <c r="CN46" s="21">
        <f t="shared" si="13"/>
        <v>0.21291000000000002</v>
      </c>
      <c r="CO46" s="21">
        <f t="shared" si="13"/>
        <v>9.2479999999999993E-2</v>
      </c>
      <c r="CP46" s="21">
        <f t="shared" si="13"/>
        <v>4.0490000000000005E-2</v>
      </c>
      <c r="CQ46" s="21">
        <f t="shared" si="13"/>
        <v>8.0320000000000003E-2</v>
      </c>
      <c r="CR46" s="21">
        <f t="shared" si="13"/>
        <v>5.8550000000000005E-2</v>
      </c>
      <c r="CS46" s="21">
        <f t="shared" si="13"/>
        <v>8.932000000000001E-2</v>
      </c>
      <c r="CT46" s="21">
        <f t="shared" si="13"/>
        <v>9.0470000000000009E-2</v>
      </c>
      <c r="CU46" s="21">
        <f t="shared" si="13"/>
        <v>4.0490000000000005E-2</v>
      </c>
      <c r="CV46" s="21">
        <f t="shared" si="13"/>
        <v>7.6550000000000007E-2</v>
      </c>
      <c r="CW46" s="21">
        <f t="shared" si="13"/>
        <v>5.1139999999999998E-2</v>
      </c>
      <c r="CX46" s="21">
        <f t="shared" si="13"/>
        <v>8.6910000000000001E-2</v>
      </c>
      <c r="CY46" s="21">
        <f t="shared" si="13"/>
        <v>0.12508</v>
      </c>
      <c r="CZ46" s="21">
        <f t="shared" si="13"/>
        <v>6.1189999999999994E-2</v>
      </c>
      <c r="DA46" s="21">
        <f t="shared" si="13"/>
        <v>9.0889999999999999E-2</v>
      </c>
      <c r="DB46" s="21">
        <f t="shared" si="13"/>
        <v>7.8460000000000002E-2</v>
      </c>
      <c r="DC46" s="21">
        <f t="shared" si="13"/>
        <v>0.30309000000000003</v>
      </c>
      <c r="DD46" s="21">
        <f t="shared" si="13"/>
        <v>7.9829999999999998E-2</v>
      </c>
      <c r="DE46" s="21">
        <f t="shared" si="13"/>
        <v>8.3080000000000001E-2</v>
      </c>
      <c r="DF46" s="21">
        <f t="shared" si="13"/>
        <v>8.856E-2</v>
      </c>
      <c r="DG46" s="21">
        <f t="shared" si="13"/>
        <v>0</v>
      </c>
      <c r="DH46" s="21">
        <f t="shared" si="13"/>
        <v>0.27332999999999996</v>
      </c>
    </row>
    <row r="47" spans="1:112" ht="14" customHeight="1" x14ac:dyDescent="0.35">
      <c r="A47" s="44"/>
      <c r="B47" s="44"/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16"/>
      <c r="R47" s="16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/>
      <c r="AH47" s="43"/>
      <c r="AI47" s="43"/>
      <c r="AJ47" s="43"/>
      <c r="AK47" s="43"/>
      <c r="AL47" s="43"/>
      <c r="AM47" s="43"/>
      <c r="AN47" s="43"/>
      <c r="AO47" s="11"/>
      <c r="AP47" s="43"/>
      <c r="AQ47" s="43"/>
      <c r="AR47" s="43"/>
      <c r="AS47" s="43"/>
      <c r="AT47" s="43"/>
      <c r="AU47" s="11"/>
      <c r="AV47" s="43"/>
      <c r="AW47" s="43"/>
      <c r="AX47" s="43"/>
      <c r="AY47" s="43"/>
      <c r="AZ47" s="43"/>
      <c r="BA47" s="11"/>
      <c r="BB47" s="43"/>
      <c r="BC47" s="43"/>
      <c r="BD47" s="43"/>
      <c r="BE47" s="43"/>
      <c r="BF47" s="43"/>
      <c r="BG47" s="11"/>
      <c r="BH47" s="4"/>
      <c r="BI47" s="1"/>
      <c r="BJ47" s="43"/>
      <c r="BK47" s="43"/>
      <c r="BL47" s="43"/>
      <c r="BP47" s="18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</row>
    <row r="48" spans="1:112" ht="14" customHeight="1" x14ac:dyDescent="0.35">
      <c r="A48" s="44"/>
      <c r="B48" s="44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16"/>
      <c r="R48" s="16"/>
      <c r="S48" s="16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/>
      <c r="AH48" s="43"/>
      <c r="AI48" s="43"/>
      <c r="AJ48" s="43"/>
      <c r="AK48" s="43"/>
      <c r="AL48" s="43"/>
      <c r="AM48" s="43"/>
      <c r="AN48" s="43"/>
      <c r="AO48" s="11"/>
      <c r="AP48" s="43"/>
      <c r="AQ48" s="43"/>
      <c r="AR48" s="43"/>
      <c r="AS48" s="43"/>
      <c r="AT48" s="43"/>
      <c r="AU48" s="11"/>
      <c r="AV48" s="43"/>
      <c r="AW48" s="43"/>
      <c r="AX48" s="43"/>
      <c r="AY48" s="43"/>
      <c r="AZ48" s="43"/>
      <c r="BA48" s="11"/>
      <c r="BB48" s="43"/>
      <c r="BC48" s="43"/>
      <c r="BD48" s="43"/>
      <c r="BE48" s="43"/>
      <c r="BF48" s="43"/>
      <c r="BG48" s="11"/>
      <c r="BH48" s="4"/>
      <c r="BI48" s="1"/>
      <c r="BJ48" s="43"/>
      <c r="BK48" s="43"/>
      <c r="BL48" s="43"/>
      <c r="BP48" s="18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</row>
    <row r="49" spans="1:112" ht="14" customHeight="1" x14ac:dyDescent="0.35">
      <c r="A49" s="44"/>
      <c r="B49" s="44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6"/>
      <c r="R49" s="16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/>
      <c r="AH49" s="43"/>
      <c r="AI49" s="43"/>
      <c r="AJ49" s="43"/>
      <c r="AK49" s="43"/>
      <c r="AL49" s="43"/>
      <c r="AM49" s="43"/>
      <c r="AN49" s="43"/>
      <c r="AO49" s="11"/>
      <c r="AP49" s="43"/>
      <c r="AQ49" s="43"/>
      <c r="AR49" s="43"/>
      <c r="AS49" s="43"/>
      <c r="AT49" s="43"/>
      <c r="AU49" s="11"/>
      <c r="AV49" s="43"/>
      <c r="AW49" s="43"/>
      <c r="AX49" s="43"/>
      <c r="AY49" s="43"/>
      <c r="AZ49" s="43"/>
      <c r="BA49" s="11"/>
      <c r="BB49" s="43"/>
      <c r="BC49" s="43"/>
      <c r="BD49" s="43"/>
      <c r="BE49" s="43"/>
      <c r="BF49" s="43"/>
      <c r="BG49" s="11"/>
      <c r="BH49" s="4"/>
      <c r="BI49" s="1"/>
      <c r="BJ49" s="43"/>
      <c r="BK49" s="43"/>
      <c r="BL49" s="43"/>
      <c r="BP49" s="18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</row>
    <row r="50" spans="1:112" ht="14" customHeight="1" x14ac:dyDescent="0.35">
      <c r="A50" s="44"/>
      <c r="B50" s="44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6"/>
      <c r="R50" s="16"/>
      <c r="S50" s="16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/>
      <c r="AH50" s="43"/>
      <c r="AI50" s="43"/>
      <c r="AJ50" s="43"/>
      <c r="AK50" s="43"/>
      <c r="AL50" s="43"/>
      <c r="AM50" s="43"/>
      <c r="AN50" s="43"/>
      <c r="AO50" s="11"/>
      <c r="AP50" s="43"/>
      <c r="AQ50" s="43"/>
      <c r="AR50" s="43"/>
      <c r="AS50" s="43"/>
      <c r="AT50" s="43"/>
      <c r="AU50" s="11"/>
      <c r="AV50" s="43"/>
      <c r="AW50" s="43"/>
      <c r="AX50" s="43"/>
      <c r="AY50" s="43"/>
      <c r="AZ50" s="43"/>
      <c r="BA50" s="11"/>
      <c r="BB50" s="43"/>
      <c r="BC50" s="43"/>
      <c r="BD50" s="43"/>
      <c r="BE50" s="43"/>
      <c r="BF50" s="43"/>
      <c r="BG50" s="11"/>
      <c r="BH50" s="4"/>
      <c r="BI50" s="1"/>
      <c r="BJ50" s="43"/>
      <c r="BK50" s="43"/>
      <c r="BL50" s="43"/>
      <c r="BP50" s="18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</row>
    <row r="51" spans="1:112" ht="14" customHeight="1" x14ac:dyDescent="0.35">
      <c r="A51" s="44"/>
      <c r="B51" s="44"/>
      <c r="C51" s="4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16"/>
      <c r="R51" s="16"/>
      <c r="S51" s="1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/>
      <c r="AH51" s="43"/>
      <c r="AI51" s="43"/>
      <c r="AJ51" s="43"/>
      <c r="AK51" s="43"/>
      <c r="AL51" s="43"/>
      <c r="AM51" s="43"/>
      <c r="AN51" s="43"/>
      <c r="AO51" s="11"/>
      <c r="AP51" s="43"/>
      <c r="AQ51" s="43"/>
      <c r="AR51" s="43"/>
      <c r="AS51" s="43"/>
      <c r="AT51" s="43"/>
      <c r="AU51" s="11"/>
      <c r="AV51" s="43"/>
      <c r="AW51" s="43"/>
      <c r="AX51" s="43"/>
      <c r="AY51" s="43"/>
      <c r="AZ51" s="43"/>
      <c r="BA51" s="11"/>
      <c r="BB51" s="43"/>
      <c r="BC51" s="43"/>
      <c r="BD51" s="43"/>
      <c r="BE51" s="43"/>
      <c r="BF51" s="43"/>
      <c r="BG51" s="11"/>
      <c r="BH51" s="4"/>
      <c r="BI51" s="1"/>
      <c r="BJ51" s="43"/>
      <c r="BK51" s="43"/>
      <c r="BL51" s="43"/>
      <c r="BP51" s="18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</row>
    <row r="52" spans="1:112" ht="14" customHeight="1" x14ac:dyDescent="0.35">
      <c r="A52" s="44"/>
      <c r="B52" s="44"/>
      <c r="C52" s="44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16"/>
      <c r="R52" s="16"/>
      <c r="S52" s="1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/>
      <c r="AH52" s="43"/>
      <c r="AI52" s="43"/>
      <c r="AJ52" s="43"/>
      <c r="AK52" s="43"/>
      <c r="AL52" s="43"/>
      <c r="AM52" s="43"/>
      <c r="AN52" s="43"/>
      <c r="AO52" s="11"/>
      <c r="AP52" s="43"/>
      <c r="AQ52" s="43"/>
      <c r="AR52" s="43"/>
      <c r="AS52" s="43"/>
      <c r="AT52" s="43"/>
      <c r="AU52" s="11"/>
      <c r="AV52" s="43"/>
      <c r="AW52" s="43"/>
      <c r="AX52" s="43"/>
      <c r="AY52" s="43"/>
      <c r="AZ52" s="43"/>
      <c r="BA52" s="11"/>
      <c r="BB52" s="43"/>
      <c r="BC52" s="43"/>
      <c r="BD52" s="43"/>
      <c r="BE52" s="43"/>
      <c r="BF52" s="43"/>
      <c r="BG52" s="11"/>
      <c r="BH52" s="4"/>
      <c r="BI52" s="1"/>
      <c r="BJ52" s="43"/>
      <c r="BK52" s="43"/>
      <c r="BL52" s="43"/>
      <c r="BP52" s="18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</row>
    <row r="53" spans="1:112" ht="14" customHeight="1" x14ac:dyDescent="0.35">
      <c r="A53" s="44"/>
      <c r="B53" s="44"/>
      <c r="C53" s="44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16"/>
      <c r="R53" s="16"/>
      <c r="S53" s="16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/>
      <c r="AH53" s="43"/>
      <c r="AI53" s="43"/>
      <c r="AJ53" s="43"/>
      <c r="AK53" s="43"/>
      <c r="AL53" s="43"/>
      <c r="AM53" s="43"/>
      <c r="AN53" s="43"/>
      <c r="AO53" s="11"/>
      <c r="AP53" s="43"/>
      <c r="AQ53" s="43"/>
      <c r="AR53" s="43"/>
      <c r="AS53" s="43"/>
      <c r="AT53" s="43"/>
      <c r="AU53" s="11"/>
      <c r="AV53" s="43"/>
      <c r="AW53" s="43"/>
      <c r="AX53" s="43"/>
      <c r="AY53" s="43"/>
      <c r="AZ53" s="43"/>
      <c r="BA53" s="11"/>
      <c r="BB53" s="43"/>
      <c r="BC53" s="43"/>
      <c r="BD53" s="43"/>
      <c r="BE53" s="43"/>
      <c r="BF53" s="43"/>
      <c r="BG53" s="11"/>
      <c r="BH53" s="4"/>
      <c r="BI53" s="1"/>
      <c r="BJ53" s="43"/>
      <c r="BK53" s="43"/>
      <c r="BL53" s="43"/>
      <c r="BP53" s="18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</row>
    <row r="54" spans="1:112" ht="14" customHeight="1" x14ac:dyDescent="0.35">
      <c r="A54" s="44"/>
      <c r="B54" s="44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16"/>
      <c r="R54" s="16"/>
      <c r="S54" s="1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/>
      <c r="AH54" s="43"/>
      <c r="AI54" s="43"/>
      <c r="AJ54" s="43"/>
      <c r="AK54" s="43"/>
      <c r="AL54" s="43"/>
      <c r="AM54" s="43"/>
      <c r="AN54" s="43"/>
      <c r="AO54" s="11"/>
      <c r="AP54" s="43"/>
      <c r="AQ54" s="43"/>
      <c r="AR54" s="43"/>
      <c r="AS54" s="43"/>
      <c r="AT54" s="43"/>
      <c r="AU54" s="11"/>
      <c r="AV54" s="43"/>
      <c r="AW54" s="43"/>
      <c r="AX54" s="43"/>
      <c r="AY54" s="43"/>
      <c r="AZ54" s="43"/>
      <c r="BA54" s="11"/>
      <c r="BB54" s="43"/>
      <c r="BC54" s="43"/>
      <c r="BD54" s="43"/>
      <c r="BE54" s="43"/>
      <c r="BF54" s="43"/>
      <c r="BG54" s="11"/>
      <c r="BH54" s="4"/>
      <c r="BI54" s="1"/>
      <c r="BJ54" s="43"/>
      <c r="BK54" s="43"/>
      <c r="BL54" s="43"/>
      <c r="BP54" s="18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</row>
    <row r="55" spans="1:112" ht="14" customHeight="1" x14ac:dyDescent="0.35">
      <c r="A55" s="44"/>
      <c r="B55" s="44"/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16"/>
      <c r="R55" s="16"/>
      <c r="S55" s="1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/>
      <c r="AH55" s="43"/>
      <c r="AI55" s="43"/>
      <c r="AJ55" s="43"/>
      <c r="AK55" s="43"/>
      <c r="AL55" s="43"/>
      <c r="AM55" s="43"/>
      <c r="AN55" s="43"/>
      <c r="AO55" s="11"/>
      <c r="AP55" s="43"/>
      <c r="AQ55" s="43"/>
      <c r="AR55" s="43"/>
      <c r="AS55" s="43"/>
      <c r="AT55" s="43"/>
      <c r="AU55" s="11"/>
      <c r="AV55" s="43"/>
      <c r="AW55" s="43"/>
      <c r="AX55" s="43"/>
      <c r="AY55" s="43"/>
      <c r="AZ55" s="43"/>
      <c r="BA55" s="11"/>
      <c r="BB55" s="43"/>
      <c r="BC55" s="43"/>
      <c r="BD55" s="43"/>
      <c r="BE55" s="43"/>
      <c r="BF55" s="43"/>
      <c r="BG55" s="11"/>
      <c r="BH55" s="4"/>
      <c r="BI55" s="1"/>
      <c r="BJ55" s="43"/>
      <c r="BK55" s="43"/>
      <c r="BL55" s="43"/>
      <c r="BP55" s="18"/>
      <c r="CD55" s="6" t="s">
        <v>79</v>
      </c>
      <c r="CE55" s="21">
        <f>CE42 *37.3*(1-CE46)</f>
        <v>26197.689544040306</v>
      </c>
      <c r="CF55" s="20">
        <f t="shared" ref="CF55:DG55" si="14">CF42 *37.3*(1-CF46)</f>
        <v>15326.786019625302</v>
      </c>
      <c r="CG55" s="20">
        <f t="shared" si="14"/>
        <v>9930.0161827948596</v>
      </c>
      <c r="CH55" s="20">
        <f t="shared" si="14"/>
        <v>60038.538372165058</v>
      </c>
      <c r="CI55" s="20">
        <f t="shared" si="14"/>
        <v>14776.58937977958</v>
      </c>
      <c r="CJ55" s="20">
        <f t="shared" si="14"/>
        <v>27794.030041792787</v>
      </c>
      <c r="CK55" s="20">
        <f t="shared" si="14"/>
        <v>16617.930028777249</v>
      </c>
      <c r="CL55" s="20">
        <f t="shared" si="14"/>
        <v>15804.451679256184</v>
      </c>
      <c r="CM55" s="20">
        <f t="shared" si="14"/>
        <v>19411.566938242999</v>
      </c>
      <c r="CN55" s="20">
        <f t="shared" si="14"/>
        <v>18903.682547371354</v>
      </c>
      <c r="CO55" s="20">
        <f t="shared" si="14"/>
        <v>10644.573214391057</v>
      </c>
      <c r="CP55" s="20">
        <f t="shared" si="14"/>
        <v>18478.7699627699</v>
      </c>
      <c r="CQ55" s="20">
        <f t="shared" si="14"/>
        <v>19352.468652388674</v>
      </c>
      <c r="CR55" s="20">
        <f t="shared" si="14"/>
        <v>16320.998697626392</v>
      </c>
      <c r="CS55" s="20">
        <f t="shared" si="14"/>
        <v>30242.947674106519</v>
      </c>
      <c r="CT55" s="20">
        <f t="shared" si="14"/>
        <v>22427.140456988524</v>
      </c>
      <c r="CU55" s="20">
        <f t="shared" si="14"/>
        <v>8044.9332618928374</v>
      </c>
      <c r="CV55" s="20">
        <f t="shared" si="14"/>
        <v>16331.813780475448</v>
      </c>
      <c r="CW55" s="20">
        <f t="shared" si="14"/>
        <v>9084.6148440126781</v>
      </c>
      <c r="CX55" s="20">
        <f t="shared" si="14"/>
        <v>29578.438062265126</v>
      </c>
      <c r="CY55" s="20">
        <f t="shared" si="14"/>
        <v>30895.987442526228</v>
      </c>
      <c r="CZ55" s="20">
        <f t="shared" si="14"/>
        <v>19358.799921637976</v>
      </c>
      <c r="DA55" s="20">
        <f t="shared" si="14"/>
        <v>20577.661855606217</v>
      </c>
      <c r="DB55" s="20">
        <f t="shared" si="14"/>
        <v>6714.9631169237764</v>
      </c>
      <c r="DC55" s="20">
        <f t="shared" si="14"/>
        <v>17800.716450283024</v>
      </c>
      <c r="DD55" s="20">
        <f t="shared" si="14"/>
        <v>32950.376296770839</v>
      </c>
      <c r="DE55" s="20">
        <f t="shared" si="14"/>
        <v>16276.303150403337</v>
      </c>
      <c r="DF55" s="20">
        <f>DF42 *37.3*(1-DF46)</f>
        <v>21431.871466494282</v>
      </c>
      <c r="DG55" s="20">
        <f t="shared" si="14"/>
        <v>0</v>
      </c>
      <c r="DH55" s="20">
        <f>DH42 *37.3*(1-DH46)</f>
        <v>12691.293118479174</v>
      </c>
    </row>
    <row r="56" spans="1:112" ht="14" customHeight="1" x14ac:dyDescent="0.35">
      <c r="A56" s="44"/>
      <c r="B56" s="44"/>
      <c r="C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16"/>
      <c r="R56" s="16"/>
      <c r="S56" s="16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/>
      <c r="AH56" s="43"/>
      <c r="AI56" s="43"/>
      <c r="AJ56" s="43"/>
      <c r="AK56" s="43"/>
      <c r="AL56" s="43"/>
      <c r="AM56" s="43"/>
      <c r="AN56" s="43"/>
      <c r="AO56" s="11"/>
      <c r="AP56" s="43"/>
      <c r="AQ56" s="43"/>
      <c r="AR56" s="43"/>
      <c r="AS56" s="43"/>
      <c r="AT56" s="43"/>
      <c r="AU56" s="11"/>
      <c r="AV56" s="43"/>
      <c r="AW56" s="43"/>
      <c r="AX56" s="43"/>
      <c r="AY56" s="43"/>
      <c r="AZ56" s="43"/>
      <c r="BA56" s="11"/>
      <c r="BB56" s="43"/>
      <c r="BC56" s="43"/>
      <c r="BD56" s="43"/>
      <c r="BE56" s="43"/>
      <c r="BF56" s="43"/>
      <c r="BG56" s="11"/>
      <c r="BH56" s="4"/>
      <c r="BI56" s="1"/>
      <c r="BJ56" s="43"/>
      <c r="BK56" s="43"/>
      <c r="BL56" s="43"/>
      <c r="BP56" s="18"/>
      <c r="CD56" s="6" t="s">
        <v>82</v>
      </c>
      <c r="CE56" s="21">
        <f>CE42*37.3*CE46</f>
        <v>2836.3337340351959</v>
      </c>
      <c r="CF56" s="20">
        <f t="shared" ref="CF56:DH56" si="15">CF42*37.3*CF46</f>
        <v>1119.6750710534066</v>
      </c>
      <c r="CG56" s="20">
        <f t="shared" si="15"/>
        <v>850.94094619084126</v>
      </c>
      <c r="CH56" s="20">
        <f t="shared" si="15"/>
        <v>2059.1596669779829</v>
      </c>
      <c r="CI56" s="20">
        <f t="shared" si="15"/>
        <v>1255.6445623473837</v>
      </c>
      <c r="CJ56" s="20">
        <f t="shared" si="15"/>
        <v>2312.1550121422074</v>
      </c>
      <c r="CK56" s="20">
        <f t="shared" si="15"/>
        <v>1283.3422065506577</v>
      </c>
      <c r="CL56" s="20">
        <f t="shared" si="15"/>
        <v>857.77123565987893</v>
      </c>
      <c r="CM56" s="20">
        <f t="shared" si="15"/>
        <v>1597.9866455860365</v>
      </c>
      <c r="CN56" s="20">
        <f t="shared" si="15"/>
        <v>5113.4978860877854</v>
      </c>
      <c r="CO56" s="20">
        <f t="shared" si="15"/>
        <v>1084.725549703461</v>
      </c>
      <c r="CP56" s="20">
        <f t="shared" si="15"/>
        <v>779.77863262764686</v>
      </c>
      <c r="CQ56" s="20">
        <f t="shared" si="15"/>
        <v>1690.1425301842578</v>
      </c>
      <c r="CR56" s="20">
        <f t="shared" si="15"/>
        <v>1015.0241369653464</v>
      </c>
      <c r="CS56" s="20">
        <f t="shared" si="15"/>
        <v>2966.2450984442339</v>
      </c>
      <c r="CT56" s="20">
        <f t="shared" si="15"/>
        <v>2230.8042584013192</v>
      </c>
      <c r="CU56" s="20">
        <f t="shared" si="15"/>
        <v>339.48509945080411</v>
      </c>
      <c r="CV56" s="20">
        <f t="shared" si="15"/>
        <v>1353.8365313719157</v>
      </c>
      <c r="CW56" s="20">
        <f t="shared" si="15"/>
        <v>489.62671323778886</v>
      </c>
      <c r="CX56" s="20">
        <f t="shared" si="15"/>
        <v>2815.3435608663576</v>
      </c>
      <c r="CY56" s="20">
        <f t="shared" si="15"/>
        <v>4416.9411023992825</v>
      </c>
      <c r="CZ56" s="20">
        <f t="shared" si="15"/>
        <v>1261.7728477594269</v>
      </c>
      <c r="DA56" s="20">
        <f t="shared" si="15"/>
        <v>2057.2908515537711</v>
      </c>
      <c r="DB56" s="20">
        <f t="shared" si="15"/>
        <v>571.71257477031872</v>
      </c>
      <c r="DC56" s="20">
        <f t="shared" si="15"/>
        <v>7741.6296923796217</v>
      </c>
      <c r="DD56" s="20">
        <f t="shared" si="15"/>
        <v>2858.6332305674123</v>
      </c>
      <c r="DE56" s="20">
        <f t="shared" si="15"/>
        <v>1474.7581749067631</v>
      </c>
      <c r="DF56" s="20">
        <f t="shared" si="15"/>
        <v>2082.4262014753945</v>
      </c>
      <c r="DG56" s="20">
        <f t="shared" si="15"/>
        <v>0</v>
      </c>
      <c r="DH56" s="20">
        <f t="shared" si="15"/>
        <v>4773.709039968503</v>
      </c>
    </row>
    <row r="57" spans="1:112" ht="14" customHeight="1" x14ac:dyDescent="0.35">
      <c r="A57" s="44"/>
      <c r="B57" s="44"/>
      <c r="C57" s="44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16"/>
      <c r="R57" s="16"/>
      <c r="S57" s="16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/>
      <c r="AH57" s="43"/>
      <c r="AI57" s="43"/>
      <c r="AJ57" s="43"/>
      <c r="AK57" s="43"/>
      <c r="AL57" s="43"/>
      <c r="AM57" s="43"/>
      <c r="AN57" s="43"/>
      <c r="AO57" s="11"/>
      <c r="AP57" s="43"/>
      <c r="AQ57" s="43"/>
      <c r="AR57" s="43"/>
      <c r="AS57" s="43"/>
      <c r="AT57" s="43"/>
      <c r="AU57" s="11"/>
      <c r="AV57" s="43"/>
      <c r="AW57" s="43"/>
      <c r="AX57" s="43"/>
      <c r="AY57" s="43"/>
      <c r="AZ57" s="43"/>
      <c r="BA57" s="11"/>
      <c r="BB57" s="43"/>
      <c r="BC57" s="43"/>
      <c r="BD57" s="43"/>
      <c r="BE57" s="43"/>
      <c r="BF57" s="43"/>
      <c r="BG57" s="11"/>
      <c r="BH57" s="4"/>
      <c r="BI57" s="1"/>
      <c r="BJ57" s="43"/>
      <c r="BK57" s="43"/>
      <c r="BL57" s="43"/>
      <c r="BP57" s="18"/>
      <c r="CE57" s="21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</row>
    <row r="58" spans="1:112" ht="14" customHeight="1" x14ac:dyDescent="0.35">
      <c r="A58" s="44"/>
      <c r="B58" s="44"/>
      <c r="C58" s="44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16"/>
      <c r="R58" s="16"/>
      <c r="S58" s="16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/>
      <c r="AH58" s="43"/>
      <c r="AI58" s="43"/>
      <c r="AJ58" s="43"/>
      <c r="AK58" s="43"/>
      <c r="AL58" s="43"/>
      <c r="AM58" s="43"/>
      <c r="AN58" s="43"/>
      <c r="AO58" s="11"/>
      <c r="AP58" s="43"/>
      <c r="AQ58" s="43"/>
      <c r="AR58" s="43"/>
      <c r="AS58" s="43"/>
      <c r="AT58" s="43"/>
      <c r="AU58" s="11"/>
      <c r="AV58" s="43"/>
      <c r="AW58" s="43"/>
      <c r="AX58" s="43"/>
      <c r="AY58" s="43"/>
      <c r="AZ58" s="43"/>
      <c r="BA58" s="11"/>
      <c r="BB58" s="43"/>
      <c r="BC58" s="43"/>
      <c r="BD58" s="43"/>
      <c r="BE58" s="43"/>
      <c r="BF58" s="43"/>
      <c r="BG58" s="11"/>
      <c r="BH58" s="4"/>
      <c r="BI58" s="1"/>
      <c r="BJ58" s="43"/>
      <c r="BK58" s="43"/>
      <c r="BL58" s="43"/>
      <c r="BP58" s="18"/>
      <c r="CD58" s="6" t="s">
        <v>80</v>
      </c>
      <c r="CE58" s="21">
        <f>CE30*35.2*(1-CE46)</f>
        <v>5923.6142965486806</v>
      </c>
      <c r="CF58" s="20">
        <f t="shared" ref="CF58:DH58" si="16">CF30*35.2*(1-CF46)</f>
        <v>15940.38861714972</v>
      </c>
      <c r="CG58" s="20">
        <f t="shared" si="16"/>
        <v>4639.1869692350865</v>
      </c>
      <c r="CH58" s="20">
        <f t="shared" si="16"/>
        <v>7807.6208369089436</v>
      </c>
      <c r="CI58" s="20">
        <f t="shared" si="16"/>
        <v>5505.6141798296185</v>
      </c>
      <c r="CJ58" s="20">
        <f t="shared" si="16"/>
        <v>8434.9434654278939</v>
      </c>
      <c r="CK58" s="20">
        <f t="shared" si="16"/>
        <v>6285.2121756728911</v>
      </c>
      <c r="CL58" s="20">
        <f t="shared" si="16"/>
        <v>6060.1159011875798</v>
      </c>
      <c r="CM58" s="20">
        <f t="shared" si="16"/>
        <v>14906.714413614147</v>
      </c>
      <c r="CN58" s="20">
        <f t="shared" si="16"/>
        <v>5007.2661739816931</v>
      </c>
      <c r="CO58" s="20">
        <f t="shared" si="16"/>
        <v>12861.65149378266</v>
      </c>
      <c r="CP58" s="20">
        <f t="shared" si="16"/>
        <v>13622.635403843418</v>
      </c>
      <c r="CQ58" s="20">
        <f t="shared" si="16"/>
        <v>5642.478043522472</v>
      </c>
      <c r="CR58" s="20">
        <f t="shared" si="16"/>
        <v>10326.056475181405</v>
      </c>
      <c r="CS58" s="20">
        <f t="shared" si="16"/>
        <v>8787.5560653622397</v>
      </c>
      <c r="CT58" s="20">
        <f t="shared" si="16"/>
        <v>14986.145970432102</v>
      </c>
      <c r="CU58" s="20">
        <f t="shared" si="16"/>
        <v>12731.772495222991</v>
      </c>
      <c r="CV58" s="20">
        <f t="shared" si="16"/>
        <v>10827.083091138291</v>
      </c>
      <c r="CW58" s="20">
        <f t="shared" si="16"/>
        <v>10511.449770455269</v>
      </c>
      <c r="CX58" s="20">
        <f t="shared" si="16"/>
        <v>9121.0074256656335</v>
      </c>
      <c r="CY58" s="20">
        <f t="shared" si="16"/>
        <v>4717.7122366672893</v>
      </c>
      <c r="CZ58" s="20">
        <f t="shared" si="16"/>
        <v>5765.7064501475024</v>
      </c>
      <c r="DA58" s="20">
        <f t="shared" si="16"/>
        <v>19554.719134248553</v>
      </c>
      <c r="DB58" s="20">
        <f t="shared" si="16"/>
        <v>3334.8316742993156</v>
      </c>
      <c r="DC58" s="20">
        <f t="shared" si="16"/>
        <v>9697.7871752232859</v>
      </c>
      <c r="DD58" s="20">
        <f t="shared" si="16"/>
        <v>16723.498082022106</v>
      </c>
      <c r="DE58" s="20">
        <f t="shared" si="16"/>
        <v>7058.8465325947627</v>
      </c>
      <c r="DF58" s="20">
        <f t="shared" si="16"/>
        <v>6924.5496185539223</v>
      </c>
      <c r="DG58" s="20">
        <f t="shared" si="16"/>
        <v>29887.220028842432</v>
      </c>
      <c r="DH58" s="20">
        <f t="shared" si="16"/>
        <v>10434.448669037831</v>
      </c>
    </row>
    <row r="59" spans="1:112" ht="14" customHeight="1" x14ac:dyDescent="0.35">
      <c r="A59" s="44"/>
      <c r="B59" s="44"/>
      <c r="C59" s="44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/>
      <c r="AH59" s="43"/>
      <c r="AI59" s="43"/>
      <c r="AJ59" s="43"/>
      <c r="AK59" s="43"/>
      <c r="AL59" s="43"/>
      <c r="AM59" s="43"/>
      <c r="AN59" s="43"/>
      <c r="AO59" s="11"/>
      <c r="AP59" s="43"/>
      <c r="AQ59" s="43"/>
      <c r="AR59" s="43"/>
      <c r="AS59" s="43"/>
      <c r="AT59" s="43"/>
      <c r="AU59" s="11"/>
      <c r="AV59" s="43"/>
      <c r="AW59" s="43"/>
      <c r="AX59" s="43"/>
      <c r="AY59" s="43"/>
      <c r="AZ59" s="43"/>
      <c r="BA59" s="11"/>
      <c r="BB59" s="43"/>
      <c r="BC59" s="43"/>
      <c r="BD59" s="43"/>
      <c r="BE59" s="43"/>
      <c r="BF59" s="43"/>
      <c r="BG59" s="11"/>
      <c r="BH59" s="4"/>
      <c r="BI59" s="1"/>
      <c r="BJ59" s="43"/>
      <c r="BK59" s="43"/>
      <c r="BL59" s="43"/>
      <c r="BP59" s="18"/>
      <c r="CD59" s="6" t="s">
        <v>81</v>
      </c>
      <c r="CE59" s="21">
        <f>CE30*23.4*CE46</f>
        <v>426.33825727155943</v>
      </c>
      <c r="CF59" s="20">
        <f t="shared" ref="CF59:DH59" si="17">CF30*23.4*CF46</f>
        <v>774.12842374479374</v>
      </c>
      <c r="CG59" s="20">
        <f t="shared" si="17"/>
        <v>264.2801443834706</v>
      </c>
      <c r="CH59" s="20">
        <f t="shared" si="17"/>
        <v>178.01304150971413</v>
      </c>
      <c r="CI59" s="20">
        <f t="shared" si="17"/>
        <v>311.00794448488523</v>
      </c>
      <c r="CJ59" s="20">
        <f t="shared" si="17"/>
        <v>466.46685936114545</v>
      </c>
      <c r="CK59" s="20">
        <f t="shared" si="17"/>
        <v>322.67007398009167</v>
      </c>
      <c r="CL59" s="20">
        <f t="shared" si="17"/>
        <v>218.64833259013187</v>
      </c>
      <c r="CM59" s="20">
        <f t="shared" si="17"/>
        <v>815.76990008353891</v>
      </c>
      <c r="CN59" s="20">
        <f t="shared" si="17"/>
        <v>900.42083821552228</v>
      </c>
      <c r="CO59" s="20">
        <f t="shared" si="17"/>
        <v>871.28762894135662</v>
      </c>
      <c r="CP59" s="20">
        <f t="shared" si="17"/>
        <v>382.1488867050129</v>
      </c>
      <c r="CQ59" s="20">
        <f t="shared" si="17"/>
        <v>327.58954241816207</v>
      </c>
      <c r="CR59" s="20">
        <f t="shared" si="17"/>
        <v>426.91098459556423</v>
      </c>
      <c r="CS59" s="20">
        <f t="shared" si="17"/>
        <v>572.95988741494966</v>
      </c>
      <c r="CT59" s="20">
        <f t="shared" si="17"/>
        <v>990.94765500490826</v>
      </c>
      <c r="CU59" s="20">
        <f t="shared" si="17"/>
        <v>357.1579610402157</v>
      </c>
      <c r="CV59" s="20">
        <f t="shared" si="17"/>
        <v>596.64564234981231</v>
      </c>
      <c r="CW59" s="20">
        <f t="shared" si="17"/>
        <v>376.61221173270741</v>
      </c>
      <c r="CX59" s="20">
        <f t="shared" si="17"/>
        <v>577.12802866227855</v>
      </c>
      <c r="CY59" s="20">
        <f t="shared" si="17"/>
        <v>448.35722154203637</v>
      </c>
      <c r="CZ59" s="20">
        <f t="shared" si="17"/>
        <v>249.82072680192755</v>
      </c>
      <c r="DA59" s="20">
        <f t="shared" si="17"/>
        <v>1299.644116142852</v>
      </c>
      <c r="DB59" s="20">
        <f t="shared" si="17"/>
        <v>188.74750726283239</v>
      </c>
      <c r="DC59" s="20">
        <f t="shared" si="17"/>
        <v>2803.7594756577728</v>
      </c>
      <c r="DD59" s="20">
        <f t="shared" si="17"/>
        <v>964.49144075449647</v>
      </c>
      <c r="DE59" s="20">
        <f t="shared" si="17"/>
        <v>425.17916627982822</v>
      </c>
      <c r="DF59" s="20">
        <f t="shared" si="17"/>
        <v>447.274613421661</v>
      </c>
      <c r="DG59" s="20">
        <f t="shared" si="17"/>
        <v>0</v>
      </c>
      <c r="DH59" s="20">
        <f t="shared" si="17"/>
        <v>2609.1122940077903</v>
      </c>
    </row>
    <row r="60" spans="1:112" ht="14" customHeight="1" x14ac:dyDescent="0.35">
      <c r="A60" s="44"/>
      <c r="B60" s="44"/>
      <c r="C60" s="44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16"/>
      <c r="R60" s="16"/>
      <c r="S60" s="16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/>
      <c r="AH60" s="43"/>
      <c r="AI60" s="43"/>
      <c r="AJ60" s="43"/>
      <c r="AK60" s="43"/>
      <c r="AL60" s="43"/>
      <c r="AM60" s="43"/>
      <c r="AN60" s="43"/>
      <c r="AO60" s="11"/>
      <c r="AP60" s="43"/>
      <c r="AQ60" s="43"/>
      <c r="AR60" s="43"/>
      <c r="AS60" s="43"/>
      <c r="AT60" s="43"/>
      <c r="AU60" s="11"/>
      <c r="AV60" s="43"/>
      <c r="AW60" s="43"/>
      <c r="AX60" s="43"/>
      <c r="AY60" s="43"/>
      <c r="AZ60" s="43"/>
      <c r="BA60" s="11"/>
      <c r="BB60" s="43"/>
      <c r="BC60" s="43"/>
      <c r="BD60" s="43"/>
      <c r="BE60" s="43"/>
      <c r="BF60" s="43"/>
      <c r="BG60" s="11"/>
      <c r="BH60" s="4"/>
      <c r="BI60" s="1"/>
      <c r="BJ60" s="43"/>
      <c r="BK60" s="43"/>
      <c r="BL60" s="43"/>
      <c r="BP60" s="18"/>
      <c r="CD60" s="22" t="s">
        <v>83</v>
      </c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</row>
    <row r="61" spans="1:112" x14ac:dyDescent="0.35">
      <c r="A61" s="44"/>
      <c r="B61" s="44"/>
      <c r="C61" s="44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16"/>
      <c r="R61" s="16"/>
      <c r="S61" s="16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/>
      <c r="AH61" s="43"/>
      <c r="AI61" s="43"/>
      <c r="AJ61" s="43"/>
      <c r="AK61" s="43"/>
      <c r="AL61" s="43"/>
      <c r="AM61" s="43"/>
      <c r="AN61" s="43"/>
      <c r="AO61" s="11"/>
      <c r="AP61" s="43"/>
      <c r="AQ61" s="43"/>
      <c r="AR61" s="43"/>
      <c r="AS61" s="43"/>
      <c r="AT61" s="43"/>
      <c r="AU61" s="11"/>
      <c r="AV61" s="43"/>
      <c r="AW61" s="43"/>
      <c r="AX61" s="43"/>
      <c r="AY61" s="43"/>
      <c r="AZ61" s="43"/>
      <c r="BA61" s="11"/>
      <c r="BB61" s="43"/>
      <c r="BC61" s="43"/>
      <c r="BD61" s="43"/>
      <c r="BE61" s="43"/>
      <c r="BF61" s="43"/>
      <c r="BG61" s="11"/>
      <c r="BH61" s="4"/>
      <c r="BI61" s="1"/>
      <c r="BJ61" s="43"/>
      <c r="BK61" s="43"/>
      <c r="BL61" s="43"/>
      <c r="BP61" s="18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</row>
    <row r="62" spans="1:112" x14ac:dyDescent="0.35">
      <c r="A62" s="44"/>
      <c r="B62" s="44"/>
      <c r="C62" s="44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16"/>
      <c r="R62" s="16"/>
      <c r="S62" s="16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/>
      <c r="AH62" s="43"/>
      <c r="AI62" s="43"/>
      <c r="AJ62" s="43"/>
      <c r="AK62" s="43"/>
      <c r="AL62" s="43"/>
      <c r="AM62" s="43"/>
      <c r="AN62" s="43"/>
      <c r="AO62" s="11"/>
      <c r="AP62" s="43"/>
      <c r="AQ62" s="43"/>
      <c r="AR62" s="43"/>
      <c r="AS62" s="43"/>
      <c r="AT62" s="43"/>
      <c r="AU62" s="11"/>
      <c r="AV62" s="43"/>
      <c r="AW62" s="43"/>
      <c r="AX62" s="43"/>
      <c r="AY62" s="43"/>
      <c r="AZ62" s="43"/>
      <c r="BA62" s="11"/>
      <c r="BB62" s="43"/>
      <c r="BC62" s="43"/>
      <c r="BD62" s="43"/>
      <c r="BE62" s="43"/>
      <c r="BF62" s="43"/>
      <c r="BG62" s="11"/>
      <c r="BH62" s="4"/>
      <c r="BI62" s="1"/>
      <c r="BJ62" s="43"/>
      <c r="BK62" s="43"/>
      <c r="BL62" s="43"/>
      <c r="BP62" s="18"/>
      <c r="CB62" s="6" t="s">
        <v>72</v>
      </c>
      <c r="CC62" s="6" t="s">
        <v>84</v>
      </c>
      <c r="CD62" s="6" t="s">
        <v>77</v>
      </c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</row>
    <row r="63" spans="1:112" x14ac:dyDescent="0.35">
      <c r="A63" s="44"/>
      <c r="B63" s="44"/>
      <c r="C63" s="44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16"/>
      <c r="R63" s="16"/>
      <c r="S63" s="16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/>
      <c r="AH63" s="43"/>
      <c r="AI63" s="43"/>
      <c r="AJ63" s="43"/>
      <c r="AK63" s="43"/>
      <c r="AL63" s="43"/>
      <c r="AM63" s="43"/>
      <c r="AN63" s="43"/>
      <c r="AO63" s="11"/>
      <c r="AP63" s="43"/>
      <c r="AQ63" s="43"/>
      <c r="AR63" s="43"/>
      <c r="AS63" s="43"/>
      <c r="AT63" s="43"/>
      <c r="AU63" s="11"/>
      <c r="AV63" s="43"/>
      <c r="AW63" s="43"/>
      <c r="AX63" s="43"/>
      <c r="AY63" s="43"/>
      <c r="AZ63" s="43"/>
      <c r="BA63" s="11"/>
      <c r="BB63" s="43"/>
      <c r="BC63" s="43"/>
      <c r="BD63" s="43"/>
      <c r="BE63" s="43"/>
      <c r="BF63" s="43"/>
      <c r="BG63" s="11"/>
      <c r="BH63" s="4"/>
      <c r="BI63" s="1"/>
      <c r="BJ63" s="43"/>
      <c r="BK63" s="43"/>
      <c r="BL63" s="43"/>
      <c r="BP63" s="18"/>
      <c r="CB63" s="6" t="s">
        <v>75</v>
      </c>
      <c r="CC63" s="23">
        <v>0.20250000000000001</v>
      </c>
      <c r="CD63" s="23">
        <f>CC63/2.45</f>
        <v>8.2653061224489802E-2</v>
      </c>
      <c r="CE63" s="21">
        <f t="shared" ref="CE63:DH64" si="18">CE55*$CD63</f>
        <v>2165.3192378237395</v>
      </c>
      <c r="CF63" s="21">
        <f t="shared" si="18"/>
        <v>1266.8057832547445</v>
      </c>
      <c r="CG63" s="21">
        <f t="shared" si="18"/>
        <v>820.746235516718</v>
      </c>
      <c r="CH63" s="21">
        <f t="shared" si="18"/>
        <v>4962.3689879034391</v>
      </c>
      <c r="CI63" s="21">
        <f t="shared" si="18"/>
        <v>1221.3303466960674</v>
      </c>
      <c r="CJ63" s="21">
        <f t="shared" si="18"/>
        <v>2297.261666719608</v>
      </c>
      <c r="CK63" s="21">
        <f t="shared" si="18"/>
        <v>1373.5227880928135</v>
      </c>
      <c r="CL63" s="21">
        <f t="shared" si="18"/>
        <v>1306.2863122650522</v>
      </c>
      <c r="CM63" s="21">
        <f t="shared" si="18"/>
        <v>1604.4254306098806</v>
      </c>
      <c r="CN63" s="21">
        <f t="shared" si="18"/>
        <v>1562.4472309562038</v>
      </c>
      <c r="CO63" s="21">
        <f t="shared" si="18"/>
        <v>879.80656159762827</v>
      </c>
      <c r="CP63" s="21">
        <f t="shared" si="18"/>
        <v>1527.3269050860838</v>
      </c>
      <c r="CQ63" s="21">
        <f t="shared" si="18"/>
        <v>1599.5407763709006</v>
      </c>
      <c r="CR63" s="21">
        <f t="shared" si="18"/>
        <v>1348.9805045997325</v>
      </c>
      <c r="CS63" s="21">
        <f t="shared" si="18"/>
        <v>2499.6722057169677</v>
      </c>
      <c r="CT63" s="21">
        <f t="shared" si="18"/>
        <v>1853.6718132817045</v>
      </c>
      <c r="CU63" s="21">
        <f t="shared" si="18"/>
        <v>664.93836144216311</v>
      </c>
      <c r="CV63" s="21">
        <f t="shared" si="18"/>
        <v>1349.8744043046033</v>
      </c>
      <c r="CW63" s="21">
        <f t="shared" si="18"/>
        <v>750.87122690308877</v>
      </c>
      <c r="CX63" s="21">
        <f t="shared" si="18"/>
        <v>2444.748452085179</v>
      </c>
      <c r="CY63" s="21">
        <f t="shared" si="18"/>
        <v>2553.6479416781885</v>
      </c>
      <c r="CZ63" s="21">
        <f t="shared" si="18"/>
        <v>1600.0640751557919</v>
      </c>
      <c r="DA63" s="21">
        <f t="shared" si="18"/>
        <v>1700.8067452082691</v>
      </c>
      <c r="DB63" s="21">
        <f t="shared" si="18"/>
        <v>555.01225762329182</v>
      </c>
      <c r="DC63" s="21">
        <f t="shared" si="18"/>
        <v>1471.2837066050256</v>
      </c>
      <c r="DD63" s="21">
        <f t="shared" si="18"/>
        <v>2723.4494694269779</v>
      </c>
      <c r="DE63" s="21">
        <f t="shared" si="18"/>
        <v>1345.2862807986432</v>
      </c>
      <c r="DF63" s="21">
        <f t="shared" si="18"/>
        <v>1771.4097844755479</v>
      </c>
      <c r="DG63" s="21">
        <f t="shared" si="18"/>
        <v>0</v>
      </c>
      <c r="DH63" s="21">
        <f t="shared" si="18"/>
        <v>1048.9742271396053</v>
      </c>
    </row>
    <row r="64" spans="1:112" x14ac:dyDescent="0.35">
      <c r="A64" s="44"/>
      <c r="B64" s="44"/>
      <c r="C64" s="44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16"/>
      <c r="R64" s="16"/>
      <c r="S64" s="16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/>
      <c r="AH64" s="43"/>
      <c r="AI64" s="43"/>
      <c r="AJ64" s="43"/>
      <c r="AK64" s="43"/>
      <c r="AL64" s="43"/>
      <c r="AM64" s="43"/>
      <c r="AN64" s="43"/>
      <c r="AO64" s="11"/>
      <c r="AP64" s="43"/>
      <c r="AQ64" s="43"/>
      <c r="AR64" s="43"/>
      <c r="AS64" s="43"/>
      <c r="AT64" s="43"/>
      <c r="AU64" s="11"/>
      <c r="AV64" s="43"/>
      <c r="AW64" s="43"/>
      <c r="AX64" s="43"/>
      <c r="AY64" s="43"/>
      <c r="AZ64" s="43"/>
      <c r="BA64" s="11"/>
      <c r="BB64" s="43"/>
      <c r="BC64" s="43"/>
      <c r="BD64" s="43"/>
      <c r="BE64" s="43"/>
      <c r="BF64" s="43"/>
      <c r="BG64" s="11"/>
      <c r="BH64" s="4"/>
      <c r="BI64" s="1"/>
      <c r="BJ64" s="43"/>
      <c r="BK64" s="43"/>
      <c r="BL64" s="43"/>
      <c r="BP64" s="18"/>
      <c r="CB64" s="6" t="s">
        <v>74</v>
      </c>
      <c r="CC64" s="23">
        <v>0.11</v>
      </c>
      <c r="CD64" s="23">
        <f>CC64/2.45</f>
        <v>4.4897959183673466E-2</v>
      </c>
      <c r="CE64" s="21">
        <f t="shared" si="18"/>
        <v>127.34559622198837</v>
      </c>
      <c r="CF64" s="21">
        <f t="shared" si="18"/>
        <v>50.271125639132535</v>
      </c>
      <c r="CG64" s="21">
        <f t="shared" si="18"/>
        <v>38.205511869792872</v>
      </c>
      <c r="CH64" s="21">
        <f t="shared" si="18"/>
        <v>92.452066680644123</v>
      </c>
      <c r="CI64" s="21">
        <f t="shared" si="18"/>
        <v>56.375878309474366</v>
      </c>
      <c r="CJ64" s="21">
        <f t="shared" si="18"/>
        <v>103.81104136148686</v>
      </c>
      <c r="CK64" s="21">
        <f t="shared" si="18"/>
        <v>57.619446008396871</v>
      </c>
      <c r="CL64" s="21">
        <f t="shared" si="18"/>
        <v>38.5121779275864</v>
      </c>
      <c r="CM64" s="21">
        <f t="shared" si="18"/>
        <v>71.746339189577142</v>
      </c>
      <c r="CN64" s="21">
        <f t="shared" si="18"/>
        <v>229.58561937536993</v>
      </c>
      <c r="CO64" s="21">
        <f t="shared" si="18"/>
        <v>48.701963456073756</v>
      </c>
      <c r="CP64" s="21">
        <f t="shared" si="18"/>
        <v>35.010469220016795</v>
      </c>
      <c r="CQ64" s="21">
        <f t="shared" si="18"/>
        <v>75.883950334803401</v>
      </c>
      <c r="CR64" s="21">
        <f t="shared" si="18"/>
        <v>45.57251227191351</v>
      </c>
      <c r="CS64" s="21">
        <f t="shared" si="18"/>
        <v>133.1783513587207</v>
      </c>
      <c r="CT64" s="21">
        <f t="shared" si="18"/>
        <v>100.15855854046738</v>
      </c>
      <c r="CU64" s="21">
        <f t="shared" si="18"/>
        <v>15.242188138607531</v>
      </c>
      <c r="CV64" s="21">
        <f t="shared" si="18"/>
        <v>60.784497326902333</v>
      </c>
      <c r="CW64" s="21">
        <f t="shared" si="18"/>
        <v>21.983240186186439</v>
      </c>
      <c r="CX64" s="21">
        <f t="shared" si="18"/>
        <v>126.40318028379563</v>
      </c>
      <c r="CY64" s="21">
        <f t="shared" si="18"/>
        <v>198.31164133221267</v>
      </c>
      <c r="CZ64" s="21">
        <f t="shared" si="18"/>
        <v>56.651025817770183</v>
      </c>
      <c r="DA64" s="21">
        <f t="shared" si="18"/>
        <v>92.368160682006035</v>
      </c>
      <c r="DB64" s="21">
        <f t="shared" si="18"/>
        <v>25.668727846830635</v>
      </c>
      <c r="DC64" s="21">
        <f t="shared" si="18"/>
        <v>347.58337394357483</v>
      </c>
      <c r="DD64" s="21">
        <f t="shared" si="18"/>
        <v>128.3467981071083</v>
      </c>
      <c r="DE64" s="21">
        <f t="shared" si="18"/>
        <v>66.213632342752618</v>
      </c>
      <c r="DF64" s="21">
        <f t="shared" si="18"/>
        <v>93.496686596854445</v>
      </c>
      <c r="DG64" s="21">
        <f t="shared" si="18"/>
        <v>0</v>
      </c>
      <c r="DH64" s="21">
        <f t="shared" si="18"/>
        <v>214.32979363123889</v>
      </c>
    </row>
    <row r="65" spans="1:116" x14ac:dyDescent="0.35">
      <c r="A65" s="44"/>
      <c r="B65" s="44"/>
      <c r="C65" s="44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16"/>
      <c r="R65" s="16"/>
      <c r="S65" s="16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/>
      <c r="AH65" s="43"/>
      <c r="AI65" s="43"/>
      <c r="AJ65" s="43"/>
      <c r="AK65" s="43"/>
      <c r="AL65" s="43"/>
      <c r="AM65" s="43"/>
      <c r="AN65" s="43"/>
      <c r="AO65" s="11"/>
      <c r="AP65" s="43"/>
      <c r="AQ65" s="43"/>
      <c r="AR65" s="43"/>
      <c r="AS65" s="43"/>
      <c r="AT65" s="43"/>
      <c r="AU65" s="11"/>
      <c r="AV65" s="43"/>
      <c r="AW65" s="43"/>
      <c r="AX65" s="43"/>
      <c r="AY65" s="43"/>
      <c r="AZ65" s="43"/>
      <c r="BA65" s="11"/>
      <c r="BB65" s="43"/>
      <c r="BC65" s="43"/>
      <c r="BD65" s="43"/>
      <c r="BE65" s="43"/>
      <c r="BF65" s="43"/>
      <c r="BG65" s="11"/>
      <c r="BH65" s="4"/>
      <c r="BI65" s="1"/>
      <c r="BJ65" s="43"/>
      <c r="BK65" s="43"/>
      <c r="BL65" s="43"/>
      <c r="BP65" s="18"/>
      <c r="CD65" s="23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</row>
    <row r="66" spans="1:116" x14ac:dyDescent="0.35">
      <c r="A66" s="44"/>
      <c r="B66" s="44"/>
      <c r="C66" s="44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6"/>
      <c r="R66" s="16"/>
      <c r="S66" s="16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/>
      <c r="AH66" s="43"/>
      <c r="AI66" s="43"/>
      <c r="AJ66" s="43"/>
      <c r="AK66" s="43"/>
      <c r="AL66" s="43"/>
      <c r="AM66" s="43"/>
      <c r="AN66" s="43"/>
      <c r="AO66" s="11"/>
      <c r="AP66" s="43"/>
      <c r="AQ66" s="43"/>
      <c r="AR66" s="43"/>
      <c r="AS66" s="43"/>
      <c r="AT66" s="43"/>
      <c r="AU66" s="11"/>
      <c r="AV66" s="43"/>
      <c r="AW66" s="43"/>
      <c r="AX66" s="43"/>
      <c r="AY66" s="43"/>
      <c r="AZ66" s="43"/>
      <c r="BA66" s="11"/>
      <c r="BB66" s="43"/>
      <c r="BC66" s="43"/>
      <c r="BD66" s="43"/>
      <c r="BE66" s="43"/>
      <c r="BF66" s="43"/>
      <c r="BG66" s="11"/>
      <c r="BH66" s="4"/>
      <c r="BI66" s="1"/>
      <c r="BJ66" s="43"/>
      <c r="BK66" s="43"/>
      <c r="BL66" s="43"/>
      <c r="BP66" s="18"/>
      <c r="CB66" s="6" t="s">
        <v>76</v>
      </c>
      <c r="CC66" s="23">
        <v>0.215</v>
      </c>
      <c r="CD66" s="23">
        <f>CC66/2.45</f>
        <v>8.7755102040816324E-2</v>
      </c>
      <c r="CE66" s="21">
        <f t="shared" ref="CE66:DH67" si="19">CE58*$CD66</f>
        <v>519.82737704406793</v>
      </c>
      <c r="CF66" s="21">
        <f t="shared" si="19"/>
        <v>1398.8504296682406</v>
      </c>
      <c r="CG66" s="21">
        <f t="shared" si="19"/>
        <v>407.11232587165046</v>
      </c>
      <c r="CH66" s="21">
        <f t="shared" si="19"/>
        <v>685.15856323894809</v>
      </c>
      <c r="CI66" s="21">
        <f t="shared" si="19"/>
        <v>483.14573414831347</v>
      </c>
      <c r="CJ66" s="21">
        <f t="shared" si="19"/>
        <v>740.20932451714168</v>
      </c>
      <c r="CK66" s="21">
        <f t="shared" si="19"/>
        <v>551.55943582435577</v>
      </c>
      <c r="CL66" s="21">
        <f t="shared" si="19"/>
        <v>531.80608928788968</v>
      </c>
      <c r="CM66" s="21">
        <f t="shared" si="19"/>
        <v>1308.1402444600169</v>
      </c>
      <c r="CN66" s="21">
        <f t="shared" si="19"/>
        <v>439.4131540432914</v>
      </c>
      <c r="CO66" s="21">
        <f t="shared" si="19"/>
        <v>1128.6755392503151</v>
      </c>
      <c r="CP66" s="21">
        <f t="shared" si="19"/>
        <v>1195.4557599291163</v>
      </c>
      <c r="CQ66" s="21">
        <f t="shared" si="19"/>
        <v>495.15623647238016</v>
      </c>
      <c r="CR66" s="21">
        <f t="shared" si="19"/>
        <v>906.16413965877632</v>
      </c>
      <c r="CS66" s="21">
        <f t="shared" si="19"/>
        <v>771.1528792052577</v>
      </c>
      <c r="CT66" s="21">
        <f t="shared" si="19"/>
        <v>1315.1107688338375</v>
      </c>
      <c r="CU66" s="21">
        <f t="shared" si="19"/>
        <v>1117.2779944787521</v>
      </c>
      <c r="CV66" s="21">
        <f t="shared" si="19"/>
        <v>950.13178146723772</v>
      </c>
      <c r="CW66" s="21">
        <f t="shared" si="19"/>
        <v>922.43334720321741</v>
      </c>
      <c r="CX66" s="21">
        <f t="shared" si="19"/>
        <v>800.41493735433107</v>
      </c>
      <c r="CY66" s="21">
        <f t="shared" si="19"/>
        <v>414.00331872794578</v>
      </c>
      <c r="CZ66" s="21">
        <f t="shared" si="19"/>
        <v>505.97015787008695</v>
      </c>
      <c r="DA66" s="21">
        <f t="shared" si="19"/>
        <v>1716.0263730054853</v>
      </c>
      <c r="DB66" s="21">
        <f t="shared" si="19"/>
        <v>292.64849386708278</v>
      </c>
      <c r="DC66" s="21">
        <f t="shared" si="19"/>
        <v>851.03030313183933</v>
      </c>
      <c r="DD66" s="21">
        <f t="shared" si="19"/>
        <v>1467.5722806672461</v>
      </c>
      <c r="DE66" s="21">
        <f t="shared" si="19"/>
        <v>619.44979775831587</v>
      </c>
      <c r="DF66" s="21">
        <f t="shared" si="19"/>
        <v>607.66455836289515</v>
      </c>
      <c r="DG66" s="21">
        <f t="shared" si="19"/>
        <v>2622.7560433473968</v>
      </c>
      <c r="DH66" s="21">
        <f t="shared" si="19"/>
        <v>915.67610769107489</v>
      </c>
    </row>
    <row r="67" spans="1:116" x14ac:dyDescent="0.35">
      <c r="A67" s="44"/>
      <c r="B67" s="44"/>
      <c r="C67" s="44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6"/>
      <c r="R67" s="16"/>
      <c r="S67" s="16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/>
      <c r="AH67" s="43"/>
      <c r="AI67" s="43"/>
      <c r="AJ67" s="43"/>
      <c r="AK67" s="43"/>
      <c r="AL67" s="43"/>
      <c r="AM67" s="43"/>
      <c r="AN67" s="43"/>
      <c r="AO67" s="11"/>
      <c r="AP67" s="43"/>
      <c r="AQ67" s="43"/>
      <c r="AR67" s="43"/>
      <c r="AS67" s="43"/>
      <c r="AT67" s="43"/>
      <c r="AU67" s="11"/>
      <c r="AV67" s="43"/>
      <c r="AW67" s="43"/>
      <c r="AX67" s="43"/>
      <c r="AY67" s="43"/>
      <c r="AZ67" s="43"/>
      <c r="BA67" s="11"/>
      <c r="BB67" s="43"/>
      <c r="BC67" s="43"/>
      <c r="BD67" s="43"/>
      <c r="BE67" s="43"/>
      <c r="BF67" s="43"/>
      <c r="BG67" s="11"/>
      <c r="BH67" s="4"/>
      <c r="BI67" s="1"/>
      <c r="BJ67" s="43"/>
      <c r="BK67" s="43"/>
      <c r="BL67" s="43"/>
      <c r="BP67" s="18"/>
      <c r="CB67" s="6" t="s">
        <v>73</v>
      </c>
      <c r="CC67" s="23">
        <f>0.1475</f>
        <v>0.14749999999999999</v>
      </c>
      <c r="CD67" s="23">
        <f>CC67/2.45</f>
        <v>6.0204081632653055E-2</v>
      </c>
      <c r="CE67" s="21">
        <f t="shared" si="19"/>
        <v>25.667303243900005</v>
      </c>
      <c r="CF67" s="21">
        <f t="shared" si="19"/>
        <v>46.605690817288597</v>
      </c>
      <c r="CG67" s="21">
        <f t="shared" si="19"/>
        <v>15.9107433863518</v>
      </c>
      <c r="CH67" s="21">
        <f t="shared" si="19"/>
        <v>10.717111682727687</v>
      </c>
      <c r="CI67" s="21">
        <f t="shared" si="19"/>
        <v>18.723947678171658</v>
      </c>
      <c r="CJ67" s="21">
        <f t="shared" si="19"/>
        <v>28.083208879905694</v>
      </c>
      <c r="CK67" s="21">
        <f t="shared" si="19"/>
        <v>19.426055474311639</v>
      </c>
      <c r="CL67" s="21">
        <f t="shared" si="19"/>
        <v>13.163522064099775</v>
      </c>
      <c r="CM67" s="21">
        <f t="shared" si="19"/>
        <v>49.112677658090604</v>
      </c>
      <c r="CN67" s="21">
        <f t="shared" si="19"/>
        <v>54.209009647669191</v>
      </c>
      <c r="CO67" s="21">
        <f t="shared" si="19"/>
        <v>52.455071538306157</v>
      </c>
      <c r="CP67" s="21">
        <f t="shared" si="19"/>
        <v>23.006922771016079</v>
      </c>
      <c r="CQ67" s="21">
        <f t="shared" si="19"/>
        <v>19.722227553746489</v>
      </c>
      <c r="CR67" s="21">
        <f t="shared" si="19"/>
        <v>25.701783766467639</v>
      </c>
      <c r="CS67" s="21">
        <f t="shared" si="19"/>
        <v>34.494523834165335</v>
      </c>
      <c r="CT67" s="21">
        <f t="shared" si="19"/>
        <v>59.659093515601612</v>
      </c>
      <c r="CU67" s="21">
        <f t="shared" si="19"/>
        <v>21.502367042217067</v>
      </c>
      <c r="CV67" s="21">
        <f t="shared" si="19"/>
        <v>35.920502957794817</v>
      </c>
      <c r="CW67" s="21">
        <f t="shared" si="19"/>
        <v>22.673592339009932</v>
      </c>
      <c r="CX67" s="21">
        <f t="shared" si="19"/>
        <v>34.745462950075947</v>
      </c>
      <c r="CY67" s="21">
        <f t="shared" si="19"/>
        <v>26.99293476630627</v>
      </c>
      <c r="CZ67" s="21">
        <f t="shared" si="19"/>
        <v>15.040227429911964</v>
      </c>
      <c r="DA67" s="21">
        <f t="shared" si="19"/>
        <v>78.24388046166149</v>
      </c>
      <c r="DB67" s="21">
        <f t="shared" si="19"/>
        <v>11.363370335211336</v>
      </c>
      <c r="DC67" s="21">
        <f t="shared" si="19"/>
        <v>168.79776435082508</v>
      </c>
      <c r="DD67" s="21">
        <f t="shared" si="19"/>
        <v>58.066321433178864</v>
      </c>
      <c r="DE67" s="21">
        <f t="shared" si="19"/>
        <v>25.597521235214145</v>
      </c>
      <c r="DF67" s="21">
        <f t="shared" si="19"/>
        <v>26.927757338651016</v>
      </c>
      <c r="DG67" s="21">
        <f t="shared" si="19"/>
        <v>0</v>
      </c>
      <c r="DH67" s="21">
        <f t="shared" si="19"/>
        <v>157.0792095372037</v>
      </c>
    </row>
    <row r="68" spans="1:116" x14ac:dyDescent="0.35">
      <c r="A68" s="44"/>
      <c r="B68" s="44"/>
      <c r="C68" s="44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6"/>
      <c r="R68" s="16"/>
      <c r="S68" s="16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/>
      <c r="AH68" s="43"/>
      <c r="AI68" s="43"/>
      <c r="AJ68" s="43"/>
      <c r="AK68" s="43"/>
      <c r="AL68" s="43"/>
      <c r="AM68" s="43"/>
      <c r="AN68" s="43"/>
      <c r="AO68" s="11"/>
      <c r="AP68" s="43"/>
      <c r="AQ68" s="43"/>
      <c r="AR68" s="43"/>
      <c r="AS68" s="43"/>
      <c r="AT68" s="43"/>
      <c r="AU68" s="11"/>
      <c r="AV68" s="43"/>
      <c r="AW68" s="43"/>
      <c r="AX68" s="43"/>
      <c r="AY68" s="43"/>
      <c r="AZ68" s="43"/>
      <c r="BA68" s="11"/>
      <c r="BB68" s="43"/>
      <c r="BC68" s="43"/>
      <c r="BD68" s="43"/>
      <c r="BE68" s="43"/>
      <c r="BF68" s="43"/>
      <c r="BG68" s="11"/>
      <c r="BH68" s="4"/>
      <c r="BI68" s="1"/>
      <c r="BJ68" s="43"/>
      <c r="BK68" s="43"/>
      <c r="BL68" s="43"/>
      <c r="BP68" s="18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</row>
    <row r="69" spans="1:116" ht="14" customHeight="1" x14ac:dyDescent="0.35">
      <c r="A69" s="44"/>
      <c r="B69" s="44"/>
      <c r="C69" s="44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16"/>
      <c r="R69" s="16"/>
      <c r="S69" s="16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/>
      <c r="AH69" s="43"/>
      <c r="AI69" s="43"/>
      <c r="AJ69" s="43"/>
      <c r="AK69" s="43"/>
      <c r="AL69" s="43"/>
      <c r="AM69" s="43"/>
      <c r="AN69" s="43"/>
      <c r="AO69" s="11"/>
      <c r="AP69" s="43"/>
      <c r="AQ69" s="43"/>
      <c r="AR69" s="43"/>
      <c r="AS69" s="43"/>
      <c r="AT69" s="43"/>
      <c r="AU69" s="11"/>
      <c r="AV69" s="43"/>
      <c r="AW69" s="43"/>
      <c r="AX69" s="43"/>
      <c r="AY69" s="43"/>
      <c r="AZ69" s="43"/>
      <c r="BA69" s="11"/>
      <c r="BB69" s="43"/>
      <c r="BC69" s="43"/>
      <c r="BD69" s="43"/>
      <c r="BE69" s="43"/>
      <c r="BF69" s="43"/>
      <c r="BG69" s="11"/>
      <c r="BH69" s="4"/>
      <c r="BI69" s="1"/>
      <c r="BJ69" s="43"/>
      <c r="BK69" s="43"/>
      <c r="BL69" s="43"/>
      <c r="BP69" s="18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J69" s="6" t="s">
        <v>117</v>
      </c>
      <c r="DK69" s="6" t="s">
        <v>120</v>
      </c>
    </row>
    <row r="70" spans="1:116" x14ac:dyDescent="0.35">
      <c r="A70" s="44"/>
      <c r="B70" s="44"/>
      <c r="C70" s="44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/>
      <c r="AH70" s="43"/>
      <c r="AI70" s="43"/>
      <c r="AJ70" s="43"/>
      <c r="AK70" s="43"/>
      <c r="AL70" s="43"/>
      <c r="AM70" s="43"/>
      <c r="AN70" s="43"/>
      <c r="AO70" s="11"/>
      <c r="AP70" s="43"/>
      <c r="AQ70" s="43"/>
      <c r="AR70" s="43"/>
      <c r="AS70" s="43"/>
      <c r="AT70" s="43"/>
      <c r="AU70" s="11"/>
      <c r="AV70" s="43"/>
      <c r="AW70" s="43"/>
      <c r="AX70" s="43"/>
      <c r="AY70" s="43"/>
      <c r="AZ70" s="43"/>
      <c r="BA70" s="11"/>
      <c r="BB70" s="43"/>
      <c r="BC70" s="43"/>
      <c r="BD70" s="43"/>
      <c r="BE70" s="43"/>
      <c r="BF70" s="43"/>
      <c r="BG70" s="11"/>
      <c r="BH70" s="4"/>
      <c r="BI70" s="1"/>
      <c r="BJ70" s="43"/>
      <c r="BK70" s="43"/>
      <c r="BL70" s="43"/>
      <c r="BP70" s="18"/>
      <c r="CD70" s="6" t="s">
        <v>85</v>
      </c>
      <c r="CE70" s="6">
        <f>SUM(CE63:CE64,CE66:CE67)</f>
        <v>2838.1595143336954</v>
      </c>
      <c r="CF70" s="6">
        <f>SUM(CF63:CF64,CF66:CF67)</f>
        <v>2762.5330293794063</v>
      </c>
      <c r="CG70" s="6">
        <f t="shared" ref="CG70:DH70" si="20">SUM(CG63:CG64,CG66:CG67)</f>
        <v>1281.9748166445133</v>
      </c>
      <c r="CH70" s="6">
        <f t="shared" si="20"/>
        <v>5750.6967295057584</v>
      </c>
      <c r="CI70" s="6">
        <f t="shared" si="20"/>
        <v>1779.5759068320269</v>
      </c>
      <c r="CJ70" s="6">
        <f t="shared" si="20"/>
        <v>3169.3652414781423</v>
      </c>
      <c r="CK70" s="6">
        <f t="shared" si="20"/>
        <v>2002.1277253998776</v>
      </c>
      <c r="CL70" s="6">
        <f t="shared" si="20"/>
        <v>1889.7681015446281</v>
      </c>
      <c r="CM70" s="6">
        <f t="shared" si="20"/>
        <v>3033.4246919175648</v>
      </c>
      <c r="CN70" s="6">
        <f t="shared" si="20"/>
        <v>2285.6550140225345</v>
      </c>
      <c r="CO70" s="6">
        <f t="shared" si="20"/>
        <v>2109.639135842323</v>
      </c>
      <c r="CP70" s="6">
        <f t="shared" si="20"/>
        <v>2780.8000570062327</v>
      </c>
      <c r="CQ70" s="6">
        <f t="shared" si="20"/>
        <v>2190.3031907318305</v>
      </c>
      <c r="CR70" s="6">
        <f t="shared" si="20"/>
        <v>2326.41894029689</v>
      </c>
      <c r="CS70" s="6">
        <f t="shared" si="20"/>
        <v>3438.4979601151113</v>
      </c>
      <c r="CT70" s="6">
        <f t="shared" si="20"/>
        <v>3328.6002341716107</v>
      </c>
      <c r="CU70" s="6">
        <f t="shared" si="20"/>
        <v>1818.9609111017398</v>
      </c>
      <c r="CV70" s="6">
        <f t="shared" si="20"/>
        <v>2396.7111860565378</v>
      </c>
      <c r="CW70" s="6">
        <f t="shared" si="20"/>
        <v>1717.9614066315025</v>
      </c>
      <c r="CX70" s="6">
        <f t="shared" si="20"/>
        <v>3406.3120326733815</v>
      </c>
      <c r="CY70" s="6">
        <f t="shared" si="20"/>
        <v>3192.9558365046537</v>
      </c>
      <c r="CZ70" s="6">
        <f t="shared" si="20"/>
        <v>2177.7254862735608</v>
      </c>
      <c r="DA70" s="6">
        <f t="shared" si="20"/>
        <v>3587.4451593574217</v>
      </c>
      <c r="DB70" s="6">
        <f t="shared" si="20"/>
        <v>884.69284967241651</v>
      </c>
      <c r="DC70" s="6">
        <f t="shared" si="20"/>
        <v>2838.695148031265</v>
      </c>
      <c r="DD70" s="6">
        <f t="shared" si="20"/>
        <v>4377.4348696345114</v>
      </c>
      <c r="DE70" s="6">
        <f t="shared" si="20"/>
        <v>2056.5472321349257</v>
      </c>
      <c r="DF70" s="6">
        <f t="shared" si="20"/>
        <v>2499.4987867739487</v>
      </c>
      <c r="DG70" s="6">
        <f t="shared" si="20"/>
        <v>2622.7560433473968</v>
      </c>
      <c r="DH70" s="6">
        <f t="shared" si="20"/>
        <v>2336.0593379991224</v>
      </c>
      <c r="DJ70" s="6">
        <f>SUM(CE70:DH70)</f>
        <v>78881.296575414526</v>
      </c>
      <c r="DK70" s="6">
        <f>AVERAGE(CE70:DH70)</f>
        <v>2629.3765525138174</v>
      </c>
    </row>
    <row r="71" spans="1:116" x14ac:dyDescent="0.35">
      <c r="A71" s="16"/>
      <c r="B71" s="16"/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6"/>
      <c r="R71" s="16"/>
      <c r="S71" s="16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8"/>
      <c r="AH71" s="36"/>
      <c r="AI71" s="36"/>
      <c r="AJ71" s="36"/>
      <c r="AK71" s="36"/>
      <c r="AL71" s="36"/>
      <c r="AM71" s="36"/>
      <c r="AN71" s="36"/>
      <c r="AO71" s="18"/>
      <c r="AP71" s="36"/>
      <c r="AQ71" s="36"/>
      <c r="AR71" s="36"/>
      <c r="AS71" s="36"/>
      <c r="AT71" s="36"/>
      <c r="AU71" s="18"/>
      <c r="AV71" s="36"/>
      <c r="AW71" s="36"/>
      <c r="AX71" s="36"/>
      <c r="AY71" s="36"/>
      <c r="AZ71" s="36"/>
      <c r="BA71" s="18"/>
      <c r="BB71" s="36"/>
      <c r="BC71" s="36"/>
      <c r="BD71" s="36"/>
      <c r="BE71" s="36"/>
      <c r="BF71" s="36"/>
      <c r="BG71" s="18"/>
      <c r="BH71" s="38"/>
      <c r="BI71" s="39"/>
      <c r="BJ71" s="36"/>
      <c r="BK71" s="36"/>
      <c r="BL71" s="36"/>
      <c r="BP71" s="18"/>
    </row>
    <row r="72" spans="1:116" x14ac:dyDescent="0.35">
      <c r="A72" t="s">
        <v>117</v>
      </c>
      <c r="B72">
        <f>SUM(B60:B69)</f>
        <v>0</v>
      </c>
      <c r="C72">
        <f t="shared" ref="C72:AE72" si="21">SUM(C60:C69)</f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 s="17"/>
      <c r="AG72" s="18"/>
      <c r="AH72" s="36"/>
      <c r="AI72" s="36"/>
      <c r="AJ72" s="36"/>
      <c r="AK72" s="36"/>
      <c r="AL72" s="36"/>
      <c r="AM72" s="36"/>
      <c r="AN72" s="36"/>
      <c r="AO72" s="18"/>
      <c r="AP72" s="36"/>
      <c r="AQ72" s="36"/>
      <c r="AR72" s="36"/>
      <c r="AS72" s="36"/>
      <c r="AT72" s="36"/>
      <c r="AU72" s="18"/>
      <c r="AV72" s="36"/>
      <c r="AW72" s="36"/>
      <c r="AX72" s="36"/>
      <c r="AY72" s="36"/>
      <c r="AZ72" s="36"/>
      <c r="BA72" s="18"/>
      <c r="BB72" s="36"/>
      <c r="BC72" s="36"/>
      <c r="BD72" s="36"/>
      <c r="BE72" s="36"/>
      <c r="BF72" s="36"/>
      <c r="BG72" s="18"/>
      <c r="BH72" s="38"/>
      <c r="BI72" s="39"/>
      <c r="BJ72" s="36"/>
      <c r="BK72" s="36"/>
      <c r="BL72" s="36"/>
      <c r="BP72" s="18"/>
      <c r="CD72" s="6" t="s">
        <v>119</v>
      </c>
      <c r="CE72" s="6">
        <v>2896.7282341218411</v>
      </c>
      <c r="CF72" s="6">
        <v>2966.814470489966</v>
      </c>
      <c r="CG72" s="6">
        <v>1429.867392378859</v>
      </c>
      <c r="CH72" s="6">
        <v>4474.8854545282047</v>
      </c>
      <c r="CI72" s="6">
        <v>2617.8403684192676</v>
      </c>
      <c r="CJ72" s="6">
        <v>2203.7745186377465</v>
      </c>
      <c r="CK72" s="6">
        <v>1359.3143966244093</v>
      </c>
      <c r="CL72" s="6">
        <v>1410.1782972630774</v>
      </c>
      <c r="CM72" s="6">
        <v>4660.9390464079297</v>
      </c>
      <c r="CN72" s="6">
        <v>1406.7193228753847</v>
      </c>
      <c r="CO72" s="6">
        <v>3384.653057887806</v>
      </c>
      <c r="CP72" s="6">
        <v>3074.7710710085139</v>
      </c>
      <c r="CQ72" s="6">
        <v>1686.3683537211946</v>
      </c>
      <c r="CR72" s="6">
        <v>3312.2275440234885</v>
      </c>
      <c r="CS72" s="6">
        <v>2067.7728350073785</v>
      </c>
      <c r="CT72" s="6">
        <v>4400.1800031610492</v>
      </c>
      <c r="CU72" s="6">
        <v>3035.9795434780467</v>
      </c>
      <c r="CV72" s="6">
        <v>2560.9551561865801</v>
      </c>
      <c r="CW72" s="6">
        <v>2617.1864194590789</v>
      </c>
      <c r="CX72" s="6">
        <v>1848.705991182142</v>
      </c>
      <c r="CY72" s="6">
        <v>1429.5104756321084</v>
      </c>
      <c r="CZ72" s="6">
        <v>2001.5127477284755</v>
      </c>
      <c r="DA72" s="6">
        <v>4955.548214436888</v>
      </c>
      <c r="DB72" s="6">
        <v>0</v>
      </c>
      <c r="DC72" s="6">
        <v>2409.8931849916175</v>
      </c>
      <c r="DD72" s="6">
        <v>4389.5928004592788</v>
      </c>
      <c r="DE72" s="6">
        <v>2353.6883633670368</v>
      </c>
      <c r="DF72" s="6">
        <v>1920.4235971839271</v>
      </c>
      <c r="DG72" s="6">
        <v>1446.4146120130229</v>
      </c>
      <c r="DH72" s="6">
        <v>2011.4874101668577</v>
      </c>
      <c r="DJ72" s="6">
        <f>SUM(CE72:DH72)</f>
        <v>76333.932882841182</v>
      </c>
      <c r="DK72" s="6">
        <f>AVERAGE(CE72:DH72)</f>
        <v>2544.4644294280392</v>
      </c>
      <c r="DL72" s="6">
        <f>DJ70/DJ72</f>
        <v>1.0333713146482717</v>
      </c>
    </row>
    <row r="73" spans="1:1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s="17"/>
      <c r="AG73" s="18"/>
      <c r="AH73" s="36"/>
      <c r="AI73" s="36"/>
      <c r="AJ73" s="36"/>
      <c r="AK73" s="36"/>
      <c r="AL73" s="36"/>
      <c r="AM73" s="36"/>
      <c r="AN73" s="36"/>
      <c r="AO73" s="18"/>
      <c r="AP73" s="36"/>
      <c r="AQ73" s="36"/>
      <c r="AR73" s="36"/>
      <c r="AS73" s="36"/>
      <c r="AT73" s="36"/>
      <c r="AU73" s="18"/>
      <c r="AV73" s="36"/>
      <c r="AW73" s="36"/>
      <c r="AX73" s="36"/>
      <c r="AY73" s="36"/>
      <c r="AZ73" s="36"/>
      <c r="BA73" s="18"/>
      <c r="BB73" s="36"/>
      <c r="BC73" s="36"/>
      <c r="BD73" s="36"/>
      <c r="BE73" s="36"/>
      <c r="BF73" s="36"/>
      <c r="BG73" s="18"/>
      <c r="BH73" s="38"/>
      <c r="BI73" s="39"/>
      <c r="BJ73" s="36"/>
      <c r="BK73" s="36"/>
      <c r="BL73" s="36"/>
      <c r="BP73" s="18"/>
      <c r="CD73" s="6" t="s">
        <v>118</v>
      </c>
      <c r="CE73" s="6">
        <f>CE70/CE72</f>
        <v>0.97978107883983079</v>
      </c>
      <c r="CF73" s="6">
        <f t="shared" ref="CF73:DH73" si="22">CF70/CF72</f>
        <v>0.93114451775043994</v>
      </c>
      <c r="CG73" s="6">
        <f t="shared" si="22"/>
        <v>0.89656902694431129</v>
      </c>
      <c r="CH73" s="6">
        <f t="shared" si="22"/>
        <v>1.2851047893721035</v>
      </c>
      <c r="CI73" s="6">
        <f t="shared" si="22"/>
        <v>0.67978778549686336</v>
      </c>
      <c r="CJ73" s="6">
        <f t="shared" si="22"/>
        <v>1.4381531389324129</v>
      </c>
      <c r="CK73" s="6">
        <f t="shared" si="22"/>
        <v>1.4728952554109405</v>
      </c>
      <c r="CL73" s="6">
        <f t="shared" si="22"/>
        <v>1.3400916077153897</v>
      </c>
      <c r="CM73" s="6">
        <f t="shared" si="22"/>
        <v>0.65081835692645462</v>
      </c>
      <c r="CN73" s="6">
        <f t="shared" si="22"/>
        <v>1.6248124105884703</v>
      </c>
      <c r="CO73" s="6">
        <f t="shared" si="22"/>
        <v>0.62329553421314154</v>
      </c>
      <c r="CP73" s="6">
        <f t="shared" si="22"/>
        <v>0.90439255241663896</v>
      </c>
      <c r="CQ73" s="6">
        <f t="shared" si="22"/>
        <v>1.2988284474733156</v>
      </c>
      <c r="CR73" s="6">
        <f t="shared" si="22"/>
        <v>0.70237292256524764</v>
      </c>
      <c r="CS73" s="6">
        <f t="shared" si="22"/>
        <v>1.6628992807630349</v>
      </c>
      <c r="CT73" s="6">
        <f t="shared" si="22"/>
        <v>0.75646910621392183</v>
      </c>
      <c r="CU73" s="6">
        <f t="shared" si="22"/>
        <v>0.59913477184300168</v>
      </c>
      <c r="CV73" s="6">
        <f t="shared" si="22"/>
        <v>0.93586612802130764</v>
      </c>
      <c r="CW73" s="6">
        <f t="shared" si="22"/>
        <v>0.65641537563326169</v>
      </c>
      <c r="CX73" s="6">
        <f t="shared" si="22"/>
        <v>1.8425385371825616</v>
      </c>
      <c r="CY73" s="6">
        <f t="shared" si="22"/>
        <v>2.233600866123612</v>
      </c>
      <c r="CZ73" s="6">
        <f t="shared" si="22"/>
        <v>1.0880397782852345</v>
      </c>
      <c r="DA73" s="6">
        <f t="shared" si="22"/>
        <v>0.72392498349752665</v>
      </c>
      <c r="DC73" s="6">
        <f t="shared" si="22"/>
        <v>1.1779340120591855</v>
      </c>
      <c r="DD73" s="6">
        <f t="shared" si="22"/>
        <v>0.99723028276711789</v>
      </c>
      <c r="DE73" s="6">
        <f t="shared" si="22"/>
        <v>0.87375510885092711</v>
      </c>
      <c r="DF73" s="6">
        <f t="shared" si="22"/>
        <v>1.3015351354977966</v>
      </c>
      <c r="DG73" s="6">
        <f t="shared" si="22"/>
        <v>1.8132809372668193</v>
      </c>
      <c r="DH73" s="6">
        <f t="shared" si="22"/>
        <v>1.1613591644629486</v>
      </c>
      <c r="DK73" s="6">
        <f>AVERAGE(CE73:DH73)</f>
        <v>1.1259320997625453</v>
      </c>
    </row>
    <row r="74" spans="1:116" s="21" customFormat="1" x14ac:dyDescent="0.35">
      <c r="A74" s="16"/>
      <c r="B74" s="16"/>
      <c r="C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6"/>
      <c r="R74" s="16"/>
      <c r="S74" s="16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CE74" t="s">
        <v>7</v>
      </c>
      <c r="CF74" t="s">
        <v>8</v>
      </c>
      <c r="CG74" t="s">
        <v>9</v>
      </c>
      <c r="CH74" t="s">
        <v>11</v>
      </c>
      <c r="CI74" t="s">
        <v>12</v>
      </c>
      <c r="CJ74" t="s">
        <v>53</v>
      </c>
      <c r="CK74" t="s">
        <v>13</v>
      </c>
      <c r="CL74" t="s">
        <v>14</v>
      </c>
      <c r="CM74" t="s">
        <v>32</v>
      </c>
      <c r="CN74" t="s">
        <v>15</v>
      </c>
      <c r="CO74" t="s">
        <v>16</v>
      </c>
      <c r="CP74" t="s">
        <v>18</v>
      </c>
      <c r="CQ74" t="s">
        <v>19</v>
      </c>
      <c r="CR74" t="s">
        <v>10</v>
      </c>
      <c r="CS74" t="s">
        <v>20</v>
      </c>
      <c r="CT74" t="s">
        <v>21</v>
      </c>
      <c r="CU74" t="s">
        <v>23</v>
      </c>
      <c r="CV74" t="s">
        <v>24</v>
      </c>
      <c r="CW74" t="s">
        <v>22</v>
      </c>
      <c r="CX74" t="s">
        <v>25</v>
      </c>
      <c r="CY74" t="s">
        <v>26</v>
      </c>
      <c r="CZ74" t="s">
        <v>27</v>
      </c>
      <c r="DA74" t="s">
        <v>28</v>
      </c>
      <c r="DB74" t="s">
        <v>29</v>
      </c>
      <c r="DC74" t="s">
        <v>33</v>
      </c>
      <c r="DD74" t="s">
        <v>31</v>
      </c>
      <c r="DE74" t="s">
        <v>30</v>
      </c>
      <c r="DF74" t="s">
        <v>34</v>
      </c>
      <c r="DG74" t="s">
        <v>54</v>
      </c>
      <c r="DH74" t="s">
        <v>55</v>
      </c>
    </row>
    <row r="75" spans="1:116" ht="156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G75" s="12" t="s">
        <v>36</v>
      </c>
      <c r="AH75" s="46">
        <v>1193.63772783935</v>
      </c>
      <c r="AI75" s="46">
        <v>1113.86586825466</v>
      </c>
      <c r="AJ75" s="46">
        <v>585.85936857968204</v>
      </c>
      <c r="AK75" s="60">
        <v>344.01433354555002</v>
      </c>
      <c r="AL75" s="60"/>
      <c r="AM75" s="60"/>
      <c r="AN75" s="46">
        <v>266.54621055055998</v>
      </c>
      <c r="AO75" s="12" t="s">
        <v>45</v>
      </c>
      <c r="AP75" s="46">
        <v>1233.1084887719701</v>
      </c>
      <c r="AQ75" s="46">
        <v>1109.0894238947001</v>
      </c>
      <c r="AR75" s="46">
        <v>557.01645063214505</v>
      </c>
      <c r="AS75" s="46">
        <v>365.81535785411103</v>
      </c>
      <c r="AT75" s="46">
        <v>255.70530044029999</v>
      </c>
      <c r="AU75" s="12" t="s">
        <v>45</v>
      </c>
      <c r="AV75" s="46">
        <v>1268.6337928591699</v>
      </c>
      <c r="AW75" s="46">
        <v>1137.74557457335</v>
      </c>
      <c r="AX75" s="46">
        <v>547.63818582717295</v>
      </c>
      <c r="AY75" s="46">
        <v>386.63749143099301</v>
      </c>
      <c r="AZ75" s="46">
        <v>275.99327708686798</v>
      </c>
      <c r="BA75" s="12" t="s">
        <v>45</v>
      </c>
      <c r="BB75" s="46">
        <v>1270.21797852746</v>
      </c>
      <c r="BC75" s="46">
        <v>1104.8827003603899</v>
      </c>
      <c r="BD75" s="46">
        <v>520.23778312448906</v>
      </c>
      <c r="BE75" s="46">
        <v>395.92273543759899</v>
      </c>
      <c r="BF75" s="46">
        <v>271.87753506257201</v>
      </c>
      <c r="BG75" s="12" t="s">
        <v>45</v>
      </c>
      <c r="BH75" s="46">
        <v>1269.62252691769</v>
      </c>
      <c r="BI75" s="46">
        <v>1149.0920934240501</v>
      </c>
      <c r="BJ75" s="46">
        <v>602.16176929165294</v>
      </c>
      <c r="BK75" s="46">
        <v>428.21782424301102</v>
      </c>
      <c r="BL75" s="46">
        <v>284.67887982817001</v>
      </c>
      <c r="CF75" s="6">
        <f>CF42*2.3</f>
        <v>1014.1249466102153</v>
      </c>
    </row>
    <row r="76" spans="1:116" ht="169" x14ac:dyDescent="0.35">
      <c r="A76" s="55" t="s">
        <v>34</v>
      </c>
      <c r="B76" s="55"/>
      <c r="C76" s="55"/>
      <c r="D76" s="56">
        <v>1490.4993106755401</v>
      </c>
      <c r="E76" s="56"/>
      <c r="F76" s="56">
        <v>1553.2218425942599</v>
      </c>
      <c r="G76" s="56"/>
      <c r="H76" s="56">
        <v>691.30252352694595</v>
      </c>
      <c r="I76" s="56"/>
      <c r="J76" s="56"/>
      <c r="K76" s="56"/>
      <c r="L76" s="56"/>
      <c r="M76" s="56"/>
      <c r="N76" s="56"/>
      <c r="O76" s="56"/>
      <c r="P76" s="56"/>
      <c r="AG76" s="12" t="s">
        <v>37</v>
      </c>
      <c r="AH76" s="46">
        <v>1255.35873617887</v>
      </c>
      <c r="AI76" s="46">
        <v>1143.3329708348001</v>
      </c>
      <c r="AJ76" s="46">
        <v>577.63390235688496</v>
      </c>
      <c r="AK76" s="60">
        <v>310.15562360381603</v>
      </c>
      <c r="AL76" s="60"/>
      <c r="AM76" s="60"/>
      <c r="AN76" s="46">
        <v>361.61857142857099</v>
      </c>
      <c r="AO76" s="12" t="s">
        <v>37</v>
      </c>
      <c r="AP76" s="46">
        <v>1284.9482092671101</v>
      </c>
      <c r="AQ76" s="46">
        <v>1132.3255016063499</v>
      </c>
      <c r="AR76" s="46">
        <v>545.43365095568004</v>
      </c>
      <c r="AS76" s="46">
        <v>329.14255865272798</v>
      </c>
      <c r="AT76" s="46">
        <v>391.95875000000001</v>
      </c>
      <c r="AU76" s="12" t="s">
        <v>37</v>
      </c>
      <c r="AV76" s="46">
        <v>1313.78655196916</v>
      </c>
      <c r="AW76" s="46">
        <v>1156.7107680787401</v>
      </c>
      <c r="AX76" s="46">
        <v>533.61461484527297</v>
      </c>
      <c r="AY76" s="46">
        <v>347.83491181961398</v>
      </c>
      <c r="AZ76" s="46">
        <v>388.11874999999998</v>
      </c>
      <c r="BA76" s="12" t="s">
        <v>37</v>
      </c>
      <c r="BB76" s="46">
        <v>1317.3384537143399</v>
      </c>
      <c r="BC76" s="46">
        <v>1124.30111141314</v>
      </c>
      <c r="BD76" s="46">
        <v>506.474534673535</v>
      </c>
      <c r="BE76" s="46">
        <v>358.210237176362</v>
      </c>
      <c r="BF76" s="46">
        <v>388.53750000000002</v>
      </c>
      <c r="BG76" s="12" t="s">
        <v>37</v>
      </c>
      <c r="BH76" s="46">
        <v>1309.66459174331</v>
      </c>
      <c r="BI76" s="46">
        <v>1165.2981547414099</v>
      </c>
      <c r="BJ76" s="46">
        <v>589.75601363021303</v>
      </c>
      <c r="BK76" s="46">
        <v>389.320300596273</v>
      </c>
      <c r="BL76" s="46">
        <v>410.91250000000002</v>
      </c>
    </row>
  </sheetData>
  <mergeCells count="399">
    <mergeCell ref="BZ29:CC30"/>
    <mergeCell ref="BZ39:CB40"/>
    <mergeCell ref="AK42:AM42"/>
    <mergeCell ref="AK75:AM75"/>
    <mergeCell ref="A76:C76"/>
    <mergeCell ref="D76:E76"/>
    <mergeCell ref="F76:G76"/>
    <mergeCell ref="H76:J76"/>
    <mergeCell ref="K76:M76"/>
    <mergeCell ref="N76:P76"/>
    <mergeCell ref="AK76:AM76"/>
    <mergeCell ref="Q42:S42"/>
    <mergeCell ref="T42:U42"/>
    <mergeCell ref="V42:W42"/>
    <mergeCell ref="X42:Z42"/>
    <mergeCell ref="AA42:AC42"/>
    <mergeCell ref="AD42:AF42"/>
    <mergeCell ref="X41:Z41"/>
    <mergeCell ref="AA41:AC41"/>
    <mergeCell ref="AD41:AF41"/>
    <mergeCell ref="AK41:AM41"/>
    <mergeCell ref="A42:C42"/>
    <mergeCell ref="D42:E42"/>
    <mergeCell ref="F42:G42"/>
    <mergeCell ref="H42:J42"/>
    <mergeCell ref="K42:M42"/>
    <mergeCell ref="N42:P42"/>
    <mergeCell ref="AK30:AM30"/>
    <mergeCell ref="A41:C41"/>
    <mergeCell ref="D41:E41"/>
    <mergeCell ref="F41:G41"/>
    <mergeCell ref="H41:J41"/>
    <mergeCell ref="K41:M41"/>
    <mergeCell ref="N41:P41"/>
    <mergeCell ref="Q41:S41"/>
    <mergeCell ref="T41:U41"/>
    <mergeCell ref="V41:W41"/>
    <mergeCell ref="Q30:S30"/>
    <mergeCell ref="T30:U30"/>
    <mergeCell ref="V30:W30"/>
    <mergeCell ref="X30:Z30"/>
    <mergeCell ref="AA30:AC30"/>
    <mergeCell ref="AD30:AF30"/>
    <mergeCell ref="X29:Z29"/>
    <mergeCell ref="AA29:AC29"/>
    <mergeCell ref="AD29:AF29"/>
    <mergeCell ref="AK29:AM29"/>
    <mergeCell ref="A30:C30"/>
    <mergeCell ref="D30:E30"/>
    <mergeCell ref="F30:G30"/>
    <mergeCell ref="H30:J30"/>
    <mergeCell ref="K30:M30"/>
    <mergeCell ref="N30:P30"/>
    <mergeCell ref="A29:C29"/>
    <mergeCell ref="D29:E29"/>
    <mergeCell ref="F29:G29"/>
    <mergeCell ref="H29:J29"/>
    <mergeCell ref="K29:M29"/>
    <mergeCell ref="N29:P29"/>
    <mergeCell ref="Q29:S29"/>
    <mergeCell ref="T29:U29"/>
    <mergeCell ref="V29:W29"/>
    <mergeCell ref="X27:Z27"/>
    <mergeCell ref="AA27:AC27"/>
    <mergeCell ref="AD27:AF27"/>
    <mergeCell ref="AK27:AM27"/>
    <mergeCell ref="A28:C28"/>
    <mergeCell ref="D28:E28"/>
    <mergeCell ref="F28:G28"/>
    <mergeCell ref="H28:J28"/>
    <mergeCell ref="K28:M28"/>
    <mergeCell ref="N28:P28"/>
    <mergeCell ref="AK28:AM28"/>
    <mergeCell ref="Q28:S28"/>
    <mergeCell ref="T28:U28"/>
    <mergeCell ref="V28:W28"/>
    <mergeCell ref="X28:Z28"/>
    <mergeCell ref="AA28:AC28"/>
    <mergeCell ref="AD28:AF28"/>
    <mergeCell ref="A27:C27"/>
    <mergeCell ref="D27:E27"/>
    <mergeCell ref="F27:G27"/>
    <mergeCell ref="H27:J27"/>
    <mergeCell ref="K27:M27"/>
    <mergeCell ref="N27:P27"/>
    <mergeCell ref="Q27:S27"/>
    <mergeCell ref="T27:U27"/>
    <mergeCell ref="V27:W27"/>
    <mergeCell ref="X23:Z23"/>
    <mergeCell ref="AA23:AC23"/>
    <mergeCell ref="AD23:AF23"/>
    <mergeCell ref="AK23:AM23"/>
    <mergeCell ref="A24:C24"/>
    <mergeCell ref="D24:E24"/>
    <mergeCell ref="F24:G24"/>
    <mergeCell ref="H24:J24"/>
    <mergeCell ref="K24:M24"/>
    <mergeCell ref="N24:P24"/>
    <mergeCell ref="AK24:AM24"/>
    <mergeCell ref="Q24:S24"/>
    <mergeCell ref="T24:U24"/>
    <mergeCell ref="V24:W24"/>
    <mergeCell ref="X24:Z24"/>
    <mergeCell ref="AA24:AC24"/>
    <mergeCell ref="AD24:AF24"/>
    <mergeCell ref="A23:C23"/>
    <mergeCell ref="D23:E23"/>
    <mergeCell ref="F23:G23"/>
    <mergeCell ref="H23:J23"/>
    <mergeCell ref="K23:M23"/>
    <mergeCell ref="N23:P23"/>
    <mergeCell ref="Q23:S23"/>
    <mergeCell ref="T23:U23"/>
    <mergeCell ref="V23:W23"/>
    <mergeCell ref="X21:Z21"/>
    <mergeCell ref="AA21:AC21"/>
    <mergeCell ref="AD21:AF21"/>
    <mergeCell ref="AK21:AM21"/>
    <mergeCell ref="A22:C22"/>
    <mergeCell ref="D22:E22"/>
    <mergeCell ref="F22:G22"/>
    <mergeCell ref="H22:J22"/>
    <mergeCell ref="K22:M22"/>
    <mergeCell ref="N22:P22"/>
    <mergeCell ref="AK22:AM22"/>
    <mergeCell ref="Q22:S22"/>
    <mergeCell ref="T22:U22"/>
    <mergeCell ref="V22:W22"/>
    <mergeCell ref="X22:Z22"/>
    <mergeCell ref="AA22:AC22"/>
    <mergeCell ref="AD22:AF22"/>
    <mergeCell ref="A21:C21"/>
    <mergeCell ref="D21:E21"/>
    <mergeCell ref="F21:G21"/>
    <mergeCell ref="H21:J21"/>
    <mergeCell ref="K21:M21"/>
    <mergeCell ref="N21:P21"/>
    <mergeCell ref="Q21:S21"/>
    <mergeCell ref="T21:U21"/>
    <mergeCell ref="V21:W21"/>
    <mergeCell ref="X19:Z19"/>
    <mergeCell ref="AA19:AC19"/>
    <mergeCell ref="AD19:AF19"/>
    <mergeCell ref="AK19:AM19"/>
    <mergeCell ref="A20:C20"/>
    <mergeCell ref="D20:E20"/>
    <mergeCell ref="F20:G20"/>
    <mergeCell ref="H20:J20"/>
    <mergeCell ref="K20:M20"/>
    <mergeCell ref="N20:P20"/>
    <mergeCell ref="AK20:AM20"/>
    <mergeCell ref="Q20:S20"/>
    <mergeCell ref="T20:U20"/>
    <mergeCell ref="V20:W20"/>
    <mergeCell ref="X20:Z20"/>
    <mergeCell ref="AA20:AC20"/>
    <mergeCell ref="AD20:AF20"/>
    <mergeCell ref="A19:C19"/>
    <mergeCell ref="D19:E19"/>
    <mergeCell ref="F19:G19"/>
    <mergeCell ref="H19:J19"/>
    <mergeCell ref="K19:M19"/>
    <mergeCell ref="N19:P19"/>
    <mergeCell ref="Q19:S19"/>
    <mergeCell ref="T19:U19"/>
    <mergeCell ref="V19:W19"/>
    <mergeCell ref="X17:Z17"/>
    <mergeCell ref="AA17:AC17"/>
    <mergeCell ref="AD17:AF17"/>
    <mergeCell ref="AK17:AM17"/>
    <mergeCell ref="A18:C18"/>
    <mergeCell ref="D18:E18"/>
    <mergeCell ref="F18:G18"/>
    <mergeCell ref="H18:J18"/>
    <mergeCell ref="K18:M18"/>
    <mergeCell ref="N18:P18"/>
    <mergeCell ref="AK18:AM18"/>
    <mergeCell ref="Q18:S18"/>
    <mergeCell ref="T18:U18"/>
    <mergeCell ref="V18:W18"/>
    <mergeCell ref="X18:Z18"/>
    <mergeCell ref="AA18:AC18"/>
    <mergeCell ref="AD18:AF18"/>
    <mergeCell ref="A17:C17"/>
    <mergeCell ref="D17:E17"/>
    <mergeCell ref="F17:G17"/>
    <mergeCell ref="H17:J17"/>
    <mergeCell ref="K17:M17"/>
    <mergeCell ref="N17:P17"/>
    <mergeCell ref="Q17:S17"/>
    <mergeCell ref="T17:U17"/>
    <mergeCell ref="V17:W17"/>
    <mergeCell ref="X15:Z15"/>
    <mergeCell ref="AA15:AC15"/>
    <mergeCell ref="AD15:AF15"/>
    <mergeCell ref="AK15:AM15"/>
    <mergeCell ref="A16:C16"/>
    <mergeCell ref="D16:E16"/>
    <mergeCell ref="F16:G16"/>
    <mergeCell ref="H16:J16"/>
    <mergeCell ref="K16:M16"/>
    <mergeCell ref="N16:P16"/>
    <mergeCell ref="AK16:AM16"/>
    <mergeCell ref="Q16:S16"/>
    <mergeCell ref="T16:U16"/>
    <mergeCell ref="V16:W16"/>
    <mergeCell ref="X16:Z16"/>
    <mergeCell ref="AA16:AC16"/>
    <mergeCell ref="AD16:AF16"/>
    <mergeCell ref="A15:C15"/>
    <mergeCell ref="D15:E15"/>
    <mergeCell ref="F15:G15"/>
    <mergeCell ref="H15:J15"/>
    <mergeCell ref="K15:M15"/>
    <mergeCell ref="N15:P15"/>
    <mergeCell ref="Q15:S15"/>
    <mergeCell ref="T15:U15"/>
    <mergeCell ref="V15:W15"/>
    <mergeCell ref="X13:Z13"/>
    <mergeCell ref="AA13:AC13"/>
    <mergeCell ref="AD13:AF13"/>
    <mergeCell ref="AK13:AM13"/>
    <mergeCell ref="A14:C14"/>
    <mergeCell ref="D14:E14"/>
    <mergeCell ref="F14:G14"/>
    <mergeCell ref="H14:J14"/>
    <mergeCell ref="K14:M14"/>
    <mergeCell ref="N14:P14"/>
    <mergeCell ref="AK14:AM14"/>
    <mergeCell ref="Q14:S14"/>
    <mergeCell ref="T14:U14"/>
    <mergeCell ref="V14:W14"/>
    <mergeCell ref="X14:Z14"/>
    <mergeCell ref="AA14:AC14"/>
    <mergeCell ref="AD14:AF14"/>
    <mergeCell ref="A13:C13"/>
    <mergeCell ref="D13:E13"/>
    <mergeCell ref="F13:G13"/>
    <mergeCell ref="H13:J13"/>
    <mergeCell ref="K13:M13"/>
    <mergeCell ref="N13:P13"/>
    <mergeCell ref="Q13:S13"/>
    <mergeCell ref="T13:U13"/>
    <mergeCell ref="V13:W13"/>
    <mergeCell ref="X11:Z11"/>
    <mergeCell ref="AA11:AC11"/>
    <mergeCell ref="AD11:AF11"/>
    <mergeCell ref="AK11:AM11"/>
    <mergeCell ref="A12:C12"/>
    <mergeCell ref="D12:E12"/>
    <mergeCell ref="F12:G12"/>
    <mergeCell ref="H12:J12"/>
    <mergeCell ref="K12:M12"/>
    <mergeCell ref="N12:P12"/>
    <mergeCell ref="AK12:AM12"/>
    <mergeCell ref="Q12:S12"/>
    <mergeCell ref="T12:U12"/>
    <mergeCell ref="V12:W12"/>
    <mergeCell ref="X12:Z12"/>
    <mergeCell ref="AA12:AC12"/>
    <mergeCell ref="AD12:AF12"/>
    <mergeCell ref="A11:C11"/>
    <mergeCell ref="D11:E11"/>
    <mergeCell ref="F11:G11"/>
    <mergeCell ref="H11:J11"/>
    <mergeCell ref="K11:M11"/>
    <mergeCell ref="N11:P11"/>
    <mergeCell ref="Q11:S11"/>
    <mergeCell ref="T11:U11"/>
    <mergeCell ref="V11:W11"/>
    <mergeCell ref="X9:Z9"/>
    <mergeCell ref="AA9:AC9"/>
    <mergeCell ref="AD9:AF9"/>
    <mergeCell ref="AK9:AM9"/>
    <mergeCell ref="A10:C10"/>
    <mergeCell ref="D10:E10"/>
    <mergeCell ref="F10:G10"/>
    <mergeCell ref="H10:J10"/>
    <mergeCell ref="K10:M10"/>
    <mergeCell ref="N10:P10"/>
    <mergeCell ref="AK10:AM10"/>
    <mergeCell ref="Q10:S10"/>
    <mergeCell ref="T10:U10"/>
    <mergeCell ref="V10:W10"/>
    <mergeCell ref="X10:Z10"/>
    <mergeCell ref="AA10:AC10"/>
    <mergeCell ref="AD10:AF10"/>
    <mergeCell ref="A9:C9"/>
    <mergeCell ref="D9:E9"/>
    <mergeCell ref="F9:G9"/>
    <mergeCell ref="H9:J9"/>
    <mergeCell ref="K9:M9"/>
    <mergeCell ref="N9:P9"/>
    <mergeCell ref="Q9:S9"/>
    <mergeCell ref="T9:U9"/>
    <mergeCell ref="V9:W9"/>
    <mergeCell ref="X7:Z7"/>
    <mergeCell ref="AA7:AC7"/>
    <mergeCell ref="AD7:AF7"/>
    <mergeCell ref="AK7:AM7"/>
    <mergeCell ref="A8:C8"/>
    <mergeCell ref="D8:E8"/>
    <mergeCell ref="F8:G8"/>
    <mergeCell ref="H8:J8"/>
    <mergeCell ref="K8:M8"/>
    <mergeCell ref="N8:P8"/>
    <mergeCell ref="AK8:AM8"/>
    <mergeCell ref="Q8:S8"/>
    <mergeCell ref="T8:U8"/>
    <mergeCell ref="V8:W8"/>
    <mergeCell ref="X8:Z8"/>
    <mergeCell ref="AA8:AC8"/>
    <mergeCell ref="AD8:AF8"/>
    <mergeCell ref="A7:C7"/>
    <mergeCell ref="D7:E7"/>
    <mergeCell ref="F7:G7"/>
    <mergeCell ref="H7:J7"/>
    <mergeCell ref="K7:M7"/>
    <mergeCell ref="N7:P7"/>
    <mergeCell ref="Q7:S7"/>
    <mergeCell ref="T7:U7"/>
    <mergeCell ref="V7:W7"/>
    <mergeCell ref="AD5:AF5"/>
    <mergeCell ref="AK5:AM5"/>
    <mergeCell ref="A6:C6"/>
    <mergeCell ref="D6:E6"/>
    <mergeCell ref="F6:G6"/>
    <mergeCell ref="H6:J6"/>
    <mergeCell ref="K6:M6"/>
    <mergeCell ref="N6:P6"/>
    <mergeCell ref="AK6:AM6"/>
    <mergeCell ref="Q6:S6"/>
    <mergeCell ref="T6:U6"/>
    <mergeCell ref="V6:W6"/>
    <mergeCell ref="X6:Z6"/>
    <mergeCell ref="AA6:AC6"/>
    <mergeCell ref="AD6:AF6"/>
    <mergeCell ref="AK4:AM4"/>
    <mergeCell ref="A5:C5"/>
    <mergeCell ref="D5:E5"/>
    <mergeCell ref="F5:G5"/>
    <mergeCell ref="H5:J5"/>
    <mergeCell ref="K5:M5"/>
    <mergeCell ref="N5:P5"/>
    <mergeCell ref="Q5:S5"/>
    <mergeCell ref="T5:U5"/>
    <mergeCell ref="V5:W5"/>
    <mergeCell ref="Q4:S4"/>
    <mergeCell ref="T4:U4"/>
    <mergeCell ref="V4:W4"/>
    <mergeCell ref="X4:Z4"/>
    <mergeCell ref="AA4:AC4"/>
    <mergeCell ref="AD4:AF4"/>
    <mergeCell ref="A4:C4"/>
    <mergeCell ref="D4:E4"/>
    <mergeCell ref="F4:G4"/>
    <mergeCell ref="H4:J4"/>
    <mergeCell ref="K4:M4"/>
    <mergeCell ref="N4:P4"/>
    <mergeCell ref="X5:Z5"/>
    <mergeCell ref="AA5:AC5"/>
    <mergeCell ref="AD3:AF3"/>
    <mergeCell ref="AK3:AM3"/>
    <mergeCell ref="BQ2:BS2"/>
    <mergeCell ref="BT2:BV2"/>
    <mergeCell ref="BW2:BY2"/>
    <mergeCell ref="AD2:AF2"/>
    <mergeCell ref="AK2:AM2"/>
    <mergeCell ref="BM2:BN2"/>
    <mergeCell ref="BO2:BP2"/>
    <mergeCell ref="A3:C3"/>
    <mergeCell ref="D3:E3"/>
    <mergeCell ref="F3:G3"/>
    <mergeCell ref="H3:J3"/>
    <mergeCell ref="K3:M3"/>
    <mergeCell ref="N3:P3"/>
    <mergeCell ref="Q3:S3"/>
    <mergeCell ref="X2:Z2"/>
    <mergeCell ref="AA2:AC2"/>
    <mergeCell ref="T3:U3"/>
    <mergeCell ref="V3:W3"/>
    <mergeCell ref="X3:Z3"/>
    <mergeCell ref="AA3:AC3"/>
    <mergeCell ref="BG1:BL1"/>
    <mergeCell ref="A2:C2"/>
    <mergeCell ref="D2:E2"/>
    <mergeCell ref="F2:G2"/>
    <mergeCell ref="H2:J2"/>
    <mergeCell ref="K2:M2"/>
    <mergeCell ref="N2:P2"/>
    <mergeCell ref="Q2:S2"/>
    <mergeCell ref="T2:U2"/>
    <mergeCell ref="V2:W2"/>
    <mergeCell ref="A1:P1"/>
    <mergeCell ref="Q1:AF1"/>
    <mergeCell ref="AG1:AN1"/>
    <mergeCell ref="AO1:AT1"/>
    <mergeCell ref="AU1:AZ1"/>
    <mergeCell ref="BA1:BF1"/>
  </mergeCells>
  <hyperlinks>
    <hyperlink ref="CD60" r:id="rId1" xr:uid="{BB9239D7-DDDF-4D8C-A48D-0770485D1C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D2FC-384A-418F-946B-702B940A1C06}">
  <dimension ref="A2:AG55"/>
  <sheetViews>
    <sheetView topLeftCell="O13" workbookViewId="0">
      <selection activeCell="AG27" sqref="AG27"/>
    </sheetView>
  </sheetViews>
  <sheetFormatPr defaultRowHeight="14.5" x14ac:dyDescent="0.35"/>
  <cols>
    <col min="3" max="3" width="20.7265625" bestFit="1" customWidth="1"/>
    <col min="4" max="6" width="11.81640625" bestFit="1" customWidth="1"/>
  </cols>
  <sheetData>
    <row r="2" spans="3:33" x14ac:dyDescent="0.3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3:33" x14ac:dyDescent="0.35">
      <c r="C3" s="6" t="s">
        <v>59</v>
      </c>
      <c r="D3" t="s">
        <v>7</v>
      </c>
      <c r="E3" t="s">
        <v>8</v>
      </c>
      <c r="F3" t="s">
        <v>9</v>
      </c>
      <c r="G3" t="s">
        <v>11</v>
      </c>
      <c r="H3" t="s">
        <v>12</v>
      </c>
      <c r="I3" t="s">
        <v>53</v>
      </c>
      <c r="J3" t="s">
        <v>13</v>
      </c>
      <c r="K3" t="s">
        <v>14</v>
      </c>
      <c r="L3" t="s">
        <v>32</v>
      </c>
      <c r="M3" t="s">
        <v>15</v>
      </c>
      <c r="N3" t="s">
        <v>16</v>
      </c>
      <c r="O3" t="s">
        <v>18</v>
      </c>
      <c r="P3" t="s">
        <v>19</v>
      </c>
      <c r="Q3" t="s">
        <v>10</v>
      </c>
      <c r="R3" t="s">
        <v>20</v>
      </c>
      <c r="S3" t="s">
        <v>21</v>
      </c>
      <c r="T3" t="s">
        <v>23</v>
      </c>
      <c r="U3" t="s">
        <v>24</v>
      </c>
      <c r="V3" t="s">
        <v>22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33</v>
      </c>
      <c r="AC3" t="s">
        <v>31</v>
      </c>
      <c r="AD3" t="s">
        <v>30</v>
      </c>
      <c r="AE3" t="s">
        <v>34</v>
      </c>
      <c r="AF3" t="s">
        <v>54</v>
      </c>
      <c r="AG3" t="s">
        <v>55</v>
      </c>
    </row>
    <row r="4" spans="3:33" x14ac:dyDescent="0.35">
      <c r="C4" s="6" t="s">
        <v>56</v>
      </c>
      <c r="D4" s="6">
        <v>1097.5714285714287</v>
      </c>
      <c r="E4" s="6">
        <v>1316.5428571428572</v>
      </c>
      <c r="F4" s="6">
        <v>945.47941025229022</v>
      </c>
      <c r="G4" s="6">
        <v>1090.1699999999998</v>
      </c>
      <c r="H4" s="6">
        <v>1087.3935999597345</v>
      </c>
      <c r="I4" s="6">
        <v>1294.7142857142858</v>
      </c>
      <c r="J4" s="6">
        <v>1468.5891423206485</v>
      </c>
      <c r="K4" s="6">
        <v>1271</v>
      </c>
      <c r="L4" s="6">
        <v>1189.2728571428572</v>
      </c>
      <c r="M4" s="6">
        <v>1431.5714285714287</v>
      </c>
      <c r="N4" s="6">
        <v>1372.0757142857144</v>
      </c>
      <c r="O4" s="6">
        <v>1456.4285714285713</v>
      </c>
      <c r="P4" s="6">
        <v>1036.7867459011006</v>
      </c>
      <c r="Q4" s="6">
        <v>1211.5254772131029</v>
      </c>
      <c r="R4" s="6">
        <v>1299.9428571428573</v>
      </c>
      <c r="S4" s="6">
        <v>1444.7114285714285</v>
      </c>
      <c r="T4" s="6">
        <v>1107.0214285714285</v>
      </c>
      <c r="U4" s="6">
        <v>1090.8571428571429</v>
      </c>
      <c r="V4" s="6">
        <v>1143.5957142857144</v>
      </c>
      <c r="W4" s="6">
        <v>1370</v>
      </c>
      <c r="X4" s="6">
        <v>1573.8571428571429</v>
      </c>
      <c r="Y4" s="6">
        <v>1021.079160852418</v>
      </c>
      <c r="Z4" s="6">
        <v>1395.4285714285713</v>
      </c>
      <c r="AA4" s="6">
        <v>984.63026861630533</v>
      </c>
      <c r="AB4" s="6">
        <v>1366.7567018622201</v>
      </c>
      <c r="AC4" s="6">
        <v>1083.6671428571428</v>
      </c>
      <c r="AD4" s="6">
        <v>1191.5714285714287</v>
      </c>
      <c r="AE4" s="6">
        <v>1283.3098293831104</v>
      </c>
      <c r="AF4" s="6"/>
      <c r="AG4" s="6">
        <v>1449.4325676923074</v>
      </c>
    </row>
    <row r="5" spans="3:33" x14ac:dyDescent="0.35">
      <c r="C5" s="6" t="s">
        <v>57</v>
      </c>
      <c r="D5" s="6">
        <v>1065.2857142857142</v>
      </c>
      <c r="E5" s="6">
        <v>1312.26</v>
      </c>
      <c r="F5" s="6">
        <v>936.75030210509351</v>
      </c>
      <c r="G5" s="6">
        <v>1125.5528571428572</v>
      </c>
      <c r="H5" s="6">
        <v>1080.5263836862318</v>
      </c>
      <c r="I5" s="6">
        <v>1128</v>
      </c>
      <c r="J5" s="6">
        <v>1236.5218086310142</v>
      </c>
      <c r="K5" s="6">
        <v>1142.1428571428571</v>
      </c>
      <c r="L5" s="6">
        <v>1087.1857142857141</v>
      </c>
      <c r="M5" s="6">
        <v>1271.7142857142858</v>
      </c>
      <c r="N5" s="6">
        <v>1281.0757142857142</v>
      </c>
      <c r="O5" s="6">
        <v>1206.1428571428571</v>
      </c>
      <c r="P5" s="6">
        <v>1079.5367044662059</v>
      </c>
      <c r="Q5" s="6">
        <v>1176.8956798544316</v>
      </c>
      <c r="R5" s="6">
        <v>1208.3571428571429</v>
      </c>
      <c r="S5" s="6">
        <v>1331.7542857142855</v>
      </c>
      <c r="T5" s="6">
        <v>1008.9300000000001</v>
      </c>
      <c r="U5" s="6">
        <v>988.57142857142856</v>
      </c>
      <c r="V5" s="6">
        <v>1050.8557142857142</v>
      </c>
      <c r="W5" s="6">
        <v>1240</v>
      </c>
      <c r="X5" s="6">
        <v>1255.7142857142858</v>
      </c>
      <c r="Y5" s="6">
        <v>1031.2045595701193</v>
      </c>
      <c r="Z5" s="6">
        <v>1261</v>
      </c>
      <c r="AA5" s="6">
        <v>995.77726940598961</v>
      </c>
      <c r="AB5" s="6">
        <v>1398.0610584716501</v>
      </c>
      <c r="AC5" s="6">
        <v>1074.1671428571428</v>
      </c>
      <c r="AD5" s="6">
        <v>1081.5714285714287</v>
      </c>
      <c r="AE5" s="6">
        <v>1343.6394868454695</v>
      </c>
      <c r="AF5" s="6"/>
      <c r="AG5" s="6">
        <v>1367.8892446153845</v>
      </c>
    </row>
    <row r="6" spans="3:33" x14ac:dyDescent="0.3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3:33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3:33" x14ac:dyDescent="0.3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3:33" x14ac:dyDescent="0.35">
      <c r="C9" s="6" t="s">
        <v>60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3:33" x14ac:dyDescent="0.35">
      <c r="C10" s="6" t="s">
        <v>61</v>
      </c>
      <c r="D10">
        <v>1145</v>
      </c>
      <c r="E10">
        <v>1006</v>
      </c>
      <c r="F10">
        <v>484</v>
      </c>
      <c r="G10">
        <v>2155</v>
      </c>
      <c r="H10">
        <v>780</v>
      </c>
      <c r="I10">
        <v>1235</v>
      </c>
      <c r="J10">
        <v>815</v>
      </c>
      <c r="K10">
        <v>657</v>
      </c>
      <c r="L10">
        <v>1304</v>
      </c>
      <c r="M10">
        <v>932</v>
      </c>
      <c r="N10">
        <v>1044</v>
      </c>
      <c r="O10">
        <v>1122</v>
      </c>
      <c r="P10">
        <v>821</v>
      </c>
      <c r="Q10">
        <v>1140</v>
      </c>
      <c r="R10">
        <v>1489</v>
      </c>
      <c r="S10">
        <v>1483</v>
      </c>
      <c r="T10">
        <v>789</v>
      </c>
      <c r="U10">
        <v>1020</v>
      </c>
      <c r="V10">
        <v>779</v>
      </c>
      <c r="W10">
        <v>1441</v>
      </c>
      <c r="X10">
        <v>1192</v>
      </c>
      <c r="Y10">
        <v>814</v>
      </c>
      <c r="Z10">
        <v>1536</v>
      </c>
      <c r="AA10">
        <v>341</v>
      </c>
      <c r="AB10">
        <v>1399</v>
      </c>
      <c r="AC10">
        <v>1988</v>
      </c>
      <c r="AD10">
        <v>770</v>
      </c>
      <c r="AE10">
        <v>1046</v>
      </c>
      <c r="AF10">
        <v>794</v>
      </c>
      <c r="AG10">
        <v>1112</v>
      </c>
    </row>
    <row r="11" spans="3:33" x14ac:dyDescent="0.35">
      <c r="C11" s="6" t="s">
        <v>121</v>
      </c>
      <c r="D11">
        <v>361.60961421085398</v>
      </c>
      <c r="E11">
        <v>827.86745618689599</v>
      </c>
      <c r="F11">
        <v>380.28165079582197</v>
      </c>
      <c r="G11">
        <v>1127.1973365507599</v>
      </c>
      <c r="H11">
        <v>358.75105946000502</v>
      </c>
      <c r="I11">
        <v>648.52551478362102</v>
      </c>
      <c r="J11">
        <v>518.92393660865298</v>
      </c>
      <c r="K11">
        <v>404.567317798131</v>
      </c>
      <c r="L11">
        <v>727.30770374524195</v>
      </c>
      <c r="M11">
        <v>546.32194682454599</v>
      </c>
      <c r="N11">
        <v>515.90897282927801</v>
      </c>
      <c r="O11">
        <v>781.84502289992201</v>
      </c>
      <c r="P11">
        <v>579.81423892624798</v>
      </c>
      <c r="Q11">
        <v>530.82968533235703</v>
      </c>
      <c r="R11">
        <v>629.27752320836305</v>
      </c>
      <c r="S11">
        <v>755.24318886387903</v>
      </c>
      <c r="T11">
        <v>556.73005276779099</v>
      </c>
      <c r="U11">
        <v>483.92926795395698</v>
      </c>
      <c r="V11">
        <v>430.25801345135699</v>
      </c>
      <c r="W11">
        <v>899.65876874947799</v>
      </c>
      <c r="X11">
        <v>939.749018926281</v>
      </c>
      <c r="Y11">
        <v>431.863869497199</v>
      </c>
      <c r="Z11">
        <v>1085.1015258801599</v>
      </c>
      <c r="AA11">
        <v>261.965459156782</v>
      </c>
      <c r="AB11">
        <v>713.50256486808405</v>
      </c>
      <c r="AC11">
        <v>818.79020541808495</v>
      </c>
      <c r="AD11">
        <v>484.989818470351</v>
      </c>
      <c r="AE11">
        <v>572.91991566011598</v>
      </c>
      <c r="AF11">
        <v>0</v>
      </c>
      <c r="AG11">
        <v>613.857844104935</v>
      </c>
    </row>
    <row r="12" spans="3:33" x14ac:dyDescent="0.35">
      <c r="C12" s="6" t="s">
        <v>122</v>
      </c>
      <c r="D12">
        <v>772.14166361228695</v>
      </c>
      <c r="E12">
        <v>1056.69776826061</v>
      </c>
      <c r="F12">
        <v>636.90831014590594</v>
      </c>
      <c r="G12">
        <v>2300.1126067516402</v>
      </c>
      <c r="H12">
        <v>653.47518414256399</v>
      </c>
      <c r="I12">
        <v>1092.49689130089</v>
      </c>
      <c r="J12">
        <v>725.72316451682798</v>
      </c>
      <c r="K12">
        <v>750.56816756047499</v>
      </c>
      <c r="L12">
        <v>1202.1102913434599</v>
      </c>
      <c r="M12">
        <v>881.33611924188597</v>
      </c>
      <c r="N12">
        <v>910.97309940809805</v>
      </c>
      <c r="O12">
        <v>1141.5876205116101</v>
      </c>
      <c r="P12">
        <v>960.40606335421</v>
      </c>
      <c r="Q12">
        <v>1144.1217913104699</v>
      </c>
      <c r="R12">
        <v>1186.06431397302</v>
      </c>
      <c r="S12">
        <v>1343.2992261816401</v>
      </c>
      <c r="T12">
        <v>925.888040272534</v>
      </c>
      <c r="U12">
        <v>887.55094523806201</v>
      </c>
      <c r="V12">
        <v>715.55459761068198</v>
      </c>
      <c r="W12">
        <v>1600.1613065940801</v>
      </c>
      <c r="X12">
        <v>1223.4857214097301</v>
      </c>
      <c r="Y12">
        <v>839.62452161582098</v>
      </c>
      <c r="Z12">
        <v>1763.4727410350599</v>
      </c>
      <c r="AA12">
        <v>438.74843174519998</v>
      </c>
      <c r="AB12">
        <v>1050.77071223699</v>
      </c>
      <c r="AC12">
        <v>1661.74168980065</v>
      </c>
      <c r="AD12">
        <v>759.69970595729603</v>
      </c>
      <c r="AE12">
        <v>1079.84131272379</v>
      </c>
      <c r="AG12">
        <v>997.25274196921703</v>
      </c>
    </row>
    <row r="13" spans="3:33" x14ac:dyDescent="0.35">
      <c r="C13" s="6" t="s">
        <v>116</v>
      </c>
      <c r="D13" s="6">
        <f>D12/D11</f>
        <v>2.1352907480000032</v>
      </c>
      <c r="E13" s="6">
        <f>E12/E11</f>
        <v>1.2764093580000011</v>
      </c>
      <c r="F13" s="6">
        <f t="shared" ref="F13:AG13" si="0">F12/F11</f>
        <v>1.6748331370000022</v>
      </c>
      <c r="G13" s="6">
        <f t="shared" si="0"/>
        <v>2.0405589440000078</v>
      </c>
      <c r="H13" s="6">
        <f t="shared" si="0"/>
        <v>1.8215282350000028</v>
      </c>
      <c r="I13" s="6">
        <f t="shared" si="0"/>
        <v>1.6845858279999961</v>
      </c>
      <c r="J13" s="6">
        <f t="shared" si="0"/>
        <v>1.3985154920000016</v>
      </c>
      <c r="K13" s="6">
        <f t="shared" si="0"/>
        <v>1.8552367790000026</v>
      </c>
      <c r="L13" s="6">
        <f t="shared" si="0"/>
        <v>1.6528221619999912</v>
      </c>
      <c r="M13" s="6">
        <f t="shared" si="0"/>
        <v>1.6132174890000006</v>
      </c>
      <c r="N13" s="6">
        <f t="shared" si="0"/>
        <v>1.7657632400000003</v>
      </c>
      <c r="O13" s="6">
        <f t="shared" si="0"/>
        <v>1.4601200839999924</v>
      </c>
      <c r="P13" s="6">
        <f t="shared" si="0"/>
        <v>1.6564030320000007</v>
      </c>
      <c r="Q13" s="6">
        <f t="shared" si="0"/>
        <v>2.155346286999992</v>
      </c>
      <c r="R13" s="6">
        <f t="shared" si="0"/>
        <v>1.8848032389999996</v>
      </c>
      <c r="S13" s="6">
        <f t="shared" si="0"/>
        <v>1.7786313679999954</v>
      </c>
      <c r="T13" s="6">
        <f t="shared" si="0"/>
        <v>1.6630825580000022</v>
      </c>
      <c r="U13" s="6">
        <f t="shared" si="0"/>
        <v>1.8340509740000004</v>
      </c>
      <c r="V13" s="6">
        <f t="shared" si="0"/>
        <v>1.6630825580000019</v>
      </c>
      <c r="W13" s="6">
        <f t="shared" si="0"/>
        <v>1.7786313680000005</v>
      </c>
      <c r="X13" s="6">
        <f t="shared" si="0"/>
        <v>1.3019281709999921</v>
      </c>
      <c r="Y13" s="6">
        <f t="shared" si="0"/>
        <v>1.9441879279999983</v>
      </c>
      <c r="Z13" s="6">
        <f t="shared" si="0"/>
        <v>1.6251684279999992</v>
      </c>
      <c r="AA13" s="6">
        <f t="shared" si="0"/>
        <v>1.6748331370000054</v>
      </c>
      <c r="AB13" s="6">
        <f t="shared" si="0"/>
        <v>1.4726936719999904</v>
      </c>
      <c r="AC13" s="6">
        <f t="shared" si="0"/>
        <v>2.0295085099999981</v>
      </c>
      <c r="AD13" s="6">
        <f t="shared" si="0"/>
        <v>1.5664240300000007</v>
      </c>
      <c r="AE13" s="6">
        <f t="shared" si="0"/>
        <v>1.884803238999994</v>
      </c>
      <c r="AF13" s="6"/>
      <c r="AG13" s="6">
        <f t="shared" si="0"/>
        <v>1.6245662599999995</v>
      </c>
    </row>
    <row r="14" spans="3:33" x14ac:dyDescent="0.35">
      <c r="C14" s="6"/>
    </row>
    <row r="15" spans="3:33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3:33" x14ac:dyDescent="0.3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5">
      <c r="C17" s="6"/>
      <c r="D17" t="s">
        <v>7</v>
      </c>
      <c r="E17" t="s">
        <v>8</v>
      </c>
      <c r="F17" t="s">
        <v>9</v>
      </c>
      <c r="G17" t="s">
        <v>11</v>
      </c>
      <c r="H17" t="s">
        <v>12</v>
      </c>
      <c r="I17" t="s">
        <v>53</v>
      </c>
      <c r="J17" t="s">
        <v>13</v>
      </c>
      <c r="K17" t="s">
        <v>14</v>
      </c>
      <c r="L17" t="s">
        <v>32</v>
      </c>
      <c r="M17" t="s">
        <v>15</v>
      </c>
      <c r="N17" t="s">
        <v>16</v>
      </c>
      <c r="O17" t="s">
        <v>18</v>
      </c>
      <c r="P17" t="s">
        <v>19</v>
      </c>
      <c r="Q17" t="s">
        <v>10</v>
      </c>
      <c r="R17" t="s">
        <v>20</v>
      </c>
      <c r="S17" t="s">
        <v>21</v>
      </c>
      <c r="T17" t="s">
        <v>23</v>
      </c>
      <c r="U17" t="s">
        <v>24</v>
      </c>
      <c r="V17" t="s">
        <v>22</v>
      </c>
      <c r="W17" t="s">
        <v>25</v>
      </c>
      <c r="X17" t="s">
        <v>26</v>
      </c>
      <c r="Y17" t="s">
        <v>27</v>
      </c>
      <c r="Z17" t="s">
        <v>28</v>
      </c>
      <c r="AA17" t="s">
        <v>29</v>
      </c>
      <c r="AB17" t="s">
        <v>33</v>
      </c>
      <c r="AC17" t="s">
        <v>31</v>
      </c>
      <c r="AD17" t="s">
        <v>30</v>
      </c>
      <c r="AE17" t="s">
        <v>34</v>
      </c>
      <c r="AF17" t="s">
        <v>54</v>
      </c>
      <c r="AG17" t="s">
        <v>55</v>
      </c>
    </row>
    <row r="18" spans="1:33" x14ac:dyDescent="0.35">
      <c r="C18" s="6" t="s">
        <v>64</v>
      </c>
      <c r="D18" s="6">
        <v>0.67555475170915047</v>
      </c>
      <c r="E18" s="6">
        <v>0.48263164470843295</v>
      </c>
      <c r="F18" s="6">
        <v>0.53046812296663337</v>
      </c>
      <c r="G18" s="6">
        <v>0.80011123295433673</v>
      </c>
      <c r="H18" s="6">
        <v>0.60039255706823003</v>
      </c>
      <c r="I18" s="6">
        <v>0.67555475170915047</v>
      </c>
      <c r="J18" s="6">
        <v>0.68809462840407509</v>
      </c>
      <c r="K18" s="6">
        <v>0.60240817856723605</v>
      </c>
      <c r="L18" s="6">
        <v>0.44700438956070515</v>
      </c>
      <c r="M18" s="6">
        <v>0.73743022298055927</v>
      </c>
      <c r="N18" s="6">
        <v>0.36169149974252773</v>
      </c>
      <c r="O18" s="6">
        <v>0.51395920835612352</v>
      </c>
      <c r="P18" s="6">
        <v>0.67840096633515945</v>
      </c>
      <c r="Q18" s="6">
        <v>0.44887025643160688</v>
      </c>
      <c r="R18" s="6">
        <v>0.67555475170915047</v>
      </c>
      <c r="S18" s="6">
        <v>0.51395920835612352</v>
      </c>
      <c r="T18" s="6">
        <v>0.26565355474381347</v>
      </c>
      <c r="U18" s="6">
        <v>0.43415845591911956</v>
      </c>
      <c r="V18" s="6">
        <v>0.34008889439440326</v>
      </c>
      <c r="W18" s="6">
        <v>0.68087271676756</v>
      </c>
      <c r="X18" s="6">
        <v>0.85633940708414358</v>
      </c>
      <c r="Y18" s="6">
        <v>0.62695024541616895</v>
      </c>
      <c r="Z18" s="6">
        <v>0.43520044524729695</v>
      </c>
      <c r="AA18" s="6">
        <v>0.53046812296663337</v>
      </c>
      <c r="AB18" s="6">
        <v>0.62184504532625806</v>
      </c>
      <c r="AC18" s="6">
        <v>0.49599823442539009</v>
      </c>
      <c r="AD18" s="6">
        <v>0.60039255706823003</v>
      </c>
      <c r="AE18" s="6">
        <v>0.67555475170915047</v>
      </c>
      <c r="AF18" s="6">
        <v>0.38863113062573107</v>
      </c>
      <c r="AG18" s="6">
        <v>0.49147188210134968</v>
      </c>
    </row>
    <row r="19" spans="1:33" x14ac:dyDescent="0.35">
      <c r="C19" s="50" t="s">
        <v>65</v>
      </c>
      <c r="D19" s="50">
        <v>0.32444524829084948</v>
      </c>
      <c r="E19" s="50">
        <v>0.51736835529156699</v>
      </c>
      <c r="F19" s="50">
        <v>0.46953187703336668</v>
      </c>
      <c r="G19" s="50">
        <v>0.19988876704566322</v>
      </c>
      <c r="H19" s="50">
        <v>0.39960744293177003</v>
      </c>
      <c r="I19" s="50">
        <v>0.32444524829084948</v>
      </c>
      <c r="J19" s="50">
        <v>0.31190537159592485</v>
      </c>
      <c r="K19" s="50">
        <v>0.397591821432764</v>
      </c>
      <c r="L19" s="50">
        <v>0.5529956104392949</v>
      </c>
      <c r="M19" s="50">
        <v>0.26256977701944068</v>
      </c>
      <c r="N19" s="50">
        <v>0.63830850025747232</v>
      </c>
      <c r="O19" s="50">
        <v>0.48604079164387642</v>
      </c>
      <c r="P19" s="50">
        <v>0.32159903366484055</v>
      </c>
      <c r="Q19" s="50">
        <v>0.55112974356839317</v>
      </c>
      <c r="R19" s="50">
        <v>0.32444524829084948</v>
      </c>
      <c r="S19" s="50">
        <v>0.48604079164387642</v>
      </c>
      <c r="T19" s="50">
        <v>0.73434644525618653</v>
      </c>
      <c r="U19" s="50">
        <v>0.56584154408088039</v>
      </c>
      <c r="V19" s="50">
        <v>0.65991110560559674</v>
      </c>
      <c r="W19" s="50">
        <v>0.31912728323243994</v>
      </c>
      <c r="X19" s="50">
        <v>0.14366059291585639</v>
      </c>
      <c r="Y19" s="50">
        <v>0.37304975458383099</v>
      </c>
      <c r="Z19" s="50">
        <v>0.56479955475270305</v>
      </c>
      <c r="AA19" s="50">
        <v>0.46953187703336668</v>
      </c>
      <c r="AB19" s="50">
        <v>0.37815495467374199</v>
      </c>
      <c r="AC19" s="50">
        <v>0.50400176557460996</v>
      </c>
      <c r="AD19" s="50">
        <v>0.39960744293177003</v>
      </c>
      <c r="AE19" s="50">
        <v>0.32444524829084948</v>
      </c>
      <c r="AF19" s="50">
        <v>0.61136886937426893</v>
      </c>
      <c r="AG19" s="50">
        <v>0.50852811789865038</v>
      </c>
    </row>
    <row r="20" spans="1:33" x14ac:dyDescent="0.35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x14ac:dyDescent="0.35">
      <c r="C21" s="6" t="s">
        <v>70</v>
      </c>
      <c r="D21" s="19">
        <v>9.7690000000000001</v>
      </c>
      <c r="E21" s="19">
        <v>6.8079999999999998</v>
      </c>
      <c r="F21" s="19">
        <v>7.8929999999999998</v>
      </c>
      <c r="G21" s="19">
        <v>3.3159999999999998</v>
      </c>
      <c r="H21" s="19">
        <v>7.8319999999999999</v>
      </c>
      <c r="I21" s="19">
        <v>7.68</v>
      </c>
      <c r="J21" s="19">
        <v>7.1689999999999996</v>
      </c>
      <c r="K21" s="19">
        <v>5.1479999999999997</v>
      </c>
      <c r="L21" s="19">
        <v>7.6059999999999999</v>
      </c>
      <c r="M21" s="19">
        <v>21.291</v>
      </c>
      <c r="N21" s="19">
        <v>9.2479999999999993</v>
      </c>
      <c r="O21" s="19">
        <v>4.0490000000000004</v>
      </c>
      <c r="P21" s="19">
        <v>8.032</v>
      </c>
      <c r="Q21" s="19">
        <v>5.8550000000000004</v>
      </c>
      <c r="R21" s="19">
        <v>8.9320000000000004</v>
      </c>
      <c r="S21" s="19">
        <v>9.0470000000000006</v>
      </c>
      <c r="T21" s="19">
        <v>4.0490000000000004</v>
      </c>
      <c r="U21" s="19">
        <v>7.6550000000000002</v>
      </c>
      <c r="V21" s="19">
        <v>5.1139999999999999</v>
      </c>
      <c r="W21" s="19">
        <v>8.6910000000000007</v>
      </c>
      <c r="X21" s="19">
        <v>12.507999999999999</v>
      </c>
      <c r="Y21" s="19">
        <v>6.1189999999999998</v>
      </c>
      <c r="Z21" s="19">
        <v>9.0890000000000004</v>
      </c>
      <c r="AA21" s="19">
        <v>7.8460000000000001</v>
      </c>
      <c r="AB21" s="19">
        <v>30.309000000000001</v>
      </c>
      <c r="AC21" s="19">
        <v>7.9829999999999997</v>
      </c>
      <c r="AD21" s="19">
        <v>8.3079999999999998</v>
      </c>
      <c r="AE21" s="19">
        <v>8.8559999999999999</v>
      </c>
      <c r="AF21" s="6"/>
      <c r="AG21" s="19">
        <v>27.332999999999998</v>
      </c>
    </row>
    <row r="22" spans="1:33" x14ac:dyDescent="0.35">
      <c r="C22" s="6" t="s">
        <v>71</v>
      </c>
      <c r="D22" s="21">
        <f>D21/100</f>
        <v>9.7689999999999999E-2</v>
      </c>
      <c r="E22" s="21">
        <f t="shared" ref="E22:AG22" si="1">E21/100</f>
        <v>6.8080000000000002E-2</v>
      </c>
      <c r="F22" s="21">
        <f t="shared" si="1"/>
        <v>7.893E-2</v>
      </c>
      <c r="G22" s="21">
        <f t="shared" si="1"/>
        <v>3.3159999999999995E-2</v>
      </c>
      <c r="H22" s="21">
        <f t="shared" si="1"/>
        <v>7.8320000000000001E-2</v>
      </c>
      <c r="I22" s="21">
        <f t="shared" si="1"/>
        <v>7.6799999999999993E-2</v>
      </c>
      <c r="J22" s="21">
        <f t="shared" si="1"/>
        <v>7.168999999999999E-2</v>
      </c>
      <c r="K22" s="21">
        <f t="shared" si="1"/>
        <v>5.1479999999999998E-2</v>
      </c>
      <c r="L22" s="21">
        <f t="shared" si="1"/>
        <v>7.6060000000000003E-2</v>
      </c>
      <c r="M22" s="21">
        <f t="shared" si="1"/>
        <v>0.21291000000000002</v>
      </c>
      <c r="N22" s="21">
        <f t="shared" si="1"/>
        <v>9.2479999999999993E-2</v>
      </c>
      <c r="O22" s="21">
        <f t="shared" si="1"/>
        <v>4.0490000000000005E-2</v>
      </c>
      <c r="P22" s="21">
        <f t="shared" si="1"/>
        <v>8.0320000000000003E-2</v>
      </c>
      <c r="Q22" s="21">
        <f t="shared" si="1"/>
        <v>5.8550000000000005E-2</v>
      </c>
      <c r="R22" s="21">
        <f t="shared" si="1"/>
        <v>8.932000000000001E-2</v>
      </c>
      <c r="S22" s="21">
        <f t="shared" si="1"/>
        <v>9.0470000000000009E-2</v>
      </c>
      <c r="T22" s="21">
        <f t="shared" si="1"/>
        <v>4.0490000000000005E-2</v>
      </c>
      <c r="U22" s="21">
        <f t="shared" si="1"/>
        <v>7.6550000000000007E-2</v>
      </c>
      <c r="V22" s="21">
        <f t="shared" si="1"/>
        <v>5.1139999999999998E-2</v>
      </c>
      <c r="W22" s="21">
        <f t="shared" si="1"/>
        <v>8.6910000000000001E-2</v>
      </c>
      <c r="X22" s="21">
        <f t="shared" si="1"/>
        <v>0.12508</v>
      </c>
      <c r="Y22" s="21">
        <f t="shared" si="1"/>
        <v>6.1189999999999994E-2</v>
      </c>
      <c r="Z22" s="21">
        <f t="shared" si="1"/>
        <v>9.0889999999999999E-2</v>
      </c>
      <c r="AA22" s="21">
        <f t="shared" si="1"/>
        <v>7.8460000000000002E-2</v>
      </c>
      <c r="AB22" s="21">
        <f t="shared" si="1"/>
        <v>0.30309000000000003</v>
      </c>
      <c r="AC22" s="21">
        <f t="shared" si="1"/>
        <v>7.9829999999999998E-2</v>
      </c>
      <c r="AD22" s="21">
        <f t="shared" si="1"/>
        <v>8.3080000000000001E-2</v>
      </c>
      <c r="AE22" s="21">
        <f t="shared" si="1"/>
        <v>8.856E-2</v>
      </c>
      <c r="AF22" s="21">
        <f t="shared" si="1"/>
        <v>0</v>
      </c>
      <c r="AG22" s="21">
        <f t="shared" si="1"/>
        <v>0.27332999999999996</v>
      </c>
    </row>
    <row r="23" spans="1:33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64" t="s">
        <v>133</v>
      </c>
      <c r="B24" s="64"/>
      <c r="C24" s="6" t="s">
        <v>123</v>
      </c>
      <c r="D24" s="6">
        <f>D$11*D18</f>
        <v>244.28709314385515</v>
      </c>
      <c r="E24" s="6">
        <f t="shared" ref="E24:AG24" si="2">E$11*E18</f>
        <v>399.55503198006818</v>
      </c>
      <c r="F24" s="6">
        <f t="shared" si="2"/>
        <v>201.72729349631243</v>
      </c>
      <c r="G24" s="6">
        <f t="shared" si="2"/>
        <v>901.88325073047292</v>
      </c>
      <c r="H24" s="6">
        <f t="shared" si="2"/>
        <v>215.39146594012905</v>
      </c>
      <c r="I24" s="6">
        <f t="shared" si="2"/>
        <v>438.1144931166981</v>
      </c>
      <c r="J24" s="6">
        <f t="shared" si="2"/>
        <v>357.06877333071088</v>
      </c>
      <c r="K24" s="6">
        <f t="shared" si="2"/>
        <v>243.71466102260425</v>
      </c>
      <c r="L24" s="6">
        <f t="shared" si="2"/>
        <v>325.10973613544007</v>
      </c>
      <c r="M24" s="6">
        <f t="shared" si="2"/>
        <v>402.87431506599819</v>
      </c>
      <c r="N24" s="6">
        <f t="shared" si="2"/>
        <v>186.59989011324856</v>
      </c>
      <c r="O24" s="6">
        <f t="shared" si="2"/>
        <v>401.8364490268192</v>
      </c>
      <c r="P24" s="6">
        <f t="shared" si="2"/>
        <v>393.34653998245165</v>
      </c>
      <c r="Q24" s="6">
        <f t="shared" si="2"/>
        <v>238.2736569766443</v>
      </c>
      <c r="R24" s="6">
        <f t="shared" si="2"/>
        <v>425.11142094717485</v>
      </c>
      <c r="S24" s="6">
        <f t="shared" si="2"/>
        <v>388.16419146483355</v>
      </c>
      <c r="T24" s="6">
        <f t="shared" si="2"/>
        <v>147.89731755047453</v>
      </c>
      <c r="U24" s="6">
        <f t="shared" si="2"/>
        <v>210.10198374895984</v>
      </c>
      <c r="V24" s="6">
        <f t="shared" si="2"/>
        <v>146.32597209900428</v>
      </c>
      <c r="W24" s="6">
        <f t="shared" si="2"/>
        <v>612.55311004221505</v>
      </c>
      <c r="X24" s="6">
        <f t="shared" si="2"/>
        <v>804.74411767523713</v>
      </c>
      <c r="Y24" s="6">
        <f t="shared" si="2"/>
        <v>270.7571589676453</v>
      </c>
      <c r="Z24" s="6">
        <f t="shared" si="2"/>
        <v>472.23666720156689</v>
      </c>
      <c r="AA24" s="6">
        <f t="shared" si="2"/>
        <v>138.96432540099042</v>
      </c>
      <c r="AB24" s="6">
        <f t="shared" si="2"/>
        <v>443.68803479079509</v>
      </c>
      <c r="AC24" s="6">
        <f t="shared" si="2"/>
        <v>406.11849625217263</v>
      </c>
      <c r="AD24" s="6">
        <f t="shared" si="2"/>
        <v>291.18427726347073</v>
      </c>
      <c r="AE24" s="6">
        <f t="shared" si="2"/>
        <v>387.03877137299708</v>
      </c>
      <c r="AF24" s="6">
        <f t="shared" si="2"/>
        <v>0</v>
      </c>
      <c r="AG24" s="6">
        <f t="shared" si="2"/>
        <v>301.69386998492928</v>
      </c>
    </row>
    <row r="25" spans="1:33" x14ac:dyDescent="0.35">
      <c r="A25" s="64"/>
      <c r="B25" s="64"/>
      <c r="C25" s="6" t="s">
        <v>124</v>
      </c>
      <c r="D25" s="6">
        <f>D$11*D19</f>
        <v>117.3225210669988</v>
      </c>
      <c r="E25" s="6">
        <f t="shared" ref="E25:AG25" si="3">E$11*E19</f>
        <v>428.31242420682776</v>
      </c>
      <c r="F25" s="6">
        <f t="shared" si="3"/>
        <v>178.55435729950958</v>
      </c>
      <c r="G25" s="6">
        <f t="shared" si="3"/>
        <v>225.31408582028689</v>
      </c>
      <c r="H25" s="6">
        <f t="shared" si="3"/>
        <v>143.359593519876</v>
      </c>
      <c r="I25" s="6">
        <f t="shared" si="3"/>
        <v>210.41102166692289</v>
      </c>
      <c r="J25" s="6">
        <f t="shared" si="3"/>
        <v>161.85516327794207</v>
      </c>
      <c r="K25" s="6">
        <f t="shared" si="3"/>
        <v>160.85265677552678</v>
      </c>
      <c r="L25" s="6">
        <f t="shared" si="3"/>
        <v>402.19796760980194</v>
      </c>
      <c r="M25" s="6">
        <f t="shared" si="3"/>
        <v>143.44763175854777</v>
      </c>
      <c r="N25" s="6">
        <f t="shared" si="3"/>
        <v>329.30908271602948</v>
      </c>
      <c r="O25" s="6">
        <f t="shared" si="3"/>
        <v>380.00857387310276</v>
      </c>
      <c r="P25" s="6">
        <f t="shared" si="3"/>
        <v>186.46769894379634</v>
      </c>
      <c r="Q25" s="6">
        <f t="shared" si="3"/>
        <v>292.55602835571278</v>
      </c>
      <c r="R25" s="6">
        <f t="shared" si="3"/>
        <v>204.16610226118814</v>
      </c>
      <c r="S25" s="6">
        <f t="shared" si="3"/>
        <v>367.07899739904542</v>
      </c>
      <c r="T25" s="6">
        <f t="shared" si="3"/>
        <v>408.83273521731644</v>
      </c>
      <c r="U25" s="6">
        <f t="shared" si="3"/>
        <v>273.82728420499711</v>
      </c>
      <c r="V25" s="6">
        <f t="shared" si="3"/>
        <v>283.93204135235271</v>
      </c>
      <c r="W25" s="6">
        <f t="shared" si="3"/>
        <v>287.10565870726288</v>
      </c>
      <c r="X25" s="6">
        <f t="shared" si="3"/>
        <v>135.00490125104389</v>
      </c>
      <c r="Y25" s="6">
        <f t="shared" si="3"/>
        <v>161.10671052955371</v>
      </c>
      <c r="Z25" s="6">
        <f t="shared" si="3"/>
        <v>612.86485867859301</v>
      </c>
      <c r="AA25" s="6">
        <f t="shared" si="3"/>
        <v>123.00113375579161</v>
      </c>
      <c r="AB25" s="6">
        <f t="shared" si="3"/>
        <v>269.81453007728896</v>
      </c>
      <c r="AC25" s="6">
        <f t="shared" si="3"/>
        <v>412.67170916591238</v>
      </c>
      <c r="AD25" s="6">
        <f t="shared" si="3"/>
        <v>193.80554120688029</v>
      </c>
      <c r="AE25" s="6">
        <f t="shared" si="3"/>
        <v>185.88114428711887</v>
      </c>
      <c r="AF25" s="6">
        <f t="shared" si="3"/>
        <v>0</v>
      </c>
      <c r="AG25" s="6">
        <f t="shared" si="3"/>
        <v>312.16397412000572</v>
      </c>
    </row>
    <row r="26" spans="1:33" x14ac:dyDescent="0.35">
      <c r="A26" s="64"/>
      <c r="B26" s="6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5">
      <c r="A27" s="64"/>
      <c r="B27" s="64"/>
      <c r="C27" s="6" t="s">
        <v>129</v>
      </c>
      <c r="D27" s="21">
        <f>D24*(1-D22)</f>
        <v>220.42268701463192</v>
      </c>
      <c r="E27" s="21">
        <f t="shared" ref="E27:AG27" si="4">E24*(1-E22)</f>
        <v>372.35332540286515</v>
      </c>
      <c r="F27" s="21">
        <f t="shared" si="4"/>
        <v>185.8049582206485</v>
      </c>
      <c r="G27" s="21">
        <f t="shared" si="4"/>
        <v>871.97680213625051</v>
      </c>
      <c r="H27" s="21">
        <f t="shared" si="4"/>
        <v>198.52200632769816</v>
      </c>
      <c r="I27" s="21">
        <f t="shared" si="4"/>
        <v>404.46730004533572</v>
      </c>
      <c r="J27" s="21">
        <f t="shared" si="4"/>
        <v>331.47051297063223</v>
      </c>
      <c r="K27" s="21">
        <f t="shared" si="4"/>
        <v>231.16823027316059</v>
      </c>
      <c r="L27" s="21">
        <f t="shared" si="4"/>
        <v>300.38188960497848</v>
      </c>
      <c r="M27" s="21">
        <f t="shared" si="4"/>
        <v>317.09834464529649</v>
      </c>
      <c r="N27" s="21">
        <f t="shared" si="4"/>
        <v>169.34313227557533</v>
      </c>
      <c r="O27" s="21">
        <f t="shared" si="4"/>
        <v>385.5660912057233</v>
      </c>
      <c r="P27" s="21">
        <f t="shared" si="4"/>
        <v>361.75294589106113</v>
      </c>
      <c r="Q27" s="21">
        <f t="shared" si="4"/>
        <v>224.32273436066177</v>
      </c>
      <c r="R27" s="21">
        <f t="shared" si="4"/>
        <v>387.14046882817314</v>
      </c>
      <c r="S27" s="21">
        <f t="shared" si="4"/>
        <v>353.04697706301005</v>
      </c>
      <c r="T27" s="21">
        <f t="shared" si="4"/>
        <v>141.90895516285582</v>
      </c>
      <c r="U27" s="21">
        <f t="shared" si="4"/>
        <v>194.01867689297697</v>
      </c>
      <c r="V27" s="21">
        <f t="shared" si="4"/>
        <v>138.8428618858612</v>
      </c>
      <c r="W27" s="21">
        <f t="shared" si="4"/>
        <v>559.31611924844617</v>
      </c>
      <c r="X27" s="21">
        <f t="shared" si="4"/>
        <v>704.08672343641854</v>
      </c>
      <c r="Y27" s="21">
        <f t="shared" si="4"/>
        <v>254.18952841041508</v>
      </c>
      <c r="Z27" s="21">
        <f t="shared" si="4"/>
        <v>429.31507651961647</v>
      </c>
      <c r="AA27" s="21">
        <f t="shared" si="4"/>
        <v>128.0611844300287</v>
      </c>
      <c r="AB27" s="21">
        <f t="shared" si="4"/>
        <v>309.21062832605298</v>
      </c>
      <c r="AC27" s="21">
        <f t="shared" si="4"/>
        <v>373.69805669636173</v>
      </c>
      <c r="AD27" s="21">
        <f t="shared" si="4"/>
        <v>266.99268750842157</v>
      </c>
      <c r="AE27" s="21">
        <f t="shared" si="4"/>
        <v>352.76261778020449</v>
      </c>
      <c r="AF27" s="21">
        <f t="shared" si="4"/>
        <v>0</v>
      </c>
      <c r="AG27" s="21">
        <f t="shared" si="4"/>
        <v>219.23188450194857</v>
      </c>
    </row>
    <row r="28" spans="1:33" x14ac:dyDescent="0.35">
      <c r="A28" s="64"/>
      <c r="B28" s="64"/>
      <c r="C28" s="6" t="s">
        <v>130</v>
      </c>
      <c r="D28" s="21">
        <f>D24*D22</f>
        <v>23.864406129223209</v>
      </c>
      <c r="E28" s="21">
        <f t="shared" ref="E28:AG28" si="5">E24*E22</f>
        <v>27.201706577203041</v>
      </c>
      <c r="F28" s="21">
        <f t="shared" si="5"/>
        <v>15.92233527566394</v>
      </c>
      <c r="G28" s="21">
        <f t="shared" si="5"/>
        <v>29.906448594222478</v>
      </c>
      <c r="H28" s="21">
        <f t="shared" si="5"/>
        <v>16.869459612430909</v>
      </c>
      <c r="I28" s="21">
        <f t="shared" si="5"/>
        <v>33.647193071362409</v>
      </c>
      <c r="J28" s="21">
        <f t="shared" si="5"/>
        <v>25.598260360078658</v>
      </c>
      <c r="K28" s="21">
        <f t="shared" si="5"/>
        <v>12.546430749443665</v>
      </c>
      <c r="L28" s="21">
        <f t="shared" si="5"/>
        <v>24.727846530461573</v>
      </c>
      <c r="M28" s="21">
        <f t="shared" si="5"/>
        <v>85.775970420701682</v>
      </c>
      <c r="N28" s="21">
        <f t="shared" si="5"/>
        <v>17.256757837673227</v>
      </c>
      <c r="O28" s="21">
        <f t="shared" si="5"/>
        <v>16.27035782109591</v>
      </c>
      <c r="P28" s="21">
        <f t="shared" si="5"/>
        <v>31.593594091390518</v>
      </c>
      <c r="Q28" s="21">
        <f t="shared" si="5"/>
        <v>13.950922615982526</v>
      </c>
      <c r="R28" s="21">
        <f t="shared" si="5"/>
        <v>37.970952119001659</v>
      </c>
      <c r="S28" s="21">
        <f t="shared" si="5"/>
        <v>35.117214401823496</v>
      </c>
      <c r="T28" s="21">
        <f t="shared" si="5"/>
        <v>5.9883623876187144</v>
      </c>
      <c r="U28" s="21">
        <f t="shared" si="5"/>
        <v>16.083306855982876</v>
      </c>
      <c r="V28" s="21">
        <f t="shared" si="5"/>
        <v>7.4831102131430782</v>
      </c>
      <c r="W28" s="21">
        <f t="shared" si="5"/>
        <v>53.236990793768911</v>
      </c>
      <c r="X28" s="21">
        <f t="shared" si="5"/>
        <v>100.65739423881865</v>
      </c>
      <c r="Y28" s="21">
        <f t="shared" si="5"/>
        <v>16.567630557230213</v>
      </c>
      <c r="Z28" s="21">
        <f t="shared" si="5"/>
        <v>42.921590681950413</v>
      </c>
      <c r="AA28" s="21">
        <f t="shared" si="5"/>
        <v>10.903140970961708</v>
      </c>
      <c r="AB28" s="21">
        <f t="shared" si="5"/>
        <v>134.4774064647421</v>
      </c>
      <c r="AC28" s="21">
        <f t="shared" si="5"/>
        <v>32.420439555810944</v>
      </c>
      <c r="AD28" s="21">
        <f t="shared" si="5"/>
        <v>24.191589755049147</v>
      </c>
      <c r="AE28" s="21">
        <f t="shared" si="5"/>
        <v>34.276153592792618</v>
      </c>
      <c r="AF28" s="21">
        <f t="shared" si="5"/>
        <v>0</v>
      </c>
      <c r="AG28" s="21">
        <f t="shared" si="5"/>
        <v>82.461985482980708</v>
      </c>
    </row>
    <row r="29" spans="1:33" x14ac:dyDescent="0.35">
      <c r="A29" s="64"/>
      <c r="B29" s="64"/>
      <c r="C29" s="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x14ac:dyDescent="0.35">
      <c r="A30" s="64"/>
      <c r="B30" s="64"/>
      <c r="C30" s="6" t="s">
        <v>131</v>
      </c>
      <c r="D30" s="21">
        <f>D25*(1-D22)</f>
        <v>105.86128398396369</v>
      </c>
      <c r="E30" s="21">
        <f t="shared" ref="E30:AG30" si="6">E25*(1-E22)</f>
        <v>399.15291436682691</v>
      </c>
      <c r="F30" s="21">
        <f t="shared" si="6"/>
        <v>164.46106187785929</v>
      </c>
      <c r="G30" s="21">
        <f t="shared" si="6"/>
        <v>217.84267073448618</v>
      </c>
      <c r="H30" s="21">
        <f t="shared" si="6"/>
        <v>132.13167015539932</v>
      </c>
      <c r="I30" s="21">
        <f t="shared" si="6"/>
        <v>194.25145520290323</v>
      </c>
      <c r="J30" s="21">
        <f t="shared" si="6"/>
        <v>150.2517666225464</v>
      </c>
      <c r="K30" s="21">
        <f t="shared" si="6"/>
        <v>152.57196200472268</v>
      </c>
      <c r="L30" s="21">
        <f t="shared" si="6"/>
        <v>371.6067901934004</v>
      </c>
      <c r="M30" s="21">
        <f t="shared" si="6"/>
        <v>112.90619648083536</v>
      </c>
      <c r="N30" s="21">
        <f t="shared" si="6"/>
        <v>298.85457874645107</v>
      </c>
      <c r="O30" s="21">
        <f t="shared" si="6"/>
        <v>364.62202671698083</v>
      </c>
      <c r="P30" s="21">
        <f t="shared" si="6"/>
        <v>171.49061336463063</v>
      </c>
      <c r="Q30" s="21">
        <f t="shared" si="6"/>
        <v>275.42687289548581</v>
      </c>
      <c r="R30" s="21">
        <f t="shared" si="6"/>
        <v>185.92998600721882</v>
      </c>
      <c r="S30" s="21">
        <f t="shared" si="6"/>
        <v>333.86936050435378</v>
      </c>
      <c r="T30" s="21">
        <f t="shared" si="6"/>
        <v>392.27909776836731</v>
      </c>
      <c r="U30" s="21">
        <f t="shared" si="6"/>
        <v>252.86580559910459</v>
      </c>
      <c r="V30" s="21">
        <f t="shared" si="6"/>
        <v>269.41175675759342</v>
      </c>
      <c r="W30" s="21">
        <f t="shared" si="6"/>
        <v>262.15330590901465</v>
      </c>
      <c r="X30" s="21">
        <f t="shared" si="6"/>
        <v>118.11848820256333</v>
      </c>
      <c r="Y30" s="21">
        <f t="shared" si="6"/>
        <v>151.24859091225034</v>
      </c>
      <c r="Z30" s="21">
        <f t="shared" si="6"/>
        <v>557.16157167329573</v>
      </c>
      <c r="AA30" s="21">
        <f t="shared" si="6"/>
        <v>113.35046480131221</v>
      </c>
      <c r="AB30" s="21">
        <f t="shared" si="6"/>
        <v>188.03644415616344</v>
      </c>
      <c r="AC30" s="21">
        <f t="shared" si="6"/>
        <v>379.72812662319762</v>
      </c>
      <c r="AD30" s="21">
        <f t="shared" si="6"/>
        <v>177.70417684341268</v>
      </c>
      <c r="AE30" s="21">
        <f t="shared" si="6"/>
        <v>169.41951014905163</v>
      </c>
      <c r="AF30" s="21">
        <f t="shared" si="6"/>
        <v>0</v>
      </c>
      <c r="AG30" s="21">
        <f t="shared" si="6"/>
        <v>226.84019507378457</v>
      </c>
    </row>
    <row r="31" spans="1:33" x14ac:dyDescent="0.35">
      <c r="A31" s="64"/>
      <c r="B31" s="64"/>
      <c r="C31" s="6" t="s">
        <v>132</v>
      </c>
      <c r="D31" s="21">
        <f>D25*D22</f>
        <v>11.461237083035114</v>
      </c>
      <c r="E31" s="21">
        <f t="shared" ref="E31:AG31" si="7">E25*E22</f>
        <v>29.159509840000833</v>
      </c>
      <c r="F31" s="21">
        <f t="shared" si="7"/>
        <v>14.093295421650291</v>
      </c>
      <c r="G31" s="21">
        <f t="shared" si="7"/>
        <v>7.4714150858007118</v>
      </c>
      <c r="H31" s="21">
        <f t="shared" si="7"/>
        <v>11.227923364476688</v>
      </c>
      <c r="I31" s="21">
        <f t="shared" si="7"/>
        <v>16.159566464019676</v>
      </c>
      <c r="J31" s="21">
        <f t="shared" si="7"/>
        <v>11.603396655395665</v>
      </c>
      <c r="K31" s="21">
        <f t="shared" si="7"/>
        <v>8.2806947708041179</v>
      </c>
      <c r="L31" s="21">
        <f t="shared" si="7"/>
        <v>30.591177416401536</v>
      </c>
      <c r="M31" s="21">
        <f t="shared" si="7"/>
        <v>30.541435277712409</v>
      </c>
      <c r="N31" s="21">
        <f t="shared" si="7"/>
        <v>30.454503969578404</v>
      </c>
      <c r="O31" s="21">
        <f t="shared" si="7"/>
        <v>15.386547156121933</v>
      </c>
      <c r="P31" s="21">
        <f t="shared" si="7"/>
        <v>14.977085579165722</v>
      </c>
      <c r="Q31" s="21">
        <f t="shared" si="7"/>
        <v>17.129155460226986</v>
      </c>
      <c r="R31" s="21">
        <f t="shared" si="7"/>
        <v>18.236116253969328</v>
      </c>
      <c r="S31" s="21">
        <f t="shared" si="7"/>
        <v>33.209636894691641</v>
      </c>
      <c r="T31" s="21">
        <f t="shared" si="7"/>
        <v>16.553637448949146</v>
      </c>
      <c r="U31" s="21">
        <f t="shared" si="7"/>
        <v>20.96147860589253</v>
      </c>
      <c r="V31" s="21">
        <f t="shared" si="7"/>
        <v>14.520284594759318</v>
      </c>
      <c r="W31" s="21">
        <f t="shared" si="7"/>
        <v>24.952352798248217</v>
      </c>
      <c r="X31" s="21">
        <f t="shared" si="7"/>
        <v>16.88641304848057</v>
      </c>
      <c r="Y31" s="21">
        <f t="shared" si="7"/>
        <v>9.8581196173033909</v>
      </c>
      <c r="Z31" s="21">
        <f t="shared" si="7"/>
        <v>55.703287005297319</v>
      </c>
      <c r="AA31" s="21">
        <f t="shared" si="7"/>
        <v>9.6506689544794106</v>
      </c>
      <c r="AB31" s="21">
        <f t="shared" si="7"/>
        <v>81.778085921125523</v>
      </c>
      <c r="AC31" s="21">
        <f t="shared" si="7"/>
        <v>32.943582542714786</v>
      </c>
      <c r="AD31" s="21">
        <f t="shared" si="7"/>
        <v>16.101364363467614</v>
      </c>
      <c r="AE31" s="21">
        <f t="shared" si="7"/>
        <v>16.461634138067247</v>
      </c>
      <c r="AF31" s="21">
        <f t="shared" si="7"/>
        <v>0</v>
      </c>
      <c r="AG31" s="21">
        <f t="shared" si="7"/>
        <v>85.323779046221148</v>
      </c>
    </row>
    <row r="32" spans="1:33" x14ac:dyDescent="0.3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5">
      <c r="A34" s="64" t="s">
        <v>134</v>
      </c>
      <c r="B34" s="64"/>
      <c r="C34" s="6" t="s">
        <v>127</v>
      </c>
      <c r="D34" s="6">
        <f>D$12*D18</f>
        <v>521.62396984588884</v>
      </c>
      <c r="E34" s="6">
        <f t="shared" ref="E34:AG34" si="8">E$12*E18</f>
        <v>509.99578185534875</v>
      </c>
      <c r="F34" s="6">
        <f t="shared" si="8"/>
        <v>337.85955578494912</v>
      </c>
      <c r="G34" s="6">
        <f t="shared" si="8"/>
        <v>1840.3459337218683</v>
      </c>
      <c r="H34" s="6">
        <f t="shared" si="8"/>
        <v>392.34163678798649</v>
      </c>
      <c r="I34" s="6">
        <f t="shared" si="8"/>
        <v>738.04146614579145</v>
      </c>
      <c r="J34" s="6">
        <f t="shared" si="8"/>
        <v>499.36621121243621</v>
      </c>
      <c r="K34" s="6">
        <f t="shared" si="8"/>
        <v>452.14840271065378</v>
      </c>
      <c r="L34" s="6">
        <f t="shared" si="8"/>
        <v>537.34857696662471</v>
      </c>
      <c r="M34" s="6">
        <f t="shared" si="8"/>
        <v>649.92389093336476</v>
      </c>
      <c r="N34" s="6">
        <f t="shared" si="8"/>
        <v>329.49122655001378</v>
      </c>
      <c r="O34" s="6">
        <f t="shared" si="8"/>
        <v>586.72946970729788</v>
      </c>
      <c r="P34" s="6">
        <f t="shared" si="8"/>
        <v>651.5404014536424</v>
      </c>
      <c r="Q34" s="6">
        <f t="shared" si="8"/>
        <v>513.56224185452004</v>
      </c>
      <c r="R34" s="6">
        <f t="shared" si="8"/>
        <v>801.25138313712739</v>
      </c>
      <c r="S34" s="6">
        <f t="shared" si="8"/>
        <v>690.40100687370898</v>
      </c>
      <c r="T34" s="6">
        <f t="shared" si="8"/>
        <v>245.96544919318177</v>
      </c>
      <c r="U34" s="6">
        <f t="shared" si="8"/>
        <v>385.33774793411203</v>
      </c>
      <c r="V34" s="6">
        <f t="shared" si="8"/>
        <v>243.35217198024895</v>
      </c>
      <c r="W34" s="6">
        <f t="shared" si="8"/>
        <v>1089.5061760870399</v>
      </c>
      <c r="X34" s="6">
        <f t="shared" si="8"/>
        <v>1047.719037247924</v>
      </c>
      <c r="Y34" s="6">
        <f t="shared" si="8"/>
        <v>526.40279988447242</v>
      </c>
      <c r="Z34" s="6">
        <f t="shared" si="8"/>
        <v>767.46412207992933</v>
      </c>
      <c r="AA34" s="6">
        <f t="shared" si="8"/>
        <v>232.7420570424303</v>
      </c>
      <c r="AB34" s="6">
        <f t="shared" si="8"/>
        <v>653.41656117851551</v>
      </c>
      <c r="AC34" s="6">
        <f t="shared" si="8"/>
        <v>824.22094421218662</v>
      </c>
      <c r="AD34" s="6">
        <f t="shared" si="8"/>
        <v>456.11804906368343</v>
      </c>
      <c r="AE34" s="6">
        <f t="shared" si="8"/>
        <v>729.49192990240306</v>
      </c>
      <c r="AF34" s="6">
        <f t="shared" si="8"/>
        <v>0</v>
      </c>
      <c r="AG34" s="6">
        <f t="shared" si="8"/>
        <v>490.12168202634274</v>
      </c>
    </row>
    <row r="35" spans="1:33" x14ac:dyDescent="0.35">
      <c r="A35" s="64"/>
      <c r="B35" s="64"/>
      <c r="C35" s="6" t="s">
        <v>128</v>
      </c>
      <c r="D35" s="6">
        <f>D$12*D19</f>
        <v>250.51769376639803</v>
      </c>
      <c r="E35" s="6">
        <f t="shared" ref="E35:AG35" si="9">E$12*E19</f>
        <v>546.70198640526121</v>
      </c>
      <c r="F35" s="6">
        <f t="shared" si="9"/>
        <v>299.04875436095688</v>
      </c>
      <c r="G35" s="6">
        <f t="shared" si="9"/>
        <v>459.76667302977177</v>
      </c>
      <c r="H35" s="6">
        <f t="shared" si="9"/>
        <v>261.13354735457756</v>
      </c>
      <c r="I35" s="6">
        <f t="shared" si="9"/>
        <v>354.45542515509845</v>
      </c>
      <c r="J35" s="6">
        <f t="shared" si="9"/>
        <v>226.35695330439174</v>
      </c>
      <c r="K35" s="6">
        <f t="shared" si="9"/>
        <v>298.41976484982126</v>
      </c>
      <c r="L35" s="6">
        <f t="shared" si="9"/>
        <v>664.76171437683524</v>
      </c>
      <c r="M35" s="6">
        <f t="shared" si="9"/>
        <v>231.41222830852118</v>
      </c>
      <c r="N35" s="6">
        <f t="shared" si="9"/>
        <v>581.48187285808433</v>
      </c>
      <c r="O35" s="6">
        <f t="shared" si="9"/>
        <v>554.85815080431212</v>
      </c>
      <c r="P35" s="6">
        <f t="shared" si="9"/>
        <v>308.86566190056755</v>
      </c>
      <c r="Q35" s="6">
        <f t="shared" si="9"/>
        <v>630.55954945594988</v>
      </c>
      <c r="R35" s="6">
        <f t="shared" si="9"/>
        <v>384.81293083589253</v>
      </c>
      <c r="S35" s="6">
        <f t="shared" si="9"/>
        <v>652.89821930793096</v>
      </c>
      <c r="T35" s="6">
        <f t="shared" si="9"/>
        <v>679.92259107935217</v>
      </c>
      <c r="U35" s="6">
        <f t="shared" si="9"/>
        <v>502.21319730394993</v>
      </c>
      <c r="V35" s="6">
        <f t="shared" si="9"/>
        <v>472.20242563043303</v>
      </c>
      <c r="W35" s="6">
        <f t="shared" si="9"/>
        <v>510.65513050704016</v>
      </c>
      <c r="X35" s="6">
        <f t="shared" si="9"/>
        <v>175.76668416180613</v>
      </c>
      <c r="Y35" s="6">
        <f t="shared" si="9"/>
        <v>313.22172173134851</v>
      </c>
      <c r="Z35" s="6">
        <f t="shared" si="9"/>
        <v>996.0086189551306</v>
      </c>
      <c r="AA35" s="6">
        <f t="shared" si="9"/>
        <v>206.0063747027697</v>
      </c>
      <c r="AB35" s="6">
        <f t="shared" si="9"/>
        <v>397.35415105847454</v>
      </c>
      <c r="AC35" s="6">
        <f t="shared" si="9"/>
        <v>837.52074558846346</v>
      </c>
      <c r="AD35" s="6">
        <f t="shared" si="9"/>
        <v>303.58165689361266</v>
      </c>
      <c r="AE35" s="6">
        <f t="shared" si="9"/>
        <v>350.34938282138688</v>
      </c>
      <c r="AF35" s="6">
        <f t="shared" si="9"/>
        <v>0</v>
      </c>
      <c r="AG35" s="6">
        <f t="shared" si="9"/>
        <v>507.13105994287434</v>
      </c>
    </row>
    <row r="36" spans="1:33" x14ac:dyDescent="0.35">
      <c r="A36" s="64"/>
      <c r="B36" s="6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5">
      <c r="A37" s="64"/>
      <c r="B37" s="64"/>
      <c r="C37" s="6" t="s">
        <v>69</v>
      </c>
      <c r="D37" s="6">
        <f t="shared" ref="D37:AE37" si="10">D34*1000/D5</f>
        <v>489.65640189368673</v>
      </c>
      <c r="E37" s="6">
        <f t="shared" si="10"/>
        <v>388.63928021531461</v>
      </c>
      <c r="F37" s="6">
        <f t="shared" si="10"/>
        <v>360.67194750372744</v>
      </c>
      <c r="G37" s="6">
        <f t="shared" si="10"/>
        <v>1635.0595372246373</v>
      </c>
      <c r="H37" s="6">
        <f t="shared" si="10"/>
        <v>363.10232004655654</v>
      </c>
      <c r="I37" s="6">
        <f t="shared" si="10"/>
        <v>654.29207991648184</v>
      </c>
      <c r="J37" s="6">
        <f t="shared" si="10"/>
        <v>403.8474758203397</v>
      </c>
      <c r="K37" s="6">
        <f t="shared" si="10"/>
        <v>395.87727566911525</v>
      </c>
      <c r="L37" s="6">
        <f t="shared" si="10"/>
        <v>494.25647330149582</v>
      </c>
      <c r="M37" s="6">
        <f t="shared" si="10"/>
        <v>511.06124876809179</v>
      </c>
      <c r="N37" s="6">
        <f t="shared" si="10"/>
        <v>257.19887035227055</v>
      </c>
      <c r="O37" s="6">
        <f t="shared" si="10"/>
        <v>486.45105862265603</v>
      </c>
      <c r="P37" s="6">
        <f t="shared" si="10"/>
        <v>603.53705321747896</v>
      </c>
      <c r="Q37" s="6">
        <f t="shared" si="10"/>
        <v>436.37023284684142</v>
      </c>
      <c r="R37" s="6">
        <f t="shared" si="10"/>
        <v>663.09152709817249</v>
      </c>
      <c r="S37" s="6">
        <f t="shared" si="10"/>
        <v>518.41470628601201</v>
      </c>
      <c r="T37" s="6">
        <f t="shared" si="10"/>
        <v>243.78841861495025</v>
      </c>
      <c r="U37" s="6">
        <f t="shared" si="10"/>
        <v>389.79251958652952</v>
      </c>
      <c r="V37" s="6">
        <f t="shared" si="10"/>
        <v>231.57524736462977</v>
      </c>
      <c r="W37" s="6">
        <f t="shared" si="10"/>
        <v>878.63401297341932</v>
      </c>
      <c r="X37" s="6">
        <f t="shared" si="10"/>
        <v>834.36100804726595</v>
      </c>
      <c r="Y37" s="6">
        <f t="shared" si="10"/>
        <v>510.47369311857506</v>
      </c>
      <c r="Z37" s="6">
        <f t="shared" si="10"/>
        <v>608.61548142738252</v>
      </c>
      <c r="AA37" s="6">
        <f t="shared" si="10"/>
        <v>233.72903177561761</v>
      </c>
      <c r="AB37" s="6">
        <f t="shared" si="10"/>
        <v>467.37340777721516</v>
      </c>
      <c r="AC37" s="6">
        <f t="shared" si="10"/>
        <v>767.31163273144591</v>
      </c>
      <c r="AD37" s="6">
        <f t="shared" si="10"/>
        <v>421.71791618620841</v>
      </c>
      <c r="AE37" s="6">
        <f t="shared" si="10"/>
        <v>542.92236648616824</v>
      </c>
      <c r="AF37" s="6">
        <v>0</v>
      </c>
      <c r="AG37" s="6">
        <f>AG34*1000/AG5</f>
        <v>358.30509228409966</v>
      </c>
    </row>
    <row r="38" spans="1:33" x14ac:dyDescent="0.35">
      <c r="A38" s="64"/>
      <c r="B38" s="64"/>
      <c r="C38" s="6" t="s">
        <v>78</v>
      </c>
      <c r="D38" s="6">
        <f t="shared" ref="D38:AE38" si="11">D35*1000/D4</f>
        <v>228.24728053687181</v>
      </c>
      <c r="E38" s="6">
        <f t="shared" si="11"/>
        <v>415.255746092236</v>
      </c>
      <c r="F38" s="6">
        <f t="shared" si="11"/>
        <v>316.29324881983331</v>
      </c>
      <c r="G38" s="6">
        <f t="shared" si="11"/>
        <v>421.73851145213303</v>
      </c>
      <c r="H38" s="6">
        <f t="shared" si="11"/>
        <v>240.14629786697949</v>
      </c>
      <c r="I38" s="6">
        <f t="shared" si="11"/>
        <v>273.7711548147069</v>
      </c>
      <c r="J38" s="6">
        <f t="shared" si="11"/>
        <v>154.1322530457395</v>
      </c>
      <c r="K38" s="6">
        <f t="shared" si="11"/>
        <v>234.79131774179487</v>
      </c>
      <c r="L38" s="6">
        <f t="shared" si="11"/>
        <v>558.96484173857095</v>
      </c>
      <c r="M38" s="6">
        <f t="shared" si="11"/>
        <v>161.64909671286779</v>
      </c>
      <c r="N38" s="6">
        <f t="shared" si="11"/>
        <v>423.79721964599929</v>
      </c>
      <c r="O38" s="6">
        <f t="shared" si="11"/>
        <v>380.97175631487835</v>
      </c>
      <c r="P38" s="6">
        <f t="shared" si="11"/>
        <v>297.90664581858988</v>
      </c>
      <c r="Q38" s="6">
        <f t="shared" si="11"/>
        <v>520.46742830901007</v>
      </c>
      <c r="R38" s="6">
        <f t="shared" si="11"/>
        <v>296.02295879502913</v>
      </c>
      <c r="S38" s="6">
        <f t="shared" si="11"/>
        <v>451.92292827193529</v>
      </c>
      <c r="T38" s="6">
        <f t="shared" si="11"/>
        <v>614.19099353548006</v>
      </c>
      <c r="U38" s="6">
        <f t="shared" si="11"/>
        <v>460.38402057721964</v>
      </c>
      <c r="V38" s="6">
        <f t="shared" si="11"/>
        <v>412.91027915872252</v>
      </c>
      <c r="W38" s="6">
        <f t="shared" si="11"/>
        <v>372.74097117302199</v>
      </c>
      <c r="X38" s="6">
        <f t="shared" si="11"/>
        <v>111.67893157235571</v>
      </c>
      <c r="Y38" s="6">
        <f t="shared" si="11"/>
        <v>306.755571693251</v>
      </c>
      <c r="Z38" s="6">
        <f t="shared" si="11"/>
        <v>713.76539032411085</v>
      </c>
      <c r="AA38" s="6">
        <f t="shared" si="11"/>
        <v>209.22206158893445</v>
      </c>
      <c r="AB38" s="6">
        <f t="shared" si="11"/>
        <v>290.7277868234159</v>
      </c>
      <c r="AC38" s="6">
        <f t="shared" si="11"/>
        <v>772.85793069290446</v>
      </c>
      <c r="AD38" s="6">
        <f t="shared" si="11"/>
        <v>254.7741995270697</v>
      </c>
      <c r="AE38" s="6">
        <f t="shared" si="11"/>
        <v>273.00451909559558</v>
      </c>
      <c r="AF38" s="6">
        <v>0</v>
      </c>
      <c r="AG38" s="6">
        <f>AG35*1000/AG4</f>
        <v>349.8824790105935</v>
      </c>
    </row>
    <row r="39" spans="1:33" x14ac:dyDescent="0.35">
      <c r="A39" s="64"/>
      <c r="B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35">
      <c r="A40" s="64"/>
      <c r="B40" s="64"/>
      <c r="C40" s="6" t="s">
        <v>70</v>
      </c>
      <c r="D40" s="19">
        <v>9.7690000000000001</v>
      </c>
      <c r="E40" s="19">
        <v>6.8079999999999998</v>
      </c>
      <c r="F40" s="19">
        <v>7.8929999999999998</v>
      </c>
      <c r="G40" s="19">
        <v>3.3159999999999998</v>
      </c>
      <c r="H40" s="19">
        <v>7.8319999999999999</v>
      </c>
      <c r="I40" s="19">
        <v>7.68</v>
      </c>
      <c r="J40" s="19">
        <v>7.1689999999999996</v>
      </c>
      <c r="K40" s="19">
        <v>5.1479999999999997</v>
      </c>
      <c r="L40" s="19">
        <v>7.6059999999999999</v>
      </c>
      <c r="M40" s="19">
        <v>21.291</v>
      </c>
      <c r="N40" s="19">
        <v>9.2479999999999993</v>
      </c>
      <c r="O40" s="19">
        <v>4.0490000000000004</v>
      </c>
      <c r="P40" s="19">
        <v>8.032</v>
      </c>
      <c r="Q40" s="19">
        <v>5.8550000000000004</v>
      </c>
      <c r="R40" s="19">
        <v>8.9320000000000004</v>
      </c>
      <c r="S40" s="19">
        <v>9.0470000000000006</v>
      </c>
      <c r="T40" s="19">
        <v>4.0490000000000004</v>
      </c>
      <c r="U40" s="19">
        <v>7.6550000000000002</v>
      </c>
      <c r="V40" s="19">
        <v>5.1139999999999999</v>
      </c>
      <c r="W40" s="19">
        <v>8.6910000000000007</v>
      </c>
      <c r="X40" s="19">
        <v>12.507999999999999</v>
      </c>
      <c r="Y40" s="19">
        <v>6.1189999999999998</v>
      </c>
      <c r="Z40" s="19">
        <v>9.0890000000000004</v>
      </c>
      <c r="AA40" s="19">
        <v>7.8460000000000001</v>
      </c>
      <c r="AB40" s="19">
        <v>30.309000000000001</v>
      </c>
      <c r="AC40" s="19">
        <v>7.9829999999999997</v>
      </c>
      <c r="AD40" s="19">
        <v>8.3079999999999998</v>
      </c>
      <c r="AE40" s="19">
        <v>8.8559999999999999</v>
      </c>
      <c r="AF40" s="6"/>
      <c r="AG40" s="19">
        <v>27.332999999999998</v>
      </c>
    </row>
    <row r="41" spans="1:33" x14ac:dyDescent="0.35">
      <c r="C41" s="6" t="s">
        <v>71</v>
      </c>
      <c r="D41" s="21">
        <f>D40/100</f>
        <v>9.7689999999999999E-2</v>
      </c>
      <c r="E41" s="21">
        <f t="shared" ref="E41:AG41" si="12">E40/100</f>
        <v>6.8080000000000002E-2</v>
      </c>
      <c r="F41" s="21">
        <f t="shared" si="12"/>
        <v>7.893E-2</v>
      </c>
      <c r="G41" s="21">
        <f t="shared" si="12"/>
        <v>3.3159999999999995E-2</v>
      </c>
      <c r="H41" s="21">
        <f t="shared" si="12"/>
        <v>7.8320000000000001E-2</v>
      </c>
      <c r="I41" s="21">
        <f t="shared" si="12"/>
        <v>7.6799999999999993E-2</v>
      </c>
      <c r="J41" s="21">
        <f t="shared" si="12"/>
        <v>7.168999999999999E-2</v>
      </c>
      <c r="K41" s="21">
        <f t="shared" si="12"/>
        <v>5.1479999999999998E-2</v>
      </c>
      <c r="L41" s="21">
        <f t="shared" si="12"/>
        <v>7.6060000000000003E-2</v>
      </c>
      <c r="M41" s="21">
        <f t="shared" si="12"/>
        <v>0.21291000000000002</v>
      </c>
      <c r="N41" s="21">
        <f t="shared" si="12"/>
        <v>9.2479999999999993E-2</v>
      </c>
      <c r="O41" s="21">
        <f t="shared" si="12"/>
        <v>4.0490000000000005E-2</v>
      </c>
      <c r="P41" s="21">
        <f t="shared" si="12"/>
        <v>8.0320000000000003E-2</v>
      </c>
      <c r="Q41" s="21">
        <f t="shared" si="12"/>
        <v>5.8550000000000005E-2</v>
      </c>
      <c r="R41" s="21">
        <f t="shared" si="12"/>
        <v>8.932000000000001E-2</v>
      </c>
      <c r="S41" s="21">
        <f t="shared" si="12"/>
        <v>9.0470000000000009E-2</v>
      </c>
      <c r="T41" s="21">
        <f t="shared" si="12"/>
        <v>4.0490000000000005E-2</v>
      </c>
      <c r="U41" s="21">
        <f t="shared" si="12"/>
        <v>7.6550000000000007E-2</v>
      </c>
      <c r="V41" s="21">
        <f t="shared" si="12"/>
        <v>5.1139999999999998E-2</v>
      </c>
      <c r="W41" s="21">
        <f t="shared" si="12"/>
        <v>8.6910000000000001E-2</v>
      </c>
      <c r="X41" s="21">
        <f t="shared" si="12"/>
        <v>0.12508</v>
      </c>
      <c r="Y41" s="21">
        <f t="shared" si="12"/>
        <v>6.1189999999999994E-2</v>
      </c>
      <c r="Z41" s="21">
        <f t="shared" si="12"/>
        <v>9.0889999999999999E-2</v>
      </c>
      <c r="AA41" s="21">
        <f t="shared" si="12"/>
        <v>7.8460000000000002E-2</v>
      </c>
      <c r="AB41" s="21">
        <f t="shared" si="12"/>
        <v>0.30309000000000003</v>
      </c>
      <c r="AC41" s="21">
        <f t="shared" si="12"/>
        <v>7.9829999999999998E-2</v>
      </c>
      <c r="AD41" s="21">
        <f t="shared" si="12"/>
        <v>8.3080000000000001E-2</v>
      </c>
      <c r="AE41" s="21">
        <f t="shared" si="12"/>
        <v>8.856E-2</v>
      </c>
      <c r="AF41" s="21">
        <f t="shared" si="12"/>
        <v>0</v>
      </c>
      <c r="AG41" s="21">
        <f t="shared" si="12"/>
        <v>0.27332999999999996</v>
      </c>
    </row>
    <row r="42" spans="1:33" x14ac:dyDescent="0.35">
      <c r="C42" s="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x14ac:dyDescent="0.35">
      <c r="C43" s="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x14ac:dyDescent="0.35">
      <c r="C44" s="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35">
      <c r="C45" s="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35">
      <c r="C46" s="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35">
      <c r="C47" s="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35">
      <c r="C48" s="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3:33" x14ac:dyDescent="0.35">
      <c r="C49" s="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3:33" x14ac:dyDescent="0.35">
      <c r="C50" s="6" t="s">
        <v>79</v>
      </c>
      <c r="D50" s="21">
        <f>D37 *37.3*(1-D41)</f>
        <v>16479.955676127425</v>
      </c>
      <c r="E50" s="20">
        <f t="shared" ref="E50:AF50" si="13">E37 *37.3*(1-E41)</f>
        <v>13509.340782080946</v>
      </c>
      <c r="F50" s="20">
        <f t="shared" si="13"/>
        <v>12391.213328634731</v>
      </c>
      <c r="G50" s="20">
        <f t="shared" si="13"/>
        <v>58965.367918791002</v>
      </c>
      <c r="H50" s="20">
        <f t="shared" si="13"/>
        <v>12482.972658501032</v>
      </c>
      <c r="I50" s="20">
        <f t="shared" si="13"/>
        <v>22530.783317072823</v>
      </c>
      <c r="J50" s="20">
        <f t="shared" si="13"/>
        <v>13983.607755398474</v>
      </c>
      <c r="K50" s="20">
        <f t="shared" si="13"/>
        <v>14006.057254209061</v>
      </c>
      <c r="L50" s="20">
        <f t="shared" si="13"/>
        <v>17033.542057643463</v>
      </c>
      <c r="M50" s="20">
        <f t="shared" si="13"/>
        <v>15003.969696324322</v>
      </c>
      <c r="N50" s="20">
        <f t="shared" si="13"/>
        <v>8706.3093320640528</v>
      </c>
      <c r="O50" s="20">
        <f t="shared" si="13"/>
        <v>17409.948641161616</v>
      </c>
      <c r="P50" s="20">
        <f t="shared" si="13"/>
        <v>20703.773699943802</v>
      </c>
      <c r="Q50" s="20">
        <f t="shared" si="13"/>
        <v>15323.614188119474</v>
      </c>
      <c r="R50" s="20">
        <f t="shared" si="13"/>
        <v>22524.134357786585</v>
      </c>
      <c r="S50" s="20">
        <f t="shared" si="13"/>
        <v>17587.462047250203</v>
      </c>
      <c r="T50" s="20">
        <f t="shared" si="13"/>
        <v>8725.1199728371121</v>
      </c>
      <c r="U50" s="20">
        <f t="shared" si="13"/>
        <v>13426.280552514338</v>
      </c>
      <c r="V50" s="20">
        <f t="shared" si="13"/>
        <v>8196.0218476972168</v>
      </c>
      <c r="W50" s="20">
        <f t="shared" si="13"/>
        <v>29924.743022790044</v>
      </c>
      <c r="X50" s="20">
        <f t="shared" si="13"/>
        <v>27228.96766689463</v>
      </c>
      <c r="Y50" s="20">
        <f t="shared" si="13"/>
        <v>17875.570232307022</v>
      </c>
      <c r="Z50" s="20">
        <f t="shared" si="13"/>
        <v>20638.031077952699</v>
      </c>
      <c r="AA50" s="20">
        <f t="shared" si="13"/>
        <v>8034.0713174553493</v>
      </c>
      <c r="AB50" s="20">
        <f t="shared" si="13"/>
        <v>12149.251620202906</v>
      </c>
      <c r="AC50" s="20">
        <f t="shared" si="13"/>
        <v>26335.931511875449</v>
      </c>
      <c r="AD50" s="20">
        <f t="shared" si="13"/>
        <v>14423.223370762789</v>
      </c>
      <c r="AE50" s="20">
        <f>AE37 *37.3*(1-AE41)</f>
        <v>18457.575331788714</v>
      </c>
      <c r="AF50" s="20">
        <f t="shared" si="13"/>
        <v>0</v>
      </c>
      <c r="AG50" s="20">
        <f>AG37 *37.3*(1-AG41)</f>
        <v>9711.7846405962337</v>
      </c>
    </row>
    <row r="51" spans="3:33" x14ac:dyDescent="0.35">
      <c r="C51" s="6" t="s">
        <v>82</v>
      </c>
      <c r="D51" s="21">
        <f>D37*37.3*D41</f>
        <v>1784.2281145070856</v>
      </c>
      <c r="E51" s="20">
        <f t="shared" ref="E51:AG51" si="14">E37*37.3*E41</f>
        <v>986.90436995028642</v>
      </c>
      <c r="F51" s="20">
        <f t="shared" si="14"/>
        <v>1061.8503132543012</v>
      </c>
      <c r="G51" s="20">
        <f t="shared" si="14"/>
        <v>2022.3528196879622</v>
      </c>
      <c r="H51" s="20">
        <f t="shared" si="14"/>
        <v>1060.7438792355272</v>
      </c>
      <c r="I51" s="20">
        <f t="shared" si="14"/>
        <v>1874.3112638119503</v>
      </c>
      <c r="J51" s="20">
        <f t="shared" si="14"/>
        <v>1079.9030927001934</v>
      </c>
      <c r="K51" s="20">
        <f t="shared" si="14"/>
        <v>760.16512824893766</v>
      </c>
      <c r="L51" s="20">
        <f t="shared" si="14"/>
        <v>1402.224396502329</v>
      </c>
      <c r="M51" s="20">
        <f t="shared" si="14"/>
        <v>4058.6148827254974</v>
      </c>
      <c r="N51" s="20">
        <f t="shared" si="14"/>
        <v>887.20853207563846</v>
      </c>
      <c r="O51" s="20">
        <f t="shared" si="14"/>
        <v>734.67584546344904</v>
      </c>
      <c r="P51" s="20">
        <f t="shared" si="14"/>
        <v>1808.1583850681609</v>
      </c>
      <c r="Q51" s="20">
        <f t="shared" si="14"/>
        <v>952.99549706770972</v>
      </c>
      <c r="R51" s="20">
        <f t="shared" si="14"/>
        <v>2209.1796029752472</v>
      </c>
      <c r="S51" s="20">
        <f t="shared" si="14"/>
        <v>1749.4064972180422</v>
      </c>
      <c r="T51" s="20">
        <f t="shared" si="14"/>
        <v>368.1880415005312</v>
      </c>
      <c r="U51" s="20">
        <f t="shared" si="14"/>
        <v>1112.9804280632115</v>
      </c>
      <c r="V51" s="20">
        <f t="shared" si="14"/>
        <v>441.73487900347328</v>
      </c>
      <c r="W51" s="20">
        <f t="shared" si="14"/>
        <v>2848.3056611184907</v>
      </c>
      <c r="X51" s="20">
        <f t="shared" si="14"/>
        <v>3892.69793326839</v>
      </c>
      <c r="Y51" s="20">
        <f t="shared" si="14"/>
        <v>1165.0985210158249</v>
      </c>
      <c r="Z51" s="20">
        <f t="shared" si="14"/>
        <v>2063.3263792886678</v>
      </c>
      <c r="AA51" s="20">
        <f t="shared" si="14"/>
        <v>684.02156777518792</v>
      </c>
      <c r="AB51" s="20">
        <f t="shared" si="14"/>
        <v>5283.7764898872156</v>
      </c>
      <c r="AC51" s="20">
        <f t="shared" si="14"/>
        <v>2284.7923890074844</v>
      </c>
      <c r="AD51" s="20">
        <f t="shared" si="14"/>
        <v>1306.8549029827821</v>
      </c>
      <c r="AE51" s="20">
        <f t="shared" si="14"/>
        <v>1793.4289381453616</v>
      </c>
      <c r="AF51" s="20">
        <f t="shared" si="14"/>
        <v>0</v>
      </c>
      <c r="AG51" s="20">
        <f t="shared" si="14"/>
        <v>3652.9953016006825</v>
      </c>
    </row>
    <row r="52" spans="3:33" x14ac:dyDescent="0.35">
      <c r="C52" s="6"/>
      <c r="D52" s="2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3:33" x14ac:dyDescent="0.35">
      <c r="C53" s="6" t="s">
        <v>80</v>
      </c>
      <c r="D53" s="21">
        <f>D25*35.2*(1-D41)</f>
        <v>3726.3171962355218</v>
      </c>
      <c r="E53" s="20">
        <f t="shared" ref="E53:AG53" si="15">E25*35.2*(1-E41)</f>
        <v>14050.182585712309</v>
      </c>
      <c r="F53" s="20">
        <f t="shared" si="15"/>
        <v>5789.0293781006476</v>
      </c>
      <c r="G53" s="20">
        <f t="shared" si="15"/>
        <v>7668.0620098539148</v>
      </c>
      <c r="H53" s="20">
        <f t="shared" si="15"/>
        <v>4651.0347894700562</v>
      </c>
      <c r="I53" s="20">
        <f t="shared" si="15"/>
        <v>6837.6512231421939</v>
      </c>
      <c r="J53" s="20">
        <f t="shared" si="15"/>
        <v>5288.862185113634</v>
      </c>
      <c r="K53" s="20">
        <f t="shared" si="15"/>
        <v>5370.5330625662382</v>
      </c>
      <c r="L53" s="20">
        <f t="shared" si="15"/>
        <v>13080.559014807695</v>
      </c>
      <c r="M53" s="20">
        <f t="shared" si="15"/>
        <v>3974.2981161254047</v>
      </c>
      <c r="N53" s="20">
        <f t="shared" si="15"/>
        <v>10519.681171875078</v>
      </c>
      <c r="O53" s="20">
        <f t="shared" si="15"/>
        <v>12834.695340437725</v>
      </c>
      <c r="P53" s="20">
        <f t="shared" si="15"/>
        <v>6036.4695904349983</v>
      </c>
      <c r="Q53" s="20">
        <f t="shared" si="15"/>
        <v>9695.0259259211016</v>
      </c>
      <c r="R53" s="20">
        <f t="shared" si="15"/>
        <v>6544.7355074541019</v>
      </c>
      <c r="S53" s="20">
        <f t="shared" si="15"/>
        <v>11752.201489753254</v>
      </c>
      <c r="T53" s="20">
        <f t="shared" si="15"/>
        <v>13808.224241446529</v>
      </c>
      <c r="U53" s="20">
        <f t="shared" si="15"/>
        <v>8900.8763570884821</v>
      </c>
      <c r="V53" s="20">
        <f t="shared" si="15"/>
        <v>9483.2938378672879</v>
      </c>
      <c r="W53" s="20">
        <f t="shared" si="15"/>
        <v>9227.7963679973163</v>
      </c>
      <c r="X53" s="20">
        <f t="shared" si="15"/>
        <v>4157.770784730229</v>
      </c>
      <c r="Y53" s="20">
        <f t="shared" si="15"/>
        <v>5323.9504001112118</v>
      </c>
      <c r="Z53" s="20">
        <f t="shared" si="15"/>
        <v>19612.08732290001</v>
      </c>
      <c r="AA53" s="20">
        <f t="shared" si="15"/>
        <v>3989.9363610061901</v>
      </c>
      <c r="AB53" s="20">
        <f t="shared" si="15"/>
        <v>6618.8828342969537</v>
      </c>
      <c r="AC53" s="20">
        <f t="shared" si="15"/>
        <v>13366.430057136557</v>
      </c>
      <c r="AD53" s="20">
        <f t="shared" si="15"/>
        <v>6255.1870248881269</v>
      </c>
      <c r="AE53" s="20">
        <f t="shared" si="15"/>
        <v>5963.5667572466173</v>
      </c>
      <c r="AF53" s="20">
        <f t="shared" si="15"/>
        <v>0</v>
      </c>
      <c r="AG53" s="20">
        <f t="shared" si="15"/>
        <v>7984.7748665972176</v>
      </c>
    </row>
    <row r="54" spans="3:33" x14ac:dyDescent="0.35">
      <c r="C54" s="6" t="s">
        <v>81</v>
      </c>
      <c r="D54" s="21">
        <f>D25*23.4*D41</f>
        <v>268.19294774302159</v>
      </c>
      <c r="E54" s="20">
        <f t="shared" ref="E54:AG54" si="16">E25*23.4*E41</f>
        <v>682.33253025601948</v>
      </c>
      <c r="F54" s="20">
        <f t="shared" si="16"/>
        <v>329.78311286661682</v>
      </c>
      <c r="G54" s="20">
        <f t="shared" si="16"/>
        <v>174.83111300773666</v>
      </c>
      <c r="H54" s="20">
        <f t="shared" si="16"/>
        <v>262.73340672875452</v>
      </c>
      <c r="I54" s="20">
        <f t="shared" si="16"/>
        <v>378.13385525806041</v>
      </c>
      <c r="J54" s="20">
        <f t="shared" si="16"/>
        <v>271.51948173625857</v>
      </c>
      <c r="K54" s="20">
        <f t="shared" si="16"/>
        <v>193.76825763681634</v>
      </c>
      <c r="L54" s="20">
        <f t="shared" si="16"/>
        <v>715.83355154379592</v>
      </c>
      <c r="M54" s="20">
        <f t="shared" si="16"/>
        <v>714.66958549847027</v>
      </c>
      <c r="N54" s="20">
        <f t="shared" si="16"/>
        <v>712.63539288813467</v>
      </c>
      <c r="O54" s="20">
        <f t="shared" si="16"/>
        <v>360.04520345325318</v>
      </c>
      <c r="P54" s="20">
        <f t="shared" si="16"/>
        <v>350.46380255247789</v>
      </c>
      <c r="Q54" s="20">
        <f t="shared" si="16"/>
        <v>400.82223776931141</v>
      </c>
      <c r="R54" s="20">
        <f t="shared" si="16"/>
        <v>426.72512034288229</v>
      </c>
      <c r="S54" s="20">
        <f t="shared" si="16"/>
        <v>777.10550333578442</v>
      </c>
      <c r="T54" s="20">
        <f t="shared" si="16"/>
        <v>387.35511630540998</v>
      </c>
      <c r="U54" s="20">
        <f t="shared" si="16"/>
        <v>490.49859937788517</v>
      </c>
      <c r="V54" s="20">
        <f t="shared" si="16"/>
        <v>339.77465951736804</v>
      </c>
      <c r="W54" s="20">
        <f t="shared" si="16"/>
        <v>583.8850554790082</v>
      </c>
      <c r="X54" s="20">
        <f t="shared" si="16"/>
        <v>395.14206533444531</v>
      </c>
      <c r="Y54" s="20">
        <f t="shared" si="16"/>
        <v>230.67999904489932</v>
      </c>
      <c r="Z54" s="20">
        <f t="shared" si="16"/>
        <v>1303.4569159239572</v>
      </c>
      <c r="AA54" s="20">
        <f t="shared" si="16"/>
        <v>225.8256535348182</v>
      </c>
      <c r="AB54" s="20">
        <f t="shared" si="16"/>
        <v>1913.6072105543371</v>
      </c>
      <c r="AC54" s="20">
        <f t="shared" si="16"/>
        <v>770.87983149952584</v>
      </c>
      <c r="AD54" s="20">
        <f t="shared" si="16"/>
        <v>376.7719261051422</v>
      </c>
      <c r="AE54" s="20">
        <f t="shared" si="16"/>
        <v>385.20223883077358</v>
      </c>
      <c r="AF54" s="20">
        <f t="shared" si="16"/>
        <v>0</v>
      </c>
      <c r="AG54" s="20">
        <f t="shared" si="16"/>
        <v>1996.5764296815748</v>
      </c>
    </row>
    <row r="55" spans="3:33" x14ac:dyDescent="0.35">
      <c r="C55" s="22" t="s">
        <v>83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</sheetData>
  <mergeCells count="2">
    <mergeCell ref="A24:B31"/>
    <mergeCell ref="A34:B40"/>
  </mergeCells>
  <hyperlinks>
    <hyperlink ref="C55" r:id="rId1" xr:uid="{D2E13EF6-A387-42E3-84CD-A00E9D6C93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D4B1-9D3C-421C-ACE3-CEA20FF1F988}">
  <dimension ref="A2:AG55"/>
  <sheetViews>
    <sheetView topLeftCell="A4" workbookViewId="0">
      <selection activeCell="D13" sqref="D13:AG13"/>
    </sheetView>
  </sheetViews>
  <sheetFormatPr defaultRowHeight="14.5" x14ac:dyDescent="0.35"/>
  <cols>
    <col min="3" max="3" width="20.7265625" bestFit="1" customWidth="1"/>
    <col min="4" max="6" width="11.81640625" bestFit="1" customWidth="1"/>
  </cols>
  <sheetData>
    <row r="2" spans="3:33" x14ac:dyDescent="0.3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3:33" x14ac:dyDescent="0.35">
      <c r="C3" s="6" t="s">
        <v>59</v>
      </c>
      <c r="D3" t="s">
        <v>7</v>
      </c>
      <c r="E3" t="s">
        <v>8</v>
      </c>
      <c r="F3" t="s">
        <v>9</v>
      </c>
      <c r="G3" t="s">
        <v>11</v>
      </c>
      <c r="H3" t="s">
        <v>12</v>
      </c>
      <c r="I3" t="s">
        <v>53</v>
      </c>
      <c r="J3" t="s">
        <v>13</v>
      </c>
      <c r="K3" t="s">
        <v>14</v>
      </c>
      <c r="L3" t="s">
        <v>32</v>
      </c>
      <c r="M3" t="s">
        <v>15</v>
      </c>
      <c r="N3" t="s">
        <v>16</v>
      </c>
      <c r="O3" t="s">
        <v>18</v>
      </c>
      <c r="P3" t="s">
        <v>19</v>
      </c>
      <c r="Q3" t="s">
        <v>10</v>
      </c>
      <c r="R3" t="s">
        <v>20</v>
      </c>
      <c r="S3" t="s">
        <v>21</v>
      </c>
      <c r="T3" t="s">
        <v>23</v>
      </c>
      <c r="U3" t="s">
        <v>24</v>
      </c>
      <c r="V3" t="s">
        <v>22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33</v>
      </c>
      <c r="AC3" t="s">
        <v>31</v>
      </c>
      <c r="AD3" t="s">
        <v>30</v>
      </c>
      <c r="AE3" t="s">
        <v>34</v>
      </c>
      <c r="AF3" t="s">
        <v>54</v>
      </c>
      <c r="AG3" t="s">
        <v>55</v>
      </c>
    </row>
    <row r="4" spans="3:33" x14ac:dyDescent="0.35">
      <c r="C4" s="6" t="s">
        <v>56</v>
      </c>
      <c r="D4" s="6">
        <v>1097.5714285714287</v>
      </c>
      <c r="E4" s="6">
        <v>1316.5428571428572</v>
      </c>
      <c r="F4" s="6">
        <v>945.47941025229022</v>
      </c>
      <c r="G4" s="6">
        <v>1090.1699999999998</v>
      </c>
      <c r="H4" s="6">
        <v>1087.3935999597345</v>
      </c>
      <c r="I4" s="6">
        <v>1294.7142857142858</v>
      </c>
      <c r="J4" s="6">
        <v>1468.5891423206485</v>
      </c>
      <c r="K4" s="6">
        <v>1271</v>
      </c>
      <c r="L4" s="6">
        <v>1189.2728571428572</v>
      </c>
      <c r="M4" s="6">
        <v>1431.5714285714287</v>
      </c>
      <c r="N4" s="6">
        <v>1372.0757142857144</v>
      </c>
      <c r="O4" s="6">
        <v>1456.4285714285713</v>
      </c>
      <c r="P4" s="6">
        <v>1036.7867459011006</v>
      </c>
      <c r="Q4" s="6">
        <v>1211.5254772131029</v>
      </c>
      <c r="R4" s="6">
        <v>1299.9428571428573</v>
      </c>
      <c r="S4" s="6">
        <v>1444.7114285714285</v>
      </c>
      <c r="T4" s="6">
        <v>1107.0214285714285</v>
      </c>
      <c r="U4" s="6">
        <v>1090.8571428571429</v>
      </c>
      <c r="V4" s="6">
        <v>1143.5957142857144</v>
      </c>
      <c r="W4" s="6">
        <v>1370</v>
      </c>
      <c r="X4" s="6">
        <v>1573.8571428571429</v>
      </c>
      <c r="Y4" s="6">
        <v>1021.079160852418</v>
      </c>
      <c r="Z4" s="6">
        <v>1395.4285714285713</v>
      </c>
      <c r="AA4" s="6">
        <v>984.63026861630533</v>
      </c>
      <c r="AB4" s="6">
        <v>1366.7567018622201</v>
      </c>
      <c r="AC4" s="6">
        <v>1083.6671428571428</v>
      </c>
      <c r="AD4" s="6">
        <v>1191.5714285714287</v>
      </c>
      <c r="AE4" s="6">
        <v>1283.3098293831104</v>
      </c>
      <c r="AF4" s="6"/>
      <c r="AG4" s="6">
        <v>1449.4325676923074</v>
      </c>
    </row>
    <row r="5" spans="3:33" x14ac:dyDescent="0.35">
      <c r="C5" s="6" t="s">
        <v>57</v>
      </c>
      <c r="D5" s="6">
        <v>1065.2857142857142</v>
      </c>
      <c r="E5" s="6">
        <v>1312.26</v>
      </c>
      <c r="F5" s="6">
        <v>936.75030210509351</v>
      </c>
      <c r="G5" s="6">
        <v>1125.5528571428572</v>
      </c>
      <c r="H5" s="6">
        <v>1080.5263836862318</v>
      </c>
      <c r="I5" s="6">
        <v>1128</v>
      </c>
      <c r="J5" s="6">
        <v>1236.5218086310142</v>
      </c>
      <c r="K5" s="6">
        <v>1142.1428571428571</v>
      </c>
      <c r="L5" s="6">
        <v>1087.1857142857141</v>
      </c>
      <c r="M5" s="6">
        <v>1271.7142857142858</v>
      </c>
      <c r="N5" s="6">
        <v>1281.0757142857142</v>
      </c>
      <c r="O5" s="6">
        <v>1206.1428571428571</v>
      </c>
      <c r="P5" s="6">
        <v>1079.5367044662059</v>
      </c>
      <c r="Q5" s="6">
        <v>1176.8956798544316</v>
      </c>
      <c r="R5" s="6">
        <v>1208.3571428571429</v>
      </c>
      <c r="S5" s="6">
        <v>1331.7542857142855</v>
      </c>
      <c r="T5" s="6">
        <v>1008.9300000000001</v>
      </c>
      <c r="U5" s="6">
        <v>988.57142857142856</v>
      </c>
      <c r="V5" s="6">
        <v>1050.8557142857142</v>
      </c>
      <c r="W5" s="6">
        <v>1240</v>
      </c>
      <c r="X5" s="6">
        <v>1255.7142857142858</v>
      </c>
      <c r="Y5" s="6">
        <v>1031.2045595701193</v>
      </c>
      <c r="Z5" s="6">
        <v>1261</v>
      </c>
      <c r="AA5" s="6">
        <v>995.77726940598961</v>
      </c>
      <c r="AB5" s="6">
        <v>1398.0610584716501</v>
      </c>
      <c r="AC5" s="6">
        <v>1074.1671428571428</v>
      </c>
      <c r="AD5" s="6">
        <v>1081.5714285714287</v>
      </c>
      <c r="AE5" s="6">
        <v>1343.6394868454695</v>
      </c>
      <c r="AF5" s="6"/>
      <c r="AG5" s="6">
        <v>1367.8892446153845</v>
      </c>
    </row>
    <row r="6" spans="3:33" x14ac:dyDescent="0.3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3:33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3:33" x14ac:dyDescent="0.3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3:33" x14ac:dyDescent="0.35">
      <c r="C9" s="6" t="s">
        <v>60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3:33" x14ac:dyDescent="0.35">
      <c r="C10" s="6" t="s">
        <v>61</v>
      </c>
      <c r="D10">
        <v>1145</v>
      </c>
      <c r="E10">
        <v>1006</v>
      </c>
      <c r="F10">
        <v>484</v>
      </c>
      <c r="G10">
        <v>2155</v>
      </c>
      <c r="H10">
        <v>780</v>
      </c>
      <c r="I10">
        <v>1235</v>
      </c>
      <c r="J10">
        <v>815</v>
      </c>
      <c r="K10">
        <v>657</v>
      </c>
      <c r="L10">
        <v>1304</v>
      </c>
      <c r="M10">
        <v>932</v>
      </c>
      <c r="N10">
        <v>1044</v>
      </c>
      <c r="O10">
        <v>1122</v>
      </c>
      <c r="P10">
        <v>821</v>
      </c>
      <c r="Q10">
        <v>1140</v>
      </c>
      <c r="R10">
        <v>1489</v>
      </c>
      <c r="S10">
        <v>1483</v>
      </c>
      <c r="T10">
        <v>789</v>
      </c>
      <c r="U10">
        <v>1020</v>
      </c>
      <c r="V10">
        <v>779</v>
      </c>
      <c r="W10">
        <v>1441</v>
      </c>
      <c r="X10">
        <v>1192</v>
      </c>
      <c r="Y10">
        <v>814</v>
      </c>
      <c r="Z10">
        <v>1536</v>
      </c>
      <c r="AA10">
        <v>341</v>
      </c>
      <c r="AB10">
        <v>1399</v>
      </c>
      <c r="AC10">
        <v>1988</v>
      </c>
      <c r="AD10">
        <v>770</v>
      </c>
      <c r="AE10">
        <v>1046</v>
      </c>
      <c r="AF10">
        <v>794</v>
      </c>
      <c r="AG10">
        <v>1112</v>
      </c>
    </row>
    <row r="11" spans="3:33" x14ac:dyDescent="0.35">
      <c r="C11" s="6" t="s">
        <v>121</v>
      </c>
      <c r="D11">
        <v>595.905566652517</v>
      </c>
      <c r="E11">
        <v>1086.9493391562301</v>
      </c>
      <c r="F11">
        <v>235.74744854823999</v>
      </c>
      <c r="G11">
        <v>1181.93074173688</v>
      </c>
      <c r="H11">
        <v>386.42759953813999</v>
      </c>
      <c r="I11">
        <v>959.65082039759398</v>
      </c>
      <c r="J11">
        <v>611.59545362052904</v>
      </c>
      <c r="K11">
        <v>312.65567964867898</v>
      </c>
      <c r="L11">
        <v>917.77345779089205</v>
      </c>
      <c r="M11">
        <v>691.47490096802505</v>
      </c>
      <c r="N11">
        <v>657.12124716332301</v>
      </c>
      <c r="O11">
        <v>915.61324494568896</v>
      </c>
      <c r="P11">
        <v>558.36109458252997</v>
      </c>
      <c r="Q11">
        <v>580.10188228174104</v>
      </c>
      <c r="R11">
        <v>855.32176454876799</v>
      </c>
      <c r="S11">
        <v>1092.6169583568201</v>
      </c>
      <c r="T11">
        <v>418.04417446591901</v>
      </c>
      <c r="U11">
        <v>650.63196309267903</v>
      </c>
      <c r="W11">
        <v>786.56822167963003</v>
      </c>
      <c r="X11">
        <v>1239.03009064973</v>
      </c>
      <c r="Y11">
        <v>443.82632347741003</v>
      </c>
      <c r="Z11">
        <v>1128.6646807910899</v>
      </c>
      <c r="AA11">
        <v>254.163499537067</v>
      </c>
      <c r="AB11">
        <v>1036.5928532043699</v>
      </c>
      <c r="AC11">
        <v>999.21639239291903</v>
      </c>
      <c r="AD11">
        <v>578.45414873774405</v>
      </c>
      <c r="AE11">
        <v>764.47083777467503</v>
      </c>
      <c r="AG11">
        <v>819.71775015676997</v>
      </c>
    </row>
    <row r="12" spans="3:33" x14ac:dyDescent="0.35">
      <c r="C12" s="6" t="s">
        <v>122</v>
      </c>
      <c r="D12">
        <v>1272.43164315481</v>
      </c>
      <c r="E12">
        <v>1387.3923081709299</v>
      </c>
      <c r="F12">
        <v>394.837638791796</v>
      </c>
      <c r="G12">
        <v>2411.7993462397499</v>
      </c>
      <c r="H12">
        <v>703.88878334199501</v>
      </c>
      <c r="I12">
        <v>1616.61417187036</v>
      </c>
      <c r="J12">
        <v>855.32571672507697</v>
      </c>
      <c r="K12">
        <v>580.05031604747103</v>
      </c>
      <c r="L12">
        <v>1516.9163107321499</v>
      </c>
      <c r="M12">
        <v>1115.4994034461599</v>
      </c>
      <c r="N12">
        <v>1160.32054246395</v>
      </c>
      <c r="O12">
        <v>1336.9052881216101</v>
      </c>
      <c r="P12">
        <v>924.87101001734095</v>
      </c>
      <c r="Q12">
        <v>1250.3204380576601</v>
      </c>
      <c r="R12">
        <v>1612.1132322087101</v>
      </c>
      <c r="S12">
        <v>1943.3627953421901</v>
      </c>
      <c r="T12">
        <v>695.24197502777997</v>
      </c>
      <c r="U12">
        <v>1193.2921856256601</v>
      </c>
      <c r="W12">
        <v>1399.01491215136</v>
      </c>
      <c r="X12">
        <v>1613.1281797335701</v>
      </c>
      <c r="Y12">
        <v>862.88178023340504</v>
      </c>
      <c r="Z12">
        <v>1834.27020502038</v>
      </c>
      <c r="AA12">
        <v>425.68145124056502</v>
      </c>
      <c r="AB12">
        <v>1526.5837353545101</v>
      </c>
      <c r="AC12">
        <v>2027.9181716929199</v>
      </c>
      <c r="AD12">
        <v>906.10447883599602</v>
      </c>
      <c r="AE12">
        <v>1440.87711115875</v>
      </c>
      <c r="AF12">
        <v>1331.6857996277899</v>
      </c>
      <c r="AG12">
        <v>997.25274196921703</v>
      </c>
    </row>
    <row r="13" spans="3:33" x14ac:dyDescent="0.35">
      <c r="C13" s="6" t="s">
        <v>116</v>
      </c>
      <c r="D13" s="6">
        <f>D12/D11</f>
        <v>2.1352907479999885</v>
      </c>
      <c r="E13" s="6">
        <f>E12/E11</f>
        <v>1.276409358000002</v>
      </c>
      <c r="F13" s="6">
        <f t="shared" ref="F13:AG13" si="0">F12/F11</f>
        <v>1.6748331370000047</v>
      </c>
      <c r="G13" s="6">
        <f t="shared" si="0"/>
        <v>2.0405589440000043</v>
      </c>
      <c r="H13" s="6">
        <f t="shared" si="0"/>
        <v>1.8215282350000002</v>
      </c>
      <c r="I13" s="6">
        <f t="shared" si="0"/>
        <v>1.6845858279999999</v>
      </c>
      <c r="J13" s="6">
        <f t="shared" si="0"/>
        <v>1.3985154919999994</v>
      </c>
      <c r="K13" s="6">
        <f t="shared" si="0"/>
        <v>1.8552367789999999</v>
      </c>
      <c r="L13" s="6">
        <f t="shared" si="0"/>
        <v>1.6528221619999912</v>
      </c>
      <c r="M13" s="6">
        <f t="shared" si="0"/>
        <v>1.6132174889999984</v>
      </c>
      <c r="N13" s="6">
        <f t="shared" si="0"/>
        <v>1.7657632399999998</v>
      </c>
      <c r="O13" s="6">
        <f t="shared" si="0"/>
        <v>1.4601200839999979</v>
      </c>
      <c r="P13" s="6">
        <f t="shared" si="0"/>
        <v>1.6564030319999992</v>
      </c>
      <c r="Q13" s="6">
        <f t="shared" si="0"/>
        <v>2.1553462869999973</v>
      </c>
      <c r="R13" s="6">
        <f t="shared" si="0"/>
        <v>1.8848032389999962</v>
      </c>
      <c r="S13" s="6">
        <f t="shared" si="0"/>
        <v>1.7786313680000001</v>
      </c>
      <c r="T13" s="6">
        <f t="shared" si="0"/>
        <v>1.6630825580000026</v>
      </c>
      <c r="U13" s="6">
        <f t="shared" si="0"/>
        <v>1.8340509740000002</v>
      </c>
      <c r="V13" s="6" t="e">
        <f t="shared" si="0"/>
        <v>#DIV/0!</v>
      </c>
      <c r="W13" s="6">
        <f t="shared" si="0"/>
        <v>1.7786313679999903</v>
      </c>
      <c r="X13" s="6">
        <f t="shared" si="0"/>
        <v>1.3019281710000024</v>
      </c>
      <c r="Y13" s="6">
        <f t="shared" si="0"/>
        <v>1.9441879280000034</v>
      </c>
      <c r="Z13" s="6">
        <f t="shared" si="0"/>
        <v>1.6251684280000023</v>
      </c>
      <c r="AA13" s="6">
        <f t="shared" si="0"/>
        <v>1.6748331370000042</v>
      </c>
      <c r="AB13" s="6">
        <f t="shared" si="0"/>
        <v>1.4726936720000092</v>
      </c>
      <c r="AC13" s="6">
        <f t="shared" si="0"/>
        <v>2.0295085099999914</v>
      </c>
      <c r="AD13" s="6">
        <f t="shared" si="0"/>
        <v>1.5664240299999992</v>
      </c>
      <c r="AE13" s="6">
        <f t="shared" si="0"/>
        <v>1.8848032389999987</v>
      </c>
      <c r="AF13" s="6"/>
      <c r="AG13" s="6">
        <f t="shared" si="0"/>
        <v>1.216580636174456</v>
      </c>
    </row>
    <row r="14" spans="3:33" x14ac:dyDescent="0.35">
      <c r="C14" s="6"/>
    </row>
    <row r="15" spans="3:33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3:33" x14ac:dyDescent="0.3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5">
      <c r="C17" s="6"/>
      <c r="D17" t="s">
        <v>7</v>
      </c>
      <c r="E17" t="s">
        <v>8</v>
      </c>
      <c r="F17" t="s">
        <v>9</v>
      </c>
      <c r="G17" t="s">
        <v>11</v>
      </c>
      <c r="H17" t="s">
        <v>12</v>
      </c>
      <c r="I17" t="s">
        <v>53</v>
      </c>
      <c r="J17" t="s">
        <v>13</v>
      </c>
      <c r="K17" t="s">
        <v>14</v>
      </c>
      <c r="L17" t="s">
        <v>32</v>
      </c>
      <c r="M17" t="s">
        <v>15</v>
      </c>
      <c r="N17" t="s">
        <v>16</v>
      </c>
      <c r="O17" t="s">
        <v>18</v>
      </c>
      <c r="P17" t="s">
        <v>19</v>
      </c>
      <c r="Q17" t="s">
        <v>10</v>
      </c>
      <c r="R17" t="s">
        <v>20</v>
      </c>
      <c r="S17" t="s">
        <v>21</v>
      </c>
      <c r="T17" t="s">
        <v>23</v>
      </c>
      <c r="U17" t="s">
        <v>24</v>
      </c>
      <c r="V17" t="s">
        <v>22</v>
      </c>
      <c r="W17" t="s">
        <v>25</v>
      </c>
      <c r="X17" t="s">
        <v>26</v>
      </c>
      <c r="Y17" t="s">
        <v>27</v>
      </c>
      <c r="Z17" t="s">
        <v>28</v>
      </c>
      <c r="AA17" t="s">
        <v>29</v>
      </c>
      <c r="AB17" t="s">
        <v>33</v>
      </c>
      <c r="AC17" t="s">
        <v>31</v>
      </c>
      <c r="AD17" t="s">
        <v>30</v>
      </c>
      <c r="AE17" t="s">
        <v>34</v>
      </c>
      <c r="AF17" t="s">
        <v>54</v>
      </c>
      <c r="AG17" t="s">
        <v>55</v>
      </c>
    </row>
    <row r="18" spans="1:33" x14ac:dyDescent="0.35">
      <c r="C18" s="6" t="s">
        <v>64</v>
      </c>
      <c r="D18" s="6">
        <v>0.67555475170915047</v>
      </c>
      <c r="E18" s="6">
        <v>0.48263164470843295</v>
      </c>
      <c r="F18" s="6">
        <v>0.53046812296663337</v>
      </c>
      <c r="G18" s="6">
        <v>0.80011123295433673</v>
      </c>
      <c r="H18" s="6">
        <v>0.60039255706823003</v>
      </c>
      <c r="I18" s="6">
        <v>0.67555475170915047</v>
      </c>
      <c r="J18" s="6">
        <v>0.68809462840407509</v>
      </c>
      <c r="K18" s="6">
        <v>0.60240817856723605</v>
      </c>
      <c r="L18" s="6">
        <v>0.44700438956070515</v>
      </c>
      <c r="M18" s="6">
        <v>0.73743022298055927</v>
      </c>
      <c r="N18" s="6">
        <v>0.36169149974252773</v>
      </c>
      <c r="O18" s="6">
        <v>0.51395920835612352</v>
      </c>
      <c r="P18" s="6">
        <v>0.67840096633515945</v>
      </c>
      <c r="Q18" s="6">
        <v>0.44887025643160688</v>
      </c>
      <c r="R18" s="6">
        <v>0.67555475170915047</v>
      </c>
      <c r="S18" s="6">
        <v>0.51395920835612352</v>
      </c>
      <c r="T18" s="6">
        <v>0.26565355474381347</v>
      </c>
      <c r="U18" s="6">
        <v>0.43415845591911956</v>
      </c>
      <c r="V18" s="6">
        <v>0.34008889439440326</v>
      </c>
      <c r="W18" s="6">
        <v>0.68087271676756</v>
      </c>
      <c r="X18" s="6">
        <v>0.85633940708414358</v>
      </c>
      <c r="Y18" s="6">
        <v>0.62695024541616895</v>
      </c>
      <c r="Z18" s="6">
        <v>0.43520044524729695</v>
      </c>
      <c r="AA18" s="6">
        <v>0.53046812296663337</v>
      </c>
      <c r="AB18" s="6">
        <v>0.62184504532625806</v>
      </c>
      <c r="AC18" s="6">
        <v>0.49599823442539009</v>
      </c>
      <c r="AD18" s="6">
        <v>0.60039255706823003</v>
      </c>
      <c r="AE18" s="6">
        <v>0.67555475170915047</v>
      </c>
      <c r="AF18" s="6">
        <v>0.38863113062573107</v>
      </c>
      <c r="AG18" s="6">
        <v>0.49147188210134968</v>
      </c>
    </row>
    <row r="19" spans="1:33" x14ac:dyDescent="0.35">
      <c r="C19" s="50" t="s">
        <v>65</v>
      </c>
      <c r="D19" s="50">
        <v>0.32444524829084948</v>
      </c>
      <c r="E19" s="50">
        <v>0.51736835529156699</v>
      </c>
      <c r="F19" s="50">
        <v>0.46953187703336668</v>
      </c>
      <c r="G19" s="50">
        <v>0.19988876704566322</v>
      </c>
      <c r="H19" s="50">
        <v>0.39960744293177003</v>
      </c>
      <c r="I19" s="50">
        <v>0.32444524829084948</v>
      </c>
      <c r="J19" s="50">
        <v>0.31190537159592485</v>
      </c>
      <c r="K19" s="50">
        <v>0.397591821432764</v>
      </c>
      <c r="L19" s="50">
        <v>0.5529956104392949</v>
      </c>
      <c r="M19" s="50">
        <v>0.26256977701944068</v>
      </c>
      <c r="N19" s="50">
        <v>0.63830850025747232</v>
      </c>
      <c r="O19" s="50">
        <v>0.48604079164387642</v>
      </c>
      <c r="P19" s="50">
        <v>0.32159903366484055</v>
      </c>
      <c r="Q19" s="50">
        <v>0.55112974356839317</v>
      </c>
      <c r="R19" s="50">
        <v>0.32444524829084948</v>
      </c>
      <c r="S19" s="50">
        <v>0.48604079164387642</v>
      </c>
      <c r="T19" s="50">
        <v>0.73434644525618653</v>
      </c>
      <c r="U19" s="50">
        <v>0.56584154408088039</v>
      </c>
      <c r="V19" s="50">
        <v>0.65991110560559674</v>
      </c>
      <c r="W19" s="50">
        <v>0.31912728323243994</v>
      </c>
      <c r="X19" s="50">
        <v>0.14366059291585639</v>
      </c>
      <c r="Y19" s="50">
        <v>0.37304975458383099</v>
      </c>
      <c r="Z19" s="50">
        <v>0.56479955475270305</v>
      </c>
      <c r="AA19" s="50">
        <v>0.46953187703336668</v>
      </c>
      <c r="AB19" s="50">
        <v>0.37815495467374199</v>
      </c>
      <c r="AC19" s="50">
        <v>0.50400176557460996</v>
      </c>
      <c r="AD19" s="50">
        <v>0.39960744293177003</v>
      </c>
      <c r="AE19" s="50">
        <v>0.32444524829084948</v>
      </c>
      <c r="AF19" s="50">
        <v>0.61136886937426893</v>
      </c>
      <c r="AG19" s="50">
        <v>0.50852811789865038</v>
      </c>
    </row>
    <row r="20" spans="1:33" x14ac:dyDescent="0.35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x14ac:dyDescent="0.35">
      <c r="C21" s="6" t="s">
        <v>70</v>
      </c>
      <c r="D21" s="19">
        <v>9.7690000000000001</v>
      </c>
      <c r="E21" s="19">
        <v>6.8079999999999998</v>
      </c>
      <c r="F21" s="19">
        <v>7.8929999999999998</v>
      </c>
      <c r="G21" s="19">
        <v>3.3159999999999998</v>
      </c>
      <c r="H21" s="19">
        <v>7.8319999999999999</v>
      </c>
      <c r="I21" s="19">
        <v>7.68</v>
      </c>
      <c r="J21" s="19">
        <v>7.1689999999999996</v>
      </c>
      <c r="K21" s="19">
        <v>5.1479999999999997</v>
      </c>
      <c r="L21" s="19">
        <v>7.6059999999999999</v>
      </c>
      <c r="M21" s="19">
        <v>21.291</v>
      </c>
      <c r="N21" s="19">
        <v>9.2479999999999993</v>
      </c>
      <c r="O21" s="19">
        <v>4.0490000000000004</v>
      </c>
      <c r="P21" s="19">
        <v>8.032</v>
      </c>
      <c r="Q21" s="19">
        <v>5.8550000000000004</v>
      </c>
      <c r="R21" s="19">
        <v>8.9320000000000004</v>
      </c>
      <c r="S21" s="19">
        <v>9.0470000000000006</v>
      </c>
      <c r="T21" s="19">
        <v>4.0490000000000004</v>
      </c>
      <c r="U21" s="19">
        <v>7.6550000000000002</v>
      </c>
      <c r="V21" s="19">
        <v>5.1139999999999999</v>
      </c>
      <c r="W21" s="19">
        <v>8.6910000000000007</v>
      </c>
      <c r="X21" s="19">
        <v>12.507999999999999</v>
      </c>
      <c r="Y21" s="19">
        <v>6.1189999999999998</v>
      </c>
      <c r="Z21" s="19">
        <v>9.0890000000000004</v>
      </c>
      <c r="AA21" s="19">
        <v>7.8460000000000001</v>
      </c>
      <c r="AB21" s="19">
        <v>30.309000000000001</v>
      </c>
      <c r="AC21" s="19">
        <v>7.9829999999999997</v>
      </c>
      <c r="AD21" s="19">
        <v>8.3079999999999998</v>
      </c>
      <c r="AE21" s="19">
        <v>8.8559999999999999</v>
      </c>
      <c r="AF21" s="6"/>
      <c r="AG21" s="19">
        <v>27.332999999999998</v>
      </c>
    </row>
    <row r="22" spans="1:33" x14ac:dyDescent="0.35">
      <c r="C22" s="6" t="s">
        <v>71</v>
      </c>
      <c r="D22" s="21">
        <f>D21/100</f>
        <v>9.7689999999999999E-2</v>
      </c>
      <c r="E22" s="21">
        <f t="shared" ref="E22:AG22" si="1">E21/100</f>
        <v>6.8080000000000002E-2</v>
      </c>
      <c r="F22" s="21">
        <f t="shared" si="1"/>
        <v>7.893E-2</v>
      </c>
      <c r="G22" s="21">
        <f t="shared" si="1"/>
        <v>3.3159999999999995E-2</v>
      </c>
      <c r="H22" s="21">
        <f t="shared" si="1"/>
        <v>7.8320000000000001E-2</v>
      </c>
      <c r="I22" s="21">
        <f t="shared" si="1"/>
        <v>7.6799999999999993E-2</v>
      </c>
      <c r="J22" s="21">
        <f t="shared" si="1"/>
        <v>7.168999999999999E-2</v>
      </c>
      <c r="K22" s="21">
        <f t="shared" si="1"/>
        <v>5.1479999999999998E-2</v>
      </c>
      <c r="L22" s="21">
        <f t="shared" si="1"/>
        <v>7.6060000000000003E-2</v>
      </c>
      <c r="M22" s="21">
        <f t="shared" si="1"/>
        <v>0.21291000000000002</v>
      </c>
      <c r="N22" s="21">
        <f t="shared" si="1"/>
        <v>9.2479999999999993E-2</v>
      </c>
      <c r="O22" s="21">
        <f t="shared" si="1"/>
        <v>4.0490000000000005E-2</v>
      </c>
      <c r="P22" s="21">
        <f t="shared" si="1"/>
        <v>8.0320000000000003E-2</v>
      </c>
      <c r="Q22" s="21">
        <f t="shared" si="1"/>
        <v>5.8550000000000005E-2</v>
      </c>
      <c r="R22" s="21">
        <f t="shared" si="1"/>
        <v>8.932000000000001E-2</v>
      </c>
      <c r="S22" s="21">
        <f t="shared" si="1"/>
        <v>9.0470000000000009E-2</v>
      </c>
      <c r="T22" s="21">
        <f t="shared" si="1"/>
        <v>4.0490000000000005E-2</v>
      </c>
      <c r="U22" s="21">
        <f t="shared" si="1"/>
        <v>7.6550000000000007E-2</v>
      </c>
      <c r="V22" s="21">
        <f t="shared" si="1"/>
        <v>5.1139999999999998E-2</v>
      </c>
      <c r="W22" s="21">
        <f t="shared" si="1"/>
        <v>8.6910000000000001E-2</v>
      </c>
      <c r="X22" s="21">
        <f t="shared" si="1"/>
        <v>0.12508</v>
      </c>
      <c r="Y22" s="21">
        <f t="shared" si="1"/>
        <v>6.1189999999999994E-2</v>
      </c>
      <c r="Z22" s="21">
        <f t="shared" si="1"/>
        <v>9.0889999999999999E-2</v>
      </c>
      <c r="AA22" s="21">
        <f t="shared" si="1"/>
        <v>7.8460000000000002E-2</v>
      </c>
      <c r="AB22" s="21">
        <f t="shared" si="1"/>
        <v>0.30309000000000003</v>
      </c>
      <c r="AC22" s="21">
        <f t="shared" si="1"/>
        <v>7.9829999999999998E-2</v>
      </c>
      <c r="AD22" s="21">
        <f t="shared" si="1"/>
        <v>8.3080000000000001E-2</v>
      </c>
      <c r="AE22" s="21">
        <f t="shared" si="1"/>
        <v>8.856E-2</v>
      </c>
      <c r="AF22" s="21">
        <f t="shared" si="1"/>
        <v>0</v>
      </c>
      <c r="AG22" s="21">
        <f t="shared" si="1"/>
        <v>0.27332999999999996</v>
      </c>
    </row>
    <row r="23" spans="1:33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64" t="s">
        <v>133</v>
      </c>
      <c r="B24" s="64"/>
      <c r="C24" s="6" t="s">
        <v>123</v>
      </c>
      <c r="D24" s="6">
        <f>D$11*D18</f>
        <v>402.56683712204176</v>
      </c>
      <c r="E24" s="6">
        <f t="shared" ref="E24:AG25" si="2">E$11*E18</f>
        <v>524.59614727171561</v>
      </c>
      <c r="F24" s="6">
        <f t="shared" si="2"/>
        <v>125.05650652555785</v>
      </c>
      <c r="G24" s="6">
        <f t="shared" si="2"/>
        <v>945.6760630377288</v>
      </c>
      <c r="H24" s="6">
        <f t="shared" si="2"/>
        <v>232.00825460844186</v>
      </c>
      <c r="I24" s="6">
        <f t="shared" si="2"/>
        <v>648.29667170117909</v>
      </c>
      <c r="J24" s="6">
        <f t="shared" si="2"/>
        <v>420.83554639263969</v>
      </c>
      <c r="K24" s="6">
        <f t="shared" si="2"/>
        <v>188.34633849586197</v>
      </c>
      <c r="L24" s="6">
        <f t="shared" si="2"/>
        <v>410.24876425483529</v>
      </c>
      <c r="M24" s="6">
        <f t="shared" si="2"/>
        <v>509.91449040631085</v>
      </c>
      <c r="N24" s="6">
        <f t="shared" si="2"/>
        <v>237.67516939918255</v>
      </c>
      <c r="O24" s="6">
        <f t="shared" si="2"/>
        <v>470.58785853266772</v>
      </c>
      <c r="P24" s="6">
        <f t="shared" si="2"/>
        <v>378.79270612874569</v>
      </c>
      <c r="Q24" s="6">
        <f t="shared" si="2"/>
        <v>260.39048065626292</v>
      </c>
      <c r="R24" s="6">
        <f t="shared" si="2"/>
        <v>577.81668228117542</v>
      </c>
      <c r="S24" s="6">
        <f t="shared" si="2"/>
        <v>561.5605469535468</v>
      </c>
      <c r="T24" s="6">
        <f t="shared" si="2"/>
        <v>111.05492098681432</v>
      </c>
      <c r="U24" s="6">
        <f t="shared" si="2"/>
        <v>282.47736846794311</v>
      </c>
      <c r="V24" s="6">
        <f t="shared" si="2"/>
        <v>0</v>
      </c>
      <c r="W24" s="6">
        <f t="shared" si="2"/>
        <v>535.55284201803806</v>
      </c>
      <c r="X24" s="6">
        <f t="shared" si="2"/>
        <v>1061.0302931864026</v>
      </c>
      <c r="Y24" s="6">
        <f t="shared" si="2"/>
        <v>278.2570224263182</v>
      </c>
      <c r="Z24" s="6">
        <f t="shared" si="2"/>
        <v>491.19537161518065</v>
      </c>
      <c r="AA24" s="6">
        <f t="shared" si="2"/>
        <v>134.82563452605871</v>
      </c>
      <c r="AB24" s="6">
        <f t="shared" si="2"/>
        <v>644.60012978574662</v>
      </c>
      <c r="AC24" s="6">
        <f t="shared" si="2"/>
        <v>495.60956643579561</v>
      </c>
      <c r="AD24" s="6">
        <f t="shared" si="2"/>
        <v>347.29956550738041</v>
      </c>
      <c r="AE24" s="6">
        <f t="shared" si="2"/>
        <v>516.44190700175682</v>
      </c>
      <c r="AF24" s="6">
        <f t="shared" si="2"/>
        <v>0</v>
      </c>
      <c r="AG24" s="6">
        <f t="shared" si="2"/>
        <v>402.86822546143168</v>
      </c>
    </row>
    <row r="25" spans="1:33" x14ac:dyDescent="0.35">
      <c r="A25" s="64"/>
      <c r="B25" s="64"/>
      <c r="C25" s="6" t="s">
        <v>124</v>
      </c>
      <c r="D25" s="6">
        <f>D$11*D19</f>
        <v>193.33872953047523</v>
      </c>
      <c r="E25" s="6">
        <f t="shared" si="2"/>
        <v>562.35319188451433</v>
      </c>
      <c r="F25" s="6">
        <f t="shared" si="2"/>
        <v>110.69094202268215</v>
      </c>
      <c r="G25" s="6">
        <f t="shared" si="2"/>
        <v>236.25467869915116</v>
      </c>
      <c r="H25" s="6">
        <f t="shared" si="2"/>
        <v>154.41934492969816</v>
      </c>
      <c r="I25" s="6">
        <f t="shared" si="2"/>
        <v>311.35414869641477</v>
      </c>
      <c r="J25" s="6">
        <f t="shared" si="2"/>
        <v>190.75990722788933</v>
      </c>
      <c r="K25" s="6">
        <f t="shared" si="2"/>
        <v>124.30934115281704</v>
      </c>
      <c r="L25" s="6">
        <f t="shared" si="2"/>
        <v>507.52469353605682</v>
      </c>
      <c r="M25" s="6">
        <f t="shared" si="2"/>
        <v>181.56041056171415</v>
      </c>
      <c r="N25" s="6">
        <f t="shared" si="2"/>
        <v>419.44607776414051</v>
      </c>
      <c r="O25" s="6">
        <f t="shared" si="2"/>
        <v>445.02538641302118</v>
      </c>
      <c r="P25" s="6">
        <f t="shared" si="2"/>
        <v>179.56838845378428</v>
      </c>
      <c r="Q25" s="6">
        <f t="shared" si="2"/>
        <v>319.71140162547812</v>
      </c>
      <c r="R25" s="6">
        <f t="shared" si="2"/>
        <v>277.50508226759251</v>
      </c>
      <c r="S25" s="6">
        <f t="shared" si="2"/>
        <v>531.05641140327316</v>
      </c>
      <c r="T25" s="6">
        <f t="shared" si="2"/>
        <v>306.98925347910466</v>
      </c>
      <c r="U25" s="6">
        <f t="shared" si="2"/>
        <v>368.15459462473586</v>
      </c>
      <c r="V25" s="6">
        <f t="shared" si="2"/>
        <v>0</v>
      </c>
      <c r="W25" s="6">
        <f t="shared" si="2"/>
        <v>251.01537966159191</v>
      </c>
      <c r="X25" s="6">
        <f t="shared" si="2"/>
        <v>177.99979746332752</v>
      </c>
      <c r="Y25" s="6">
        <f t="shared" si="2"/>
        <v>165.5693010510918</v>
      </c>
      <c r="Z25" s="6">
        <f t="shared" si="2"/>
        <v>637.4693091759093</v>
      </c>
      <c r="AA25" s="6">
        <f t="shared" si="2"/>
        <v>119.33786501100829</v>
      </c>
      <c r="AB25" s="6">
        <f t="shared" si="2"/>
        <v>391.99272341862343</v>
      </c>
      <c r="AC25" s="6">
        <f t="shared" si="2"/>
        <v>503.60682595712348</v>
      </c>
      <c r="AD25" s="6">
        <f t="shared" si="2"/>
        <v>231.15458323036367</v>
      </c>
      <c r="AE25" s="6">
        <f t="shared" si="2"/>
        <v>248.02893077291816</v>
      </c>
      <c r="AF25" s="6">
        <f t="shared" si="2"/>
        <v>0</v>
      </c>
      <c r="AG25" s="6">
        <f t="shared" si="2"/>
        <v>416.84952469533835</v>
      </c>
    </row>
    <row r="26" spans="1:33" x14ac:dyDescent="0.35">
      <c r="A26" s="64"/>
      <c r="B26" s="6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5">
      <c r="A27" s="64"/>
      <c r="B27" s="64"/>
      <c r="C27" s="6" t="s">
        <v>129</v>
      </c>
      <c r="D27" s="21">
        <f>D24*(1-D22)</f>
        <v>363.24008280358947</v>
      </c>
      <c r="E27" s="21">
        <f t="shared" ref="E27:AG27" si="3">E24*(1-E22)</f>
        <v>488.88164156545719</v>
      </c>
      <c r="F27" s="21">
        <f t="shared" si="3"/>
        <v>115.18579646549557</v>
      </c>
      <c r="G27" s="21">
        <f t="shared" si="3"/>
        <v>914.31744478739779</v>
      </c>
      <c r="H27" s="21">
        <f t="shared" si="3"/>
        <v>213.83736810750869</v>
      </c>
      <c r="I27" s="21">
        <f t="shared" si="3"/>
        <v>598.50748731452859</v>
      </c>
      <c r="J27" s="21">
        <f t="shared" si="3"/>
        <v>390.66584607175133</v>
      </c>
      <c r="K27" s="21">
        <f t="shared" si="3"/>
        <v>178.65026899009501</v>
      </c>
      <c r="L27" s="21">
        <f t="shared" si="3"/>
        <v>379.04524324561254</v>
      </c>
      <c r="M27" s="21">
        <f t="shared" si="3"/>
        <v>401.34859625390317</v>
      </c>
      <c r="N27" s="21">
        <f t="shared" si="3"/>
        <v>215.69496973314614</v>
      </c>
      <c r="O27" s="21">
        <f t="shared" si="3"/>
        <v>451.53375614068</v>
      </c>
      <c r="P27" s="21">
        <f t="shared" si="3"/>
        <v>348.36807597248486</v>
      </c>
      <c r="Q27" s="21">
        <f t="shared" si="3"/>
        <v>245.14461801383874</v>
      </c>
      <c r="R27" s="21">
        <f t="shared" si="3"/>
        <v>526.20609621982078</v>
      </c>
      <c r="S27" s="21">
        <f t="shared" si="3"/>
        <v>510.75616427065938</v>
      </c>
      <c r="T27" s="21">
        <f t="shared" si="3"/>
        <v>106.55830723605821</v>
      </c>
      <c r="U27" s="21">
        <f t="shared" si="3"/>
        <v>260.85372591172205</v>
      </c>
      <c r="V27" s="21">
        <f t="shared" si="3"/>
        <v>0</v>
      </c>
      <c r="W27" s="21">
        <f t="shared" si="3"/>
        <v>489.00794451825033</v>
      </c>
      <c r="X27" s="21">
        <f t="shared" si="3"/>
        <v>928.31662411464731</v>
      </c>
      <c r="Y27" s="21">
        <f t="shared" si="3"/>
        <v>261.23047522405182</v>
      </c>
      <c r="Z27" s="21">
        <f t="shared" si="3"/>
        <v>446.55062428907689</v>
      </c>
      <c r="AA27" s="21">
        <f t="shared" si="3"/>
        <v>124.24721524114415</v>
      </c>
      <c r="AB27" s="21">
        <f t="shared" si="3"/>
        <v>449.22827644898462</v>
      </c>
      <c r="AC27" s="21">
        <f t="shared" si="3"/>
        <v>456.04505474722606</v>
      </c>
      <c r="AD27" s="21">
        <f t="shared" si="3"/>
        <v>318.4459176050272</v>
      </c>
      <c r="AE27" s="21">
        <f t="shared" si="3"/>
        <v>470.70581171768123</v>
      </c>
      <c r="AF27" s="21">
        <f t="shared" si="3"/>
        <v>0</v>
      </c>
      <c r="AG27" s="21">
        <f t="shared" si="3"/>
        <v>292.75225339605856</v>
      </c>
    </row>
    <row r="28" spans="1:33" x14ac:dyDescent="0.35">
      <c r="A28" s="64"/>
      <c r="B28" s="64"/>
      <c r="C28" s="6" t="s">
        <v>130</v>
      </c>
      <c r="D28" s="21">
        <f>D24*D22</f>
        <v>39.326754318452259</v>
      </c>
      <c r="E28" s="21">
        <f t="shared" ref="E28:AG28" si="4">E24*E22</f>
        <v>35.7145057062584</v>
      </c>
      <c r="F28" s="21">
        <f t="shared" si="4"/>
        <v>9.8707100600622812</v>
      </c>
      <c r="G28" s="21">
        <f t="shared" si="4"/>
        <v>31.358618250331084</v>
      </c>
      <c r="H28" s="21">
        <f t="shared" si="4"/>
        <v>18.170886500933168</v>
      </c>
      <c r="I28" s="21">
        <f t="shared" si="4"/>
        <v>49.789184386650547</v>
      </c>
      <c r="J28" s="21">
        <f t="shared" si="4"/>
        <v>30.169700320888335</v>
      </c>
      <c r="K28" s="21">
        <f t="shared" si="4"/>
        <v>9.6960695057669746</v>
      </c>
      <c r="L28" s="21">
        <f t="shared" si="4"/>
        <v>31.203521009222772</v>
      </c>
      <c r="M28" s="21">
        <f t="shared" si="4"/>
        <v>108.56589415240765</v>
      </c>
      <c r="N28" s="21">
        <f t="shared" si="4"/>
        <v>21.980199666036402</v>
      </c>
      <c r="O28" s="21">
        <f t="shared" si="4"/>
        <v>19.054102391987719</v>
      </c>
      <c r="P28" s="21">
        <f t="shared" si="4"/>
        <v>30.424630156260854</v>
      </c>
      <c r="Q28" s="21">
        <f t="shared" si="4"/>
        <v>15.245862642424195</v>
      </c>
      <c r="R28" s="21">
        <f t="shared" si="4"/>
        <v>51.610586061354596</v>
      </c>
      <c r="S28" s="21">
        <f t="shared" si="4"/>
        <v>50.804382682887386</v>
      </c>
      <c r="T28" s="21">
        <f t="shared" si="4"/>
        <v>4.4966137507561124</v>
      </c>
      <c r="U28" s="21">
        <f t="shared" si="4"/>
        <v>21.623642556221046</v>
      </c>
      <c r="V28" s="21">
        <f t="shared" si="4"/>
        <v>0</v>
      </c>
      <c r="W28" s="21">
        <f t="shared" si="4"/>
        <v>46.544897499787687</v>
      </c>
      <c r="X28" s="21">
        <f t="shared" si="4"/>
        <v>132.71366907175522</v>
      </c>
      <c r="Y28" s="21">
        <f t="shared" si="4"/>
        <v>17.026547202266411</v>
      </c>
      <c r="Z28" s="21">
        <f t="shared" si="4"/>
        <v>44.644747326103769</v>
      </c>
      <c r="AA28" s="21">
        <f t="shared" si="4"/>
        <v>10.578419284914567</v>
      </c>
      <c r="AB28" s="21">
        <f t="shared" si="4"/>
        <v>195.37185333676197</v>
      </c>
      <c r="AC28" s="21">
        <f t="shared" si="4"/>
        <v>39.56451168856956</v>
      </c>
      <c r="AD28" s="21">
        <f t="shared" si="4"/>
        <v>28.853647902353163</v>
      </c>
      <c r="AE28" s="21">
        <f t="shared" si="4"/>
        <v>45.736095284075581</v>
      </c>
      <c r="AF28" s="21">
        <f t="shared" si="4"/>
        <v>0</v>
      </c>
      <c r="AG28" s="21">
        <f t="shared" si="4"/>
        <v>110.1159720653731</v>
      </c>
    </row>
    <row r="29" spans="1:33" x14ac:dyDescent="0.35">
      <c r="A29" s="64"/>
      <c r="B29" s="64"/>
      <c r="C29" s="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x14ac:dyDescent="0.35">
      <c r="A30" s="64"/>
      <c r="B30" s="64"/>
      <c r="C30" s="6" t="s">
        <v>131</v>
      </c>
      <c r="D30" s="21">
        <f>D25*(1-D22)</f>
        <v>174.45146904264311</v>
      </c>
      <c r="E30" s="21">
        <f t="shared" ref="E30:AG30" si="5">E25*(1-E22)</f>
        <v>524.06818658101656</v>
      </c>
      <c r="F30" s="21">
        <f t="shared" si="5"/>
        <v>101.95410596883185</v>
      </c>
      <c r="G30" s="21">
        <f t="shared" si="5"/>
        <v>228.42047355348731</v>
      </c>
      <c r="H30" s="21">
        <f t="shared" si="5"/>
        <v>142.32522183480421</v>
      </c>
      <c r="I30" s="21">
        <f t="shared" si="5"/>
        <v>287.44215007653014</v>
      </c>
      <c r="J30" s="21">
        <f t="shared" si="5"/>
        <v>177.08432947872194</v>
      </c>
      <c r="K30" s="21">
        <f t="shared" si="5"/>
        <v>117.90989627027002</v>
      </c>
      <c r="L30" s="21">
        <f t="shared" si="5"/>
        <v>468.92236534570435</v>
      </c>
      <c r="M30" s="21">
        <f t="shared" si="5"/>
        <v>142.90438354901957</v>
      </c>
      <c r="N30" s="21">
        <f t="shared" si="5"/>
        <v>380.65570449251277</v>
      </c>
      <c r="O30" s="21">
        <f t="shared" si="5"/>
        <v>427.00630851715795</v>
      </c>
      <c r="P30" s="21">
        <f t="shared" si="5"/>
        <v>165.14545549317634</v>
      </c>
      <c r="Q30" s="21">
        <f t="shared" si="5"/>
        <v>300.99229906030638</v>
      </c>
      <c r="R30" s="21">
        <f t="shared" si="5"/>
        <v>252.71832831945113</v>
      </c>
      <c r="S30" s="21">
        <f t="shared" si="5"/>
        <v>483.01173786361903</v>
      </c>
      <c r="T30" s="21">
        <f t="shared" si="5"/>
        <v>294.55925860573569</v>
      </c>
      <c r="U30" s="21">
        <f t="shared" si="5"/>
        <v>339.97236040621232</v>
      </c>
      <c r="V30" s="21">
        <f t="shared" si="5"/>
        <v>0</v>
      </c>
      <c r="W30" s="21">
        <f t="shared" si="5"/>
        <v>229.19963301520295</v>
      </c>
      <c r="X30" s="21">
        <f t="shared" si="5"/>
        <v>155.73558279661452</v>
      </c>
      <c r="Y30" s="21">
        <f t="shared" si="5"/>
        <v>155.43811551977549</v>
      </c>
      <c r="Z30" s="21">
        <f t="shared" si="5"/>
        <v>579.52972366491088</v>
      </c>
      <c r="AA30" s="21">
        <f t="shared" si="5"/>
        <v>109.97461612224458</v>
      </c>
      <c r="AB30" s="21">
        <f t="shared" si="5"/>
        <v>273.18364887767279</v>
      </c>
      <c r="AC30" s="21">
        <f t="shared" si="5"/>
        <v>463.40389304096635</v>
      </c>
      <c r="AD30" s="21">
        <f t="shared" si="5"/>
        <v>211.95026045558504</v>
      </c>
      <c r="AE30" s="21">
        <f t="shared" si="5"/>
        <v>226.06348866366852</v>
      </c>
      <c r="AF30" s="21">
        <f t="shared" si="5"/>
        <v>0</v>
      </c>
      <c r="AG30" s="21">
        <f t="shared" si="5"/>
        <v>302.91204411036153</v>
      </c>
    </row>
    <row r="31" spans="1:33" x14ac:dyDescent="0.35">
      <c r="A31" s="64"/>
      <c r="B31" s="64"/>
      <c r="C31" s="6" t="s">
        <v>132</v>
      </c>
      <c r="D31" s="21">
        <f>D25*D22</f>
        <v>18.887260487832126</v>
      </c>
      <c r="E31" s="21">
        <f t="shared" ref="E31:AG31" si="6">E25*E22</f>
        <v>38.285005303497734</v>
      </c>
      <c r="F31" s="21">
        <f t="shared" si="6"/>
        <v>8.7368360538503023</v>
      </c>
      <c r="G31" s="21">
        <f t="shared" si="6"/>
        <v>7.8342051456638515</v>
      </c>
      <c r="H31" s="21">
        <f t="shared" si="6"/>
        <v>12.094123094893959</v>
      </c>
      <c r="I31" s="21">
        <f t="shared" si="6"/>
        <v>23.911998619884653</v>
      </c>
      <c r="J31" s="21">
        <f t="shared" si="6"/>
        <v>13.675577749167385</v>
      </c>
      <c r="K31" s="21">
        <f t="shared" si="6"/>
        <v>6.3994448825470212</v>
      </c>
      <c r="L31" s="21">
        <f t="shared" si="6"/>
        <v>38.60232819035248</v>
      </c>
      <c r="M31" s="21">
        <f t="shared" si="6"/>
        <v>38.656027012694565</v>
      </c>
      <c r="N31" s="21">
        <f t="shared" si="6"/>
        <v>38.790373271627715</v>
      </c>
      <c r="O31" s="21">
        <f t="shared" si="6"/>
        <v>18.01907789586323</v>
      </c>
      <c r="P31" s="21">
        <f t="shared" si="6"/>
        <v>14.422932960607953</v>
      </c>
      <c r="Q31" s="21">
        <f t="shared" si="6"/>
        <v>18.719102565171745</v>
      </c>
      <c r="R31" s="21">
        <f t="shared" si="6"/>
        <v>24.786753948141367</v>
      </c>
      <c r="S31" s="21">
        <f t="shared" si="6"/>
        <v>48.044673539654127</v>
      </c>
      <c r="T31" s="21">
        <f t="shared" si="6"/>
        <v>12.429994873368949</v>
      </c>
      <c r="U31" s="21">
        <f t="shared" si="6"/>
        <v>28.182234218523533</v>
      </c>
      <c r="V31" s="21">
        <f t="shared" si="6"/>
        <v>0</v>
      </c>
      <c r="W31" s="21">
        <f t="shared" si="6"/>
        <v>21.815746646388952</v>
      </c>
      <c r="X31" s="21">
        <f t="shared" si="6"/>
        <v>22.264214666713006</v>
      </c>
      <c r="Y31" s="21">
        <f t="shared" si="6"/>
        <v>10.131185531316307</v>
      </c>
      <c r="Z31" s="21">
        <f t="shared" si="6"/>
        <v>57.939585510998398</v>
      </c>
      <c r="AA31" s="21">
        <f t="shared" si="6"/>
        <v>9.3632488887637102</v>
      </c>
      <c r="AB31" s="21">
        <f t="shared" si="6"/>
        <v>118.80907454095059</v>
      </c>
      <c r="AC31" s="21">
        <f t="shared" si="6"/>
        <v>40.202932916157167</v>
      </c>
      <c r="AD31" s="21">
        <f t="shared" si="6"/>
        <v>19.204322774778614</v>
      </c>
      <c r="AE31" s="21">
        <f t="shared" si="6"/>
        <v>21.965442109249633</v>
      </c>
      <c r="AF31" s="21">
        <f t="shared" si="6"/>
        <v>0</v>
      </c>
      <c r="AG31" s="21">
        <f t="shared" si="6"/>
        <v>113.93748058497681</v>
      </c>
    </row>
    <row r="32" spans="1:33" x14ac:dyDescent="0.3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5">
      <c r="A34" s="64" t="s">
        <v>134</v>
      </c>
      <c r="B34" s="64"/>
      <c r="C34" s="6" t="s">
        <v>127</v>
      </c>
      <c r="D34" s="6">
        <f>D$12*D18</f>
        <v>859.597242758314</v>
      </c>
      <c r="E34" s="6">
        <f t="shared" ref="E34:AG35" si="7">E$12*E18</f>
        <v>669.59943154836492</v>
      </c>
      <c r="F34" s="6">
        <f t="shared" si="7"/>
        <v>209.4487811264616</v>
      </c>
      <c r="G34" s="6">
        <f t="shared" si="7"/>
        <v>1929.7077485583495</v>
      </c>
      <c r="H34" s="6">
        <f t="shared" si="7"/>
        <v>422.60958652234575</v>
      </c>
      <c r="I34" s="6">
        <f t="shared" si="7"/>
        <v>1092.1113854873749</v>
      </c>
      <c r="J34" s="6">
        <f t="shared" si="7"/>
        <v>588.54503121439109</v>
      </c>
      <c r="K34" s="6">
        <f t="shared" si="7"/>
        <v>349.42705436750663</v>
      </c>
      <c r="L34" s="6">
        <f t="shared" si="7"/>
        <v>678.06824949350164</v>
      </c>
      <c r="M34" s="6">
        <f t="shared" si="7"/>
        <v>822.60297381798262</v>
      </c>
      <c r="N34" s="6">
        <f t="shared" si="7"/>
        <v>419.67807718584942</v>
      </c>
      <c r="O34" s="6">
        <f t="shared" si="7"/>
        <v>687.11478353009795</v>
      </c>
      <c r="P34" s="6">
        <f t="shared" si="7"/>
        <v>627.43338693113901</v>
      </c>
      <c r="Q34" s="6">
        <f t="shared" si="7"/>
        <v>561.23165565262093</v>
      </c>
      <c r="R34" s="6">
        <f t="shared" si="7"/>
        <v>1089.0707543117912</v>
      </c>
      <c r="S34" s="6">
        <f t="shared" si="7"/>
        <v>998.80920384281535</v>
      </c>
      <c r="T34" s="6">
        <f t="shared" si="7"/>
        <v>184.69350207323933</v>
      </c>
      <c r="U34" s="6">
        <f t="shared" si="7"/>
        <v>518.07789277158793</v>
      </c>
      <c r="V34" s="6">
        <f t="shared" si="7"/>
        <v>0</v>
      </c>
      <c r="W34" s="6">
        <f t="shared" si="7"/>
        <v>952.55108403482575</v>
      </c>
      <c r="X34" s="6">
        <f t="shared" si="7"/>
        <v>1381.3852289837691</v>
      </c>
      <c r="Y34" s="6">
        <f t="shared" si="7"/>
        <v>540.98394388247402</v>
      </c>
      <c r="Z34" s="6">
        <f t="shared" si="7"/>
        <v>798.27520992872007</v>
      </c>
      <c r="AA34" s="6">
        <f t="shared" si="7"/>
        <v>225.810440421295</v>
      </c>
      <c r="AB34" s="6">
        <f t="shared" si="7"/>
        <v>949.29853210585361</v>
      </c>
      <c r="AC34" s="6">
        <f t="shared" si="7"/>
        <v>1005.8438327188534</v>
      </c>
      <c r="AD34" s="6">
        <f t="shared" si="7"/>
        <v>544.01838501931957</v>
      </c>
      <c r="AE34" s="6">
        <f t="shared" si="7"/>
        <v>973.39137907224733</v>
      </c>
      <c r="AF34" s="6">
        <f t="shared" si="7"/>
        <v>517.53455794757872</v>
      </c>
      <c r="AG34" s="6">
        <f t="shared" si="7"/>
        <v>490.12168202634274</v>
      </c>
    </row>
    <row r="35" spans="1:33" x14ac:dyDescent="0.35">
      <c r="A35" s="64"/>
      <c r="B35" s="64"/>
      <c r="C35" s="6" t="s">
        <v>128</v>
      </c>
      <c r="D35" s="6">
        <f>D$12*D19</f>
        <v>412.83440039649588</v>
      </c>
      <c r="E35" s="6">
        <f t="shared" si="7"/>
        <v>717.7928766225649</v>
      </c>
      <c r="F35" s="6">
        <f t="shared" si="7"/>
        <v>185.3888576653344</v>
      </c>
      <c r="G35" s="6">
        <f t="shared" si="7"/>
        <v>482.09159768140023</v>
      </c>
      <c r="H35" s="6">
        <f t="shared" si="7"/>
        <v>281.27919681964931</v>
      </c>
      <c r="I35" s="6">
        <f t="shared" si="7"/>
        <v>524.50278638298494</v>
      </c>
      <c r="J35" s="6">
        <f t="shared" si="7"/>
        <v>266.78068551068588</v>
      </c>
      <c r="K35" s="6">
        <f t="shared" si="7"/>
        <v>230.62326167996443</v>
      </c>
      <c r="L35" s="6">
        <f t="shared" si="7"/>
        <v>838.84806123864837</v>
      </c>
      <c r="M35" s="6">
        <f t="shared" si="7"/>
        <v>292.89642962817732</v>
      </c>
      <c r="N35" s="6">
        <f t="shared" si="7"/>
        <v>740.64246527810064</v>
      </c>
      <c r="O35" s="6">
        <f t="shared" si="7"/>
        <v>649.7905045915121</v>
      </c>
      <c r="P35" s="6">
        <f t="shared" si="7"/>
        <v>297.43762308620194</v>
      </c>
      <c r="Q35" s="6">
        <f t="shared" si="7"/>
        <v>689.08878240503918</v>
      </c>
      <c r="R35" s="6">
        <f t="shared" si="7"/>
        <v>523.04247789691885</v>
      </c>
      <c r="S35" s="6">
        <f t="shared" si="7"/>
        <v>944.55359149937465</v>
      </c>
      <c r="T35" s="6">
        <f t="shared" si="7"/>
        <v>510.54847295454061</v>
      </c>
      <c r="U35" s="6">
        <f t="shared" si="7"/>
        <v>675.21429285407203</v>
      </c>
      <c r="V35" s="6">
        <f t="shared" si="7"/>
        <v>0</v>
      </c>
      <c r="W35" s="6">
        <f t="shared" si="7"/>
        <v>446.46382811653416</v>
      </c>
      <c r="X35" s="6">
        <f t="shared" si="7"/>
        <v>231.74295074980083</v>
      </c>
      <c r="Y35" s="6">
        <f t="shared" si="7"/>
        <v>321.89783635093096</v>
      </c>
      <c r="Z35" s="6">
        <f t="shared" si="7"/>
        <v>1035.99499509166</v>
      </c>
      <c r="AA35" s="6">
        <f t="shared" si="7"/>
        <v>199.87101081927005</v>
      </c>
      <c r="AB35" s="6">
        <f t="shared" si="7"/>
        <v>577.28520324865644</v>
      </c>
      <c r="AC35" s="6">
        <f t="shared" si="7"/>
        <v>1022.0743389740667</v>
      </c>
      <c r="AD35" s="6">
        <f t="shared" si="7"/>
        <v>362.08609381667651</v>
      </c>
      <c r="AE35" s="6">
        <f t="shared" si="7"/>
        <v>467.48573208650259</v>
      </c>
      <c r="AF35" s="6">
        <f t="shared" si="7"/>
        <v>814.15124168021123</v>
      </c>
      <c r="AG35" s="6">
        <f t="shared" si="7"/>
        <v>507.13105994287434</v>
      </c>
    </row>
    <row r="36" spans="1:33" x14ac:dyDescent="0.35">
      <c r="A36" s="64"/>
      <c r="B36" s="6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5">
      <c r="A37" s="64"/>
      <c r="B37" s="64"/>
      <c r="C37" s="6" t="s">
        <v>69</v>
      </c>
      <c r="D37" s="6">
        <f t="shared" ref="D37:AE37" si="8">D34*1000/D5</f>
        <v>806.9170845257072</v>
      </c>
      <c r="E37" s="6">
        <f t="shared" si="8"/>
        <v>510.26430093759234</v>
      </c>
      <c r="F37" s="6">
        <f t="shared" si="8"/>
        <v>223.59083381748795</v>
      </c>
      <c r="G37" s="6">
        <f t="shared" si="8"/>
        <v>1714.4532451872471</v>
      </c>
      <c r="H37" s="6">
        <f t="shared" si="8"/>
        <v>391.11454648669184</v>
      </c>
      <c r="I37" s="6">
        <f t="shared" si="8"/>
        <v>968.18385238242456</v>
      </c>
      <c r="J37" s="6">
        <f t="shared" si="8"/>
        <v>475.96817711285235</v>
      </c>
      <c r="K37" s="6">
        <f t="shared" si="8"/>
        <v>305.93988499969311</v>
      </c>
      <c r="L37" s="6">
        <f t="shared" si="8"/>
        <v>623.69127977274377</v>
      </c>
      <c r="M37" s="6">
        <f t="shared" si="8"/>
        <v>646.84574440865845</v>
      </c>
      <c r="N37" s="6">
        <f t="shared" si="8"/>
        <v>327.59818370286422</v>
      </c>
      <c r="O37" s="6">
        <f t="shared" si="8"/>
        <v>569.67943677729306</v>
      </c>
      <c r="P37" s="6">
        <f t="shared" si="8"/>
        <v>581.20616402884002</v>
      </c>
      <c r="Q37" s="6">
        <f t="shared" si="8"/>
        <v>476.87459921854656</v>
      </c>
      <c r="R37" s="6">
        <f t="shared" si="8"/>
        <v>901.28217534817497</v>
      </c>
      <c r="S37" s="6">
        <f t="shared" si="8"/>
        <v>749.99511137830109</v>
      </c>
      <c r="T37" s="6">
        <f t="shared" si="8"/>
        <v>183.05878710439706</v>
      </c>
      <c r="U37" s="6">
        <f t="shared" si="8"/>
        <v>524.06723257241561</v>
      </c>
      <c r="V37" s="6">
        <f t="shared" si="8"/>
        <v>0</v>
      </c>
      <c r="W37" s="6">
        <f t="shared" si="8"/>
        <v>768.18635809260149</v>
      </c>
      <c r="X37" s="6">
        <f t="shared" si="8"/>
        <v>1100.079249475129</v>
      </c>
      <c r="Y37" s="6">
        <f t="shared" si="8"/>
        <v>524.61360732151456</v>
      </c>
      <c r="Z37" s="6">
        <f t="shared" si="8"/>
        <v>633.04933380548778</v>
      </c>
      <c r="AA37" s="6">
        <f t="shared" si="8"/>
        <v>226.76802067996346</v>
      </c>
      <c r="AB37" s="6">
        <f t="shared" si="8"/>
        <v>679.01078164899297</v>
      </c>
      <c r="AC37" s="6">
        <f t="shared" si="8"/>
        <v>936.39415374728515</v>
      </c>
      <c r="AD37" s="6">
        <f t="shared" si="8"/>
        <v>502.98886476492362</v>
      </c>
      <c r="AE37" s="6">
        <f t="shared" si="8"/>
        <v>724.44386206416686</v>
      </c>
      <c r="AF37" s="6">
        <v>0</v>
      </c>
      <c r="AG37" s="6">
        <f>AG34*1000/AG5</f>
        <v>358.30509228409966</v>
      </c>
    </row>
    <row r="38" spans="1:33" x14ac:dyDescent="0.35">
      <c r="A38" s="64"/>
      <c r="B38" s="64"/>
      <c r="C38" s="6" t="s">
        <v>78</v>
      </c>
      <c r="D38" s="6">
        <f t="shared" ref="D38:AE38" si="9">D35*1000/D4</f>
        <v>376.13442701750239</v>
      </c>
      <c r="E38" s="6">
        <f t="shared" si="9"/>
        <v>545.2104143273458</v>
      </c>
      <c r="F38" s="6">
        <f t="shared" si="9"/>
        <v>196.07921193742922</v>
      </c>
      <c r="G38" s="6">
        <f t="shared" si="9"/>
        <v>442.21689982424789</v>
      </c>
      <c r="H38" s="6">
        <f t="shared" si="9"/>
        <v>258.6728456283584</v>
      </c>
      <c r="I38" s="6">
        <f t="shared" si="9"/>
        <v>405.11083578074528</v>
      </c>
      <c r="J38" s="6">
        <f t="shared" si="9"/>
        <v>181.65780872458444</v>
      </c>
      <c r="K38" s="6">
        <f t="shared" si="9"/>
        <v>181.45024522420491</v>
      </c>
      <c r="L38" s="6">
        <f t="shared" si="9"/>
        <v>705.34533450458184</v>
      </c>
      <c r="M38" s="6">
        <f t="shared" si="9"/>
        <v>204.59784526466831</v>
      </c>
      <c r="N38" s="6">
        <f t="shared" si="9"/>
        <v>539.79708085108848</v>
      </c>
      <c r="O38" s="6">
        <f t="shared" si="9"/>
        <v>446.1533626425292</v>
      </c>
      <c r="P38" s="6">
        <f t="shared" si="9"/>
        <v>286.88409093008852</v>
      </c>
      <c r="Q38" s="6">
        <f t="shared" si="9"/>
        <v>568.77778913090981</v>
      </c>
      <c r="R38" s="6">
        <f t="shared" si="9"/>
        <v>402.35805368130815</v>
      </c>
      <c r="S38" s="6">
        <f t="shared" si="9"/>
        <v>653.80087179996622</v>
      </c>
      <c r="T38" s="6">
        <f t="shared" si="9"/>
        <v>461.19113847090131</v>
      </c>
      <c r="U38" s="6">
        <f t="shared" si="9"/>
        <v>618.97591015957369</v>
      </c>
      <c r="V38" s="6">
        <f t="shared" si="9"/>
        <v>0</v>
      </c>
      <c r="W38" s="6">
        <f t="shared" si="9"/>
        <v>325.8860059244775</v>
      </c>
      <c r="X38" s="6">
        <f t="shared" si="9"/>
        <v>147.24522603690713</v>
      </c>
      <c r="Y38" s="6">
        <f t="shared" si="9"/>
        <v>315.25257658006063</v>
      </c>
      <c r="Z38" s="6">
        <f t="shared" si="9"/>
        <v>742.42065577821677</v>
      </c>
      <c r="AA38" s="6">
        <f t="shared" si="9"/>
        <v>202.99092683809883</v>
      </c>
      <c r="AB38" s="6">
        <f t="shared" si="9"/>
        <v>422.37598137408025</v>
      </c>
      <c r="AC38" s="6">
        <f t="shared" si="9"/>
        <v>943.16261751677393</v>
      </c>
      <c r="AD38" s="6">
        <f t="shared" si="9"/>
        <v>303.87275587060731</v>
      </c>
      <c r="AE38" s="6">
        <f t="shared" si="9"/>
        <v>364.28126815737392</v>
      </c>
      <c r="AF38" s="6">
        <v>0</v>
      </c>
      <c r="AG38" s="6">
        <f>AG35*1000/AG4</f>
        <v>349.8824790105935</v>
      </c>
    </row>
    <row r="39" spans="1:33" x14ac:dyDescent="0.35">
      <c r="A39" s="64"/>
      <c r="B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35">
      <c r="A40" s="64"/>
      <c r="B40" s="64"/>
      <c r="C40" s="6" t="s">
        <v>70</v>
      </c>
      <c r="D40" s="19">
        <v>9.7690000000000001</v>
      </c>
      <c r="E40" s="19">
        <v>6.8079999999999998</v>
      </c>
      <c r="F40" s="19">
        <v>7.8929999999999998</v>
      </c>
      <c r="G40" s="19">
        <v>3.3159999999999998</v>
      </c>
      <c r="H40" s="19">
        <v>7.8319999999999999</v>
      </c>
      <c r="I40" s="19">
        <v>7.68</v>
      </c>
      <c r="J40" s="19">
        <v>7.1689999999999996</v>
      </c>
      <c r="K40" s="19">
        <v>5.1479999999999997</v>
      </c>
      <c r="L40" s="19">
        <v>7.6059999999999999</v>
      </c>
      <c r="M40" s="19">
        <v>21.291</v>
      </c>
      <c r="N40" s="19">
        <v>9.2479999999999993</v>
      </c>
      <c r="O40" s="19">
        <v>4.0490000000000004</v>
      </c>
      <c r="P40" s="19">
        <v>8.032</v>
      </c>
      <c r="Q40" s="19">
        <v>5.8550000000000004</v>
      </c>
      <c r="R40" s="19">
        <v>8.9320000000000004</v>
      </c>
      <c r="S40" s="19">
        <v>9.0470000000000006</v>
      </c>
      <c r="T40" s="19">
        <v>4.0490000000000004</v>
      </c>
      <c r="U40" s="19">
        <v>7.6550000000000002</v>
      </c>
      <c r="V40" s="19">
        <v>5.1139999999999999</v>
      </c>
      <c r="W40" s="19">
        <v>8.6910000000000007</v>
      </c>
      <c r="X40" s="19">
        <v>12.507999999999999</v>
      </c>
      <c r="Y40" s="19">
        <v>6.1189999999999998</v>
      </c>
      <c r="Z40" s="19">
        <v>9.0890000000000004</v>
      </c>
      <c r="AA40" s="19">
        <v>7.8460000000000001</v>
      </c>
      <c r="AB40" s="19">
        <v>30.309000000000001</v>
      </c>
      <c r="AC40" s="19">
        <v>7.9829999999999997</v>
      </c>
      <c r="AD40" s="19">
        <v>8.3079999999999998</v>
      </c>
      <c r="AE40" s="19">
        <v>8.8559999999999999</v>
      </c>
      <c r="AF40" s="6"/>
      <c r="AG40" s="19">
        <v>27.332999999999998</v>
      </c>
    </row>
    <row r="41" spans="1:33" x14ac:dyDescent="0.35">
      <c r="C41" s="6" t="s">
        <v>71</v>
      </c>
      <c r="D41" s="21">
        <f>D40/100</f>
        <v>9.7689999999999999E-2</v>
      </c>
      <c r="E41" s="21">
        <f t="shared" ref="E41:AG41" si="10">E40/100</f>
        <v>6.8080000000000002E-2</v>
      </c>
      <c r="F41" s="21">
        <f t="shared" si="10"/>
        <v>7.893E-2</v>
      </c>
      <c r="G41" s="21">
        <f t="shared" si="10"/>
        <v>3.3159999999999995E-2</v>
      </c>
      <c r="H41" s="21">
        <f t="shared" si="10"/>
        <v>7.8320000000000001E-2</v>
      </c>
      <c r="I41" s="21">
        <f t="shared" si="10"/>
        <v>7.6799999999999993E-2</v>
      </c>
      <c r="J41" s="21">
        <f t="shared" si="10"/>
        <v>7.168999999999999E-2</v>
      </c>
      <c r="K41" s="21">
        <f t="shared" si="10"/>
        <v>5.1479999999999998E-2</v>
      </c>
      <c r="L41" s="21">
        <f t="shared" si="10"/>
        <v>7.6060000000000003E-2</v>
      </c>
      <c r="M41" s="21">
        <f t="shared" si="10"/>
        <v>0.21291000000000002</v>
      </c>
      <c r="N41" s="21">
        <f t="shared" si="10"/>
        <v>9.2479999999999993E-2</v>
      </c>
      <c r="O41" s="21">
        <f t="shared" si="10"/>
        <v>4.0490000000000005E-2</v>
      </c>
      <c r="P41" s="21">
        <f t="shared" si="10"/>
        <v>8.0320000000000003E-2</v>
      </c>
      <c r="Q41" s="21">
        <f t="shared" si="10"/>
        <v>5.8550000000000005E-2</v>
      </c>
      <c r="R41" s="21">
        <f t="shared" si="10"/>
        <v>8.932000000000001E-2</v>
      </c>
      <c r="S41" s="21">
        <f t="shared" si="10"/>
        <v>9.0470000000000009E-2</v>
      </c>
      <c r="T41" s="21">
        <f t="shared" si="10"/>
        <v>4.0490000000000005E-2</v>
      </c>
      <c r="U41" s="21">
        <f t="shared" si="10"/>
        <v>7.6550000000000007E-2</v>
      </c>
      <c r="V41" s="21">
        <f t="shared" si="10"/>
        <v>5.1139999999999998E-2</v>
      </c>
      <c r="W41" s="21">
        <f t="shared" si="10"/>
        <v>8.6910000000000001E-2</v>
      </c>
      <c r="X41" s="21">
        <f t="shared" si="10"/>
        <v>0.12508</v>
      </c>
      <c r="Y41" s="21">
        <f t="shared" si="10"/>
        <v>6.1189999999999994E-2</v>
      </c>
      <c r="Z41" s="21">
        <f t="shared" si="10"/>
        <v>9.0889999999999999E-2</v>
      </c>
      <c r="AA41" s="21">
        <f t="shared" si="10"/>
        <v>7.8460000000000002E-2</v>
      </c>
      <c r="AB41" s="21">
        <f t="shared" si="10"/>
        <v>0.30309000000000003</v>
      </c>
      <c r="AC41" s="21">
        <f t="shared" si="10"/>
        <v>7.9829999999999998E-2</v>
      </c>
      <c r="AD41" s="21">
        <f t="shared" si="10"/>
        <v>8.3080000000000001E-2</v>
      </c>
      <c r="AE41" s="21">
        <f t="shared" si="10"/>
        <v>8.856E-2</v>
      </c>
      <c r="AF41" s="21">
        <f t="shared" si="10"/>
        <v>0</v>
      </c>
      <c r="AG41" s="21">
        <f t="shared" si="10"/>
        <v>0.27332999999999996</v>
      </c>
    </row>
    <row r="42" spans="1:33" x14ac:dyDescent="0.35">
      <c r="C42" s="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x14ac:dyDescent="0.35">
      <c r="C43" s="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x14ac:dyDescent="0.35">
      <c r="C44" s="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35">
      <c r="C45" s="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35">
      <c r="C46" s="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35">
      <c r="C47" s="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35">
      <c r="C48" s="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3:33" x14ac:dyDescent="0.35">
      <c r="C49" s="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3:33" x14ac:dyDescent="0.35">
      <c r="C50" s="6" t="s">
        <v>79</v>
      </c>
      <c r="D50" s="21">
        <f>D37 *37.3*(1-D41)</f>
        <v>27157.732924281976</v>
      </c>
      <c r="E50" s="20">
        <f t="shared" ref="E50:AF50" si="11">E37 *37.3*(1-E41)</f>
        <v>17737.101423400087</v>
      </c>
      <c r="F50" s="20">
        <f t="shared" si="11"/>
        <v>7681.6667870494057</v>
      </c>
      <c r="G50" s="20">
        <f t="shared" si="11"/>
        <v>61828.553689016058</v>
      </c>
      <c r="H50" s="20">
        <f t="shared" si="11"/>
        <v>13445.99557917836</v>
      </c>
      <c r="I50" s="20">
        <f t="shared" si="11"/>
        <v>33339.759502975649</v>
      </c>
      <c r="J50" s="20">
        <f t="shared" si="11"/>
        <v>16480.856489887072</v>
      </c>
      <c r="K50" s="20">
        <f t="shared" si="11"/>
        <v>10824.090719552602</v>
      </c>
      <c r="L50" s="20">
        <f t="shared" si="11"/>
        <v>21494.248874539433</v>
      </c>
      <c r="M50" s="20">
        <f t="shared" si="11"/>
        <v>18990.392972854585</v>
      </c>
      <c r="N50" s="20">
        <f t="shared" si="11"/>
        <v>11089.361007041069</v>
      </c>
      <c r="O50" s="20">
        <f t="shared" si="11"/>
        <v>20388.66924105533</v>
      </c>
      <c r="P50" s="20">
        <f t="shared" si="11"/>
        <v>19937.733448039828</v>
      </c>
      <c r="Q50" s="20">
        <f t="shared" si="11"/>
        <v>16745.968960499413</v>
      </c>
      <c r="R50" s="20">
        <f t="shared" si="11"/>
        <v>30615.080998938629</v>
      </c>
      <c r="S50" s="20">
        <f t="shared" si="11"/>
        <v>25443.935901216097</v>
      </c>
      <c r="T50" s="20">
        <f t="shared" si="11"/>
        <v>6551.6232831823418</v>
      </c>
      <c r="U50" s="20">
        <f t="shared" si="11"/>
        <v>18051.330744778596</v>
      </c>
      <c r="V50" s="20">
        <f t="shared" si="11"/>
        <v>0</v>
      </c>
      <c r="W50" s="20">
        <f t="shared" si="11"/>
        <v>26163.088407811851</v>
      </c>
      <c r="X50" s="20">
        <f t="shared" si="11"/>
        <v>35900.553868264091</v>
      </c>
      <c r="Y50" s="20">
        <f t="shared" si="11"/>
        <v>18370.716275718765</v>
      </c>
      <c r="Z50" s="20">
        <f t="shared" si="11"/>
        <v>21466.578198625331</v>
      </c>
      <c r="AA50" s="20">
        <f t="shared" si="11"/>
        <v>7794.7974062975245</v>
      </c>
      <c r="AB50" s="20">
        <f t="shared" si="11"/>
        <v>17650.710763194686</v>
      </c>
      <c r="AC50" s="20">
        <f t="shared" si="11"/>
        <v>32139.239455320749</v>
      </c>
      <c r="AD50" s="20">
        <f t="shared" si="11"/>
        <v>17202.780510533463</v>
      </c>
      <c r="AE50" s="20">
        <f>AE37 *37.3*(1-AE41)</f>
        <v>24628.709338763205</v>
      </c>
      <c r="AF50" s="20">
        <f t="shared" si="11"/>
        <v>0</v>
      </c>
      <c r="AG50" s="20">
        <f>AG37 *37.3*(1-AG41)</f>
        <v>9711.7846405962337</v>
      </c>
    </row>
    <row r="51" spans="3:33" x14ac:dyDescent="0.35">
      <c r="C51" s="6" t="s">
        <v>82</v>
      </c>
      <c r="D51" s="21">
        <f>D37*37.3*D41</f>
        <v>2940.2743285268989</v>
      </c>
      <c r="E51" s="20">
        <f t="shared" ref="E51:AG51" si="12">E37*37.3*E41</f>
        <v>1295.7570015721069</v>
      </c>
      <c r="F51" s="20">
        <f t="shared" si="12"/>
        <v>658.27131434289424</v>
      </c>
      <c r="G51" s="20">
        <f t="shared" si="12"/>
        <v>2120.5523564682599</v>
      </c>
      <c r="H51" s="20">
        <f t="shared" si="12"/>
        <v>1142.5770047752462</v>
      </c>
      <c r="I51" s="20">
        <f t="shared" si="12"/>
        <v>2773.4981908887885</v>
      </c>
      <c r="J51" s="20">
        <f t="shared" si="12"/>
        <v>1272.7565164223201</v>
      </c>
      <c r="K51" s="20">
        <f t="shared" si="12"/>
        <v>587.46699093595066</v>
      </c>
      <c r="L51" s="20">
        <f t="shared" si="12"/>
        <v>1769.4358609839053</v>
      </c>
      <c r="M51" s="20">
        <f t="shared" si="12"/>
        <v>5136.9532935883708</v>
      </c>
      <c r="N51" s="20">
        <f t="shared" si="12"/>
        <v>1130.0512450757647</v>
      </c>
      <c r="O51" s="20">
        <f t="shared" si="12"/>
        <v>860.37375073769988</v>
      </c>
      <c r="P51" s="20">
        <f t="shared" si="12"/>
        <v>1741.2564702359068</v>
      </c>
      <c r="Q51" s="20">
        <f t="shared" si="12"/>
        <v>1041.453590352372</v>
      </c>
      <c r="R51" s="20">
        <f t="shared" si="12"/>
        <v>3002.7441415482922</v>
      </c>
      <c r="S51" s="20">
        <f t="shared" si="12"/>
        <v>2530.8817531945297</v>
      </c>
      <c r="T51" s="20">
        <f t="shared" si="12"/>
        <v>276.46947581166745</v>
      </c>
      <c r="U51" s="20">
        <f t="shared" si="12"/>
        <v>1496.3770301725069</v>
      </c>
      <c r="V51" s="20">
        <f t="shared" si="12"/>
        <v>0</v>
      </c>
      <c r="W51" s="20">
        <f t="shared" si="12"/>
        <v>2490.2627490421842</v>
      </c>
      <c r="X51" s="20">
        <f t="shared" si="12"/>
        <v>5132.4021371582221</v>
      </c>
      <c r="Y51" s="20">
        <f t="shared" si="12"/>
        <v>1197.3712773737295</v>
      </c>
      <c r="Z51" s="20">
        <f t="shared" si="12"/>
        <v>2146.1619523193631</v>
      </c>
      <c r="AA51" s="20">
        <f t="shared" si="12"/>
        <v>663.64976506511255</v>
      </c>
      <c r="AB51" s="20">
        <f t="shared" si="12"/>
        <v>7676.3913923127493</v>
      </c>
      <c r="AC51" s="20">
        <f t="shared" si="12"/>
        <v>2788.262479452987</v>
      </c>
      <c r="AD51" s="20">
        <f t="shared" si="12"/>
        <v>1558.7041451981854</v>
      </c>
      <c r="AE51" s="20">
        <f t="shared" si="12"/>
        <v>2393.0467162302175</v>
      </c>
      <c r="AF51" s="20">
        <f t="shared" si="12"/>
        <v>0</v>
      </c>
      <c r="AG51" s="20">
        <f t="shared" si="12"/>
        <v>3652.9953016006825</v>
      </c>
    </row>
    <row r="52" spans="3:33" x14ac:dyDescent="0.35">
      <c r="C52" s="6"/>
      <c r="D52" s="2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3:33" x14ac:dyDescent="0.35">
      <c r="C53" s="6" t="s">
        <v>80</v>
      </c>
      <c r="D53" s="21">
        <f>D25*35.2*(1-D41)</f>
        <v>6140.6917103010373</v>
      </c>
      <c r="E53" s="20">
        <f t="shared" ref="E53:AG53" si="13">E25*35.2*(1-E41)</f>
        <v>18447.200167651787</v>
      </c>
      <c r="F53" s="20">
        <f t="shared" si="13"/>
        <v>3588.7845301028815</v>
      </c>
      <c r="G53" s="20">
        <f t="shared" si="13"/>
        <v>8040.4006690827546</v>
      </c>
      <c r="H53" s="20">
        <f t="shared" si="13"/>
        <v>5009.8478085851084</v>
      </c>
      <c r="I53" s="20">
        <f t="shared" si="13"/>
        <v>10117.963682693862</v>
      </c>
      <c r="J53" s="20">
        <f t="shared" si="13"/>
        <v>6233.3683976510129</v>
      </c>
      <c r="K53" s="20">
        <f t="shared" si="13"/>
        <v>4150.4283487135044</v>
      </c>
      <c r="L53" s="20">
        <f t="shared" si="13"/>
        <v>16506.067260168795</v>
      </c>
      <c r="M53" s="20">
        <f t="shared" si="13"/>
        <v>5030.2343009254901</v>
      </c>
      <c r="N53" s="20">
        <f t="shared" si="13"/>
        <v>13399.080798136452</v>
      </c>
      <c r="O53" s="20">
        <f t="shared" si="13"/>
        <v>15030.622059803962</v>
      </c>
      <c r="P53" s="20">
        <f t="shared" si="13"/>
        <v>5813.1200333598081</v>
      </c>
      <c r="Q53" s="20">
        <f t="shared" si="13"/>
        <v>10594.928926922785</v>
      </c>
      <c r="R53" s="20">
        <f t="shared" si="13"/>
        <v>8895.68515684468</v>
      </c>
      <c r="S53" s="20">
        <f t="shared" si="13"/>
        <v>17002.01317279939</v>
      </c>
      <c r="T53" s="20">
        <f t="shared" si="13"/>
        <v>10368.485902921899</v>
      </c>
      <c r="U53" s="20">
        <f t="shared" si="13"/>
        <v>11967.027086298674</v>
      </c>
      <c r="V53" s="20">
        <f t="shared" si="13"/>
        <v>0</v>
      </c>
      <c r="W53" s="20">
        <f t="shared" si="13"/>
        <v>8067.8270821351434</v>
      </c>
      <c r="X53" s="20">
        <f t="shared" si="13"/>
        <v>5481.8925144408322</v>
      </c>
      <c r="Y53" s="20">
        <f t="shared" si="13"/>
        <v>5471.421666296098</v>
      </c>
      <c r="Z53" s="20">
        <f t="shared" si="13"/>
        <v>20399.446273004862</v>
      </c>
      <c r="AA53" s="20">
        <f t="shared" si="13"/>
        <v>3871.1064875030092</v>
      </c>
      <c r="AB53" s="20">
        <f t="shared" si="13"/>
        <v>9616.0644404940831</v>
      </c>
      <c r="AC53" s="20">
        <f t="shared" si="13"/>
        <v>16311.817035042015</v>
      </c>
      <c r="AD53" s="20">
        <f t="shared" si="13"/>
        <v>7460.6491680365943</v>
      </c>
      <c r="AE53" s="20">
        <f t="shared" si="13"/>
        <v>7957.434800961134</v>
      </c>
      <c r="AF53" s="20">
        <f t="shared" si="13"/>
        <v>0</v>
      </c>
      <c r="AG53" s="20">
        <f t="shared" si="13"/>
        <v>10662.503952684727</v>
      </c>
    </row>
    <row r="54" spans="3:33" x14ac:dyDescent="0.35">
      <c r="C54" s="6" t="s">
        <v>81</v>
      </c>
      <c r="D54" s="21">
        <f>D25*23.4*D41</f>
        <v>441.96189541527173</v>
      </c>
      <c r="E54" s="20">
        <f t="shared" ref="E54:AG54" si="14">E25*23.4*E41</f>
        <v>895.86912410184698</v>
      </c>
      <c r="F54" s="20">
        <f t="shared" si="14"/>
        <v>204.44196366009703</v>
      </c>
      <c r="G54" s="20">
        <f t="shared" si="14"/>
        <v>183.32040040853408</v>
      </c>
      <c r="H54" s="20">
        <f t="shared" si="14"/>
        <v>283.00248042051862</v>
      </c>
      <c r="I54" s="20">
        <f t="shared" si="14"/>
        <v>559.54076770530082</v>
      </c>
      <c r="J54" s="20">
        <f t="shared" si="14"/>
        <v>320.00851933051678</v>
      </c>
      <c r="K54" s="20">
        <f t="shared" si="14"/>
        <v>149.74701025160027</v>
      </c>
      <c r="L54" s="20">
        <f t="shared" si="14"/>
        <v>903.29447965424799</v>
      </c>
      <c r="M54" s="20">
        <f t="shared" si="14"/>
        <v>904.55103209705271</v>
      </c>
      <c r="N54" s="20">
        <f t="shared" si="14"/>
        <v>907.69473455608841</v>
      </c>
      <c r="O54" s="20">
        <f t="shared" si="14"/>
        <v>421.64642276319955</v>
      </c>
      <c r="P54" s="20">
        <f t="shared" si="14"/>
        <v>337.49663127822606</v>
      </c>
      <c r="Q54" s="20">
        <f t="shared" si="14"/>
        <v>438.02700002501876</v>
      </c>
      <c r="R54" s="20">
        <f t="shared" si="14"/>
        <v>580.01004238650796</v>
      </c>
      <c r="S54" s="20">
        <f t="shared" si="14"/>
        <v>1124.2453608279066</v>
      </c>
      <c r="T54" s="20">
        <f t="shared" si="14"/>
        <v>290.86188003683338</v>
      </c>
      <c r="U54" s="20">
        <f t="shared" si="14"/>
        <v>659.46428071345065</v>
      </c>
      <c r="V54" s="20">
        <f t="shared" si="14"/>
        <v>0</v>
      </c>
      <c r="W54" s="20">
        <f t="shared" si="14"/>
        <v>510.4884715255015</v>
      </c>
      <c r="X54" s="20">
        <f t="shared" si="14"/>
        <v>520.98262320108427</v>
      </c>
      <c r="Y54" s="20">
        <f t="shared" si="14"/>
        <v>237.06974143280155</v>
      </c>
      <c r="Z54" s="20">
        <f t="shared" si="14"/>
        <v>1355.7863009573625</v>
      </c>
      <c r="AA54" s="20">
        <f t="shared" si="14"/>
        <v>219.10002399707082</v>
      </c>
      <c r="AB54" s="20">
        <f t="shared" si="14"/>
        <v>2780.1323442582434</v>
      </c>
      <c r="AC54" s="20">
        <f t="shared" si="14"/>
        <v>940.74863023807768</v>
      </c>
      <c r="AD54" s="20">
        <f t="shared" si="14"/>
        <v>449.38115292981951</v>
      </c>
      <c r="AE54" s="20">
        <f t="shared" si="14"/>
        <v>513.99134535644134</v>
      </c>
      <c r="AF54" s="20">
        <f t="shared" si="14"/>
        <v>0</v>
      </c>
      <c r="AG54" s="20">
        <f t="shared" si="14"/>
        <v>2666.1370456884574</v>
      </c>
    </row>
    <row r="55" spans="3:33" x14ac:dyDescent="0.35">
      <c r="C55" s="22" t="s">
        <v>83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</sheetData>
  <mergeCells count="2">
    <mergeCell ref="A24:B31"/>
    <mergeCell ref="A34:B40"/>
  </mergeCells>
  <hyperlinks>
    <hyperlink ref="C55" r:id="rId1" xr:uid="{926EC56A-A108-4C03-A279-75378DB83E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497-2F71-4B7A-BD52-90D943352D51}">
  <dimension ref="A2:AG55"/>
  <sheetViews>
    <sheetView topLeftCell="O1" workbookViewId="0">
      <selection activeCell="M25" sqref="M25"/>
    </sheetView>
  </sheetViews>
  <sheetFormatPr defaultRowHeight="14.5" x14ac:dyDescent="0.35"/>
  <cols>
    <col min="3" max="3" width="20.7265625" bestFit="1" customWidth="1"/>
    <col min="4" max="6" width="11.81640625" bestFit="1" customWidth="1"/>
  </cols>
  <sheetData>
    <row r="2" spans="3:33" x14ac:dyDescent="0.3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3:33" x14ac:dyDescent="0.35">
      <c r="C3" s="6" t="s">
        <v>59</v>
      </c>
      <c r="D3" t="s">
        <v>7</v>
      </c>
      <c r="E3" t="s">
        <v>8</v>
      </c>
      <c r="F3" t="s">
        <v>9</v>
      </c>
      <c r="G3" t="s">
        <v>11</v>
      </c>
      <c r="H3" t="s">
        <v>12</v>
      </c>
      <c r="I3" t="s">
        <v>53</v>
      </c>
      <c r="J3" t="s">
        <v>13</v>
      </c>
      <c r="K3" t="s">
        <v>14</v>
      </c>
      <c r="L3" t="s">
        <v>32</v>
      </c>
      <c r="M3" t="s">
        <v>15</v>
      </c>
      <c r="N3" t="s">
        <v>16</v>
      </c>
      <c r="O3" t="s">
        <v>18</v>
      </c>
      <c r="P3" t="s">
        <v>19</v>
      </c>
      <c r="Q3" t="s">
        <v>10</v>
      </c>
      <c r="R3" t="s">
        <v>20</v>
      </c>
      <c r="S3" t="s">
        <v>21</v>
      </c>
      <c r="T3" t="s">
        <v>23</v>
      </c>
      <c r="U3" t="s">
        <v>24</v>
      </c>
      <c r="V3" t="s">
        <v>22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33</v>
      </c>
      <c r="AC3" t="s">
        <v>31</v>
      </c>
      <c r="AD3" t="s">
        <v>30</v>
      </c>
      <c r="AE3" t="s">
        <v>34</v>
      </c>
      <c r="AF3" t="s">
        <v>54</v>
      </c>
      <c r="AG3" t="s">
        <v>55</v>
      </c>
    </row>
    <row r="4" spans="3:33" x14ac:dyDescent="0.35">
      <c r="C4" s="6" t="s">
        <v>56</v>
      </c>
      <c r="D4" s="6">
        <v>1097.5714285714287</v>
      </c>
      <c r="E4" s="6">
        <v>1316.5428571428572</v>
      </c>
      <c r="F4" s="6">
        <v>945.47941025229022</v>
      </c>
      <c r="G4" s="6">
        <v>1090.1699999999998</v>
      </c>
      <c r="H4" s="6">
        <v>1087.3935999597345</v>
      </c>
      <c r="I4" s="6">
        <v>1294.7142857142858</v>
      </c>
      <c r="J4" s="6">
        <v>1468.5891423206485</v>
      </c>
      <c r="K4" s="6">
        <v>1271</v>
      </c>
      <c r="L4" s="6">
        <v>1189.2728571428572</v>
      </c>
      <c r="M4" s="6">
        <v>1431.5714285714287</v>
      </c>
      <c r="N4" s="6">
        <v>1372.0757142857144</v>
      </c>
      <c r="O4" s="6">
        <v>1456.4285714285713</v>
      </c>
      <c r="P4" s="6">
        <v>1036.7867459011006</v>
      </c>
      <c r="Q4" s="6">
        <v>1211.5254772131029</v>
      </c>
      <c r="R4" s="6">
        <v>1299.9428571428573</v>
      </c>
      <c r="S4" s="6">
        <v>1444.7114285714285</v>
      </c>
      <c r="T4" s="6">
        <v>1107.0214285714285</v>
      </c>
      <c r="U4" s="6">
        <v>1090.8571428571429</v>
      </c>
      <c r="V4" s="6">
        <v>1143.5957142857144</v>
      </c>
      <c r="W4" s="6">
        <v>1370</v>
      </c>
      <c r="X4" s="6">
        <v>1573.8571428571429</v>
      </c>
      <c r="Y4" s="6">
        <v>1021.079160852418</v>
      </c>
      <c r="Z4" s="6">
        <v>1395.4285714285713</v>
      </c>
      <c r="AA4" s="6">
        <v>984.63026861630533</v>
      </c>
      <c r="AB4" s="6">
        <v>1366.7567018622201</v>
      </c>
      <c r="AC4" s="6">
        <v>1083.6671428571428</v>
      </c>
      <c r="AD4" s="6">
        <v>1191.5714285714287</v>
      </c>
      <c r="AE4" s="6">
        <v>1283.3098293831104</v>
      </c>
      <c r="AF4" s="6"/>
      <c r="AG4" s="6">
        <v>1449.4325676923074</v>
      </c>
    </row>
    <row r="5" spans="3:33" x14ac:dyDescent="0.35">
      <c r="C5" s="6" t="s">
        <v>57</v>
      </c>
      <c r="D5" s="6">
        <v>1065.2857142857142</v>
      </c>
      <c r="E5" s="6">
        <v>1312.26</v>
      </c>
      <c r="F5" s="6">
        <v>936.75030210509351</v>
      </c>
      <c r="G5" s="6">
        <v>1125.5528571428572</v>
      </c>
      <c r="H5" s="6">
        <v>1080.5263836862318</v>
      </c>
      <c r="I5" s="6">
        <v>1128</v>
      </c>
      <c r="J5" s="6">
        <v>1236.5218086310142</v>
      </c>
      <c r="K5" s="6">
        <v>1142.1428571428571</v>
      </c>
      <c r="L5" s="6">
        <v>1087.1857142857141</v>
      </c>
      <c r="M5" s="6">
        <v>1271.7142857142858</v>
      </c>
      <c r="N5" s="6">
        <v>1281.0757142857142</v>
      </c>
      <c r="O5" s="6">
        <v>1206.1428571428571</v>
      </c>
      <c r="P5" s="6">
        <v>1079.5367044662059</v>
      </c>
      <c r="Q5" s="6">
        <v>1176.8956798544316</v>
      </c>
      <c r="R5" s="6">
        <v>1208.3571428571429</v>
      </c>
      <c r="S5" s="6">
        <v>1331.7542857142855</v>
      </c>
      <c r="T5" s="6">
        <v>1008.9300000000001</v>
      </c>
      <c r="U5" s="6">
        <v>988.57142857142856</v>
      </c>
      <c r="V5" s="6">
        <v>1050.8557142857142</v>
      </c>
      <c r="W5" s="6">
        <v>1240</v>
      </c>
      <c r="X5" s="6">
        <v>1255.7142857142858</v>
      </c>
      <c r="Y5" s="6">
        <v>1031.2045595701193</v>
      </c>
      <c r="Z5" s="6">
        <v>1261</v>
      </c>
      <c r="AA5" s="6">
        <v>995.77726940598961</v>
      </c>
      <c r="AB5" s="6">
        <v>1398.0610584716501</v>
      </c>
      <c r="AC5" s="6">
        <v>1074.1671428571428</v>
      </c>
      <c r="AD5" s="6">
        <v>1081.5714285714287</v>
      </c>
      <c r="AE5" s="6">
        <v>1343.6394868454695</v>
      </c>
      <c r="AF5" s="6"/>
      <c r="AG5" s="6">
        <v>1367.8892446153845</v>
      </c>
    </row>
    <row r="6" spans="3:33" x14ac:dyDescent="0.3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3:33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3:33" x14ac:dyDescent="0.3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3:33" x14ac:dyDescent="0.35">
      <c r="C9" s="6" t="s">
        <v>60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3:33" x14ac:dyDescent="0.35">
      <c r="C10" s="6" t="s">
        <v>61</v>
      </c>
      <c r="D10">
        <v>1145</v>
      </c>
      <c r="E10">
        <v>1006</v>
      </c>
      <c r="F10">
        <v>484</v>
      </c>
      <c r="G10">
        <v>2155</v>
      </c>
      <c r="H10">
        <v>780</v>
      </c>
      <c r="I10">
        <v>1235</v>
      </c>
      <c r="J10">
        <v>815</v>
      </c>
      <c r="K10">
        <v>657</v>
      </c>
      <c r="L10">
        <v>1304</v>
      </c>
      <c r="M10">
        <v>932</v>
      </c>
      <c r="N10">
        <v>1044</v>
      </c>
      <c r="O10">
        <v>1122</v>
      </c>
      <c r="P10">
        <v>821</v>
      </c>
      <c r="Q10">
        <v>1140</v>
      </c>
      <c r="R10">
        <v>1489</v>
      </c>
      <c r="S10">
        <v>1483</v>
      </c>
      <c r="T10">
        <v>789</v>
      </c>
      <c r="U10">
        <v>1020</v>
      </c>
      <c r="V10">
        <v>779</v>
      </c>
      <c r="W10">
        <v>1441</v>
      </c>
      <c r="X10">
        <v>1192</v>
      </c>
      <c r="Y10">
        <v>814</v>
      </c>
      <c r="Z10">
        <v>1536</v>
      </c>
      <c r="AA10">
        <v>341</v>
      </c>
      <c r="AB10">
        <v>1399</v>
      </c>
      <c r="AC10">
        <v>1988</v>
      </c>
      <c r="AD10">
        <v>770</v>
      </c>
      <c r="AE10">
        <v>1046</v>
      </c>
      <c r="AF10">
        <v>794</v>
      </c>
      <c r="AG10">
        <v>1112</v>
      </c>
    </row>
    <row r="11" spans="3:33" x14ac:dyDescent="0.35">
      <c r="C11" s="6" t="s">
        <v>121</v>
      </c>
      <c r="D11">
        <v>736.90086265183402</v>
      </c>
      <c r="E11">
        <v>1183.1957944737001</v>
      </c>
      <c r="F11">
        <v>211.004177102211</v>
      </c>
      <c r="G11">
        <v>1207.788474552</v>
      </c>
      <c r="H11">
        <v>539.24293234286301</v>
      </c>
      <c r="I11">
        <v>1092.27638126077</v>
      </c>
      <c r="J11">
        <v>721.96777656081304</v>
      </c>
      <c r="K11">
        <v>511.64284426130303</v>
      </c>
      <c r="L11">
        <v>958.44337066500998</v>
      </c>
      <c r="M11">
        <v>868.55509816056201</v>
      </c>
      <c r="N11">
        <v>798.38490742477904</v>
      </c>
      <c r="O11">
        <v>798.66893026749096</v>
      </c>
      <c r="P11">
        <v>500.14085487609901</v>
      </c>
      <c r="Q11">
        <v>589.47691530132602</v>
      </c>
      <c r="R11">
        <v>1111.2855249133199</v>
      </c>
      <c r="S11">
        <v>1033.9692907830099</v>
      </c>
      <c r="T11">
        <v>485.46070903983298</v>
      </c>
      <c r="U11">
        <v>682.86122005412903</v>
      </c>
      <c r="V11">
        <v>532.745431247738</v>
      </c>
      <c r="X11">
        <v>1266.11507486445</v>
      </c>
      <c r="Y11">
        <v>520.43935251313098</v>
      </c>
      <c r="Z11">
        <v>1033.1150662274599</v>
      </c>
      <c r="AA11">
        <v>171.595393110396</v>
      </c>
      <c r="AB11">
        <v>1209.06920701833</v>
      </c>
      <c r="AC11">
        <v>1135.24280519587</v>
      </c>
      <c r="AD11">
        <v>612.28491395757999</v>
      </c>
      <c r="AE11">
        <v>900.35772034615002</v>
      </c>
      <c r="AF11">
        <v>0</v>
      </c>
      <c r="AG11">
        <v>979.010309891563</v>
      </c>
    </row>
    <row r="12" spans="3:33" x14ac:dyDescent="0.35">
      <c r="C12" s="6" t="s">
        <v>122</v>
      </c>
      <c r="D12">
        <v>1573.49759421368</v>
      </c>
      <c r="E12">
        <v>1510.2421844124799</v>
      </c>
      <c r="F12">
        <v>353.396787856201</v>
      </c>
      <c r="G12">
        <v>2464.56357420721</v>
      </c>
      <c r="H12">
        <v>982.24622678671994</v>
      </c>
      <c r="I12">
        <v>1840.03331213103</v>
      </c>
      <c r="J12">
        <v>1009.68312024509</v>
      </c>
      <c r="K12">
        <v>949.21862238573897</v>
      </c>
      <c r="L12">
        <v>1584.1364440571101</v>
      </c>
      <c r="M12">
        <v>1401.16827451273</v>
      </c>
      <c r="N12">
        <v>1409.75872090147</v>
      </c>
      <c r="O12">
        <v>1166.1525455503599</v>
      </c>
      <c r="P12">
        <v>828.434828443843</v>
      </c>
      <c r="Q12">
        <v>1270.5268806669201</v>
      </c>
      <c r="R12">
        <v>2094.5545568104399</v>
      </c>
      <c r="S12">
        <v>1839.05021413538</v>
      </c>
      <c r="T12">
        <v>807.36123779846002</v>
      </c>
      <c r="U12">
        <v>1252.4022857471</v>
      </c>
      <c r="V12">
        <v>885.99963456230103</v>
      </c>
      <c r="X12">
        <v>1648.3908836938101</v>
      </c>
      <c r="Y12">
        <v>1011.83190641216</v>
      </c>
      <c r="Z12">
        <v>1678.985988124</v>
      </c>
      <c r="AA12">
        <v>287.39365053783399</v>
      </c>
      <c r="AB12">
        <v>1780.58857018596</v>
      </c>
      <c r="AC12">
        <v>2303.9849340613</v>
      </c>
      <c r="AD12">
        <v>959.09780242963598</v>
      </c>
      <c r="AE12">
        <v>1696.99714756708</v>
      </c>
      <c r="AF12">
        <v>1590.4671176419699</v>
      </c>
      <c r="AG12">
        <v>997.25274196921703</v>
      </c>
    </row>
    <row r="13" spans="3:33" x14ac:dyDescent="0.35">
      <c r="C13" s="6" t="s">
        <v>116</v>
      </c>
      <c r="D13" s="6">
        <f>D12/D11</f>
        <v>2.1352907480000001</v>
      </c>
      <c r="E13" s="6">
        <f>E12/E11</f>
        <v>1.2764093580000038</v>
      </c>
      <c r="F13" s="6">
        <f t="shared" ref="F13:AG13" si="0">F12/F11</f>
        <v>1.6748331370000065</v>
      </c>
      <c r="G13" s="6">
        <f t="shared" si="0"/>
        <v>2.0405589440000083</v>
      </c>
      <c r="H13" s="6">
        <f t="shared" si="0"/>
        <v>1.8215282350000004</v>
      </c>
      <c r="I13" s="6">
        <f t="shared" si="0"/>
        <v>1.684585828000011</v>
      </c>
      <c r="J13" s="6">
        <f t="shared" si="0"/>
        <v>1.3985154919999978</v>
      </c>
      <c r="K13" s="6">
        <f t="shared" si="0"/>
        <v>1.8552367790000011</v>
      </c>
      <c r="L13" s="6">
        <f t="shared" si="0"/>
        <v>1.652822162000001</v>
      </c>
      <c r="M13" s="6">
        <f>M12/M11</f>
        <v>1.6132174889999995</v>
      </c>
      <c r="N13" s="6">
        <f t="shared" si="0"/>
        <v>1.7657632399999901</v>
      </c>
      <c r="O13" s="6">
        <f t="shared" si="0"/>
        <v>1.460120084000001</v>
      </c>
      <c r="P13" s="6">
        <f t="shared" si="0"/>
        <v>1.6564030320000012</v>
      </c>
      <c r="Q13" s="6">
        <f t="shared" si="0"/>
        <v>2.1553462869999889</v>
      </c>
      <c r="R13" s="6">
        <f t="shared" si="0"/>
        <v>1.8848032389999994</v>
      </c>
      <c r="S13" s="6">
        <f t="shared" si="0"/>
        <v>1.778631368000005</v>
      </c>
      <c r="T13" s="6">
        <f t="shared" si="0"/>
        <v>1.6630825580000017</v>
      </c>
      <c r="U13" s="6">
        <f t="shared" si="0"/>
        <v>1.8340509739999946</v>
      </c>
      <c r="V13" s="6">
        <f t="shared" si="0"/>
        <v>1.6630825579999995</v>
      </c>
      <c r="W13" s="6" t="e">
        <f t="shared" si="0"/>
        <v>#DIV/0!</v>
      </c>
      <c r="X13" s="6">
        <f t="shared" si="0"/>
        <v>1.3019281710000068</v>
      </c>
      <c r="Y13" s="6">
        <f t="shared" si="0"/>
        <v>1.9441879279999892</v>
      </c>
      <c r="Z13" s="6">
        <f t="shared" si="0"/>
        <v>1.6251684280000029</v>
      </c>
      <c r="AA13" s="6">
        <f t="shared" si="0"/>
        <v>1.6748331370000074</v>
      </c>
      <c r="AB13" s="6">
        <f t="shared" si="0"/>
        <v>1.4726936720000061</v>
      </c>
      <c r="AC13" s="6">
        <f t="shared" si="0"/>
        <v>2.0295085100000083</v>
      </c>
      <c r="AD13" s="6">
        <f t="shared" si="0"/>
        <v>1.5664240300000005</v>
      </c>
      <c r="AE13" s="6">
        <f t="shared" si="0"/>
        <v>1.8848032390000002</v>
      </c>
      <c r="AF13" s="6"/>
      <c r="AG13" s="6">
        <f t="shared" si="0"/>
        <v>1.0186335444002368</v>
      </c>
    </row>
    <row r="14" spans="3:33" x14ac:dyDescent="0.35">
      <c r="C14" s="6"/>
    </row>
    <row r="15" spans="3:33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3:33" x14ac:dyDescent="0.3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5">
      <c r="C17" s="6"/>
      <c r="D17" t="s">
        <v>7</v>
      </c>
      <c r="E17" t="s">
        <v>8</v>
      </c>
      <c r="F17" t="s">
        <v>9</v>
      </c>
      <c r="G17" t="s">
        <v>11</v>
      </c>
      <c r="H17" t="s">
        <v>12</v>
      </c>
      <c r="I17" t="s">
        <v>53</v>
      </c>
      <c r="J17" t="s">
        <v>13</v>
      </c>
      <c r="K17" t="s">
        <v>14</v>
      </c>
      <c r="L17" t="s">
        <v>32</v>
      </c>
      <c r="M17" t="s">
        <v>15</v>
      </c>
      <c r="N17" t="s">
        <v>16</v>
      </c>
      <c r="O17" t="s">
        <v>18</v>
      </c>
      <c r="P17" t="s">
        <v>19</v>
      </c>
      <c r="Q17" t="s">
        <v>10</v>
      </c>
      <c r="R17" t="s">
        <v>20</v>
      </c>
      <c r="S17" t="s">
        <v>21</v>
      </c>
      <c r="T17" t="s">
        <v>23</v>
      </c>
      <c r="U17" t="s">
        <v>24</v>
      </c>
      <c r="V17" t="s">
        <v>22</v>
      </c>
      <c r="W17" t="s">
        <v>25</v>
      </c>
      <c r="X17" t="s">
        <v>26</v>
      </c>
      <c r="Y17" t="s">
        <v>27</v>
      </c>
      <c r="Z17" t="s">
        <v>28</v>
      </c>
      <c r="AA17" t="s">
        <v>29</v>
      </c>
      <c r="AB17" t="s">
        <v>33</v>
      </c>
      <c r="AC17" t="s">
        <v>31</v>
      </c>
      <c r="AD17" t="s">
        <v>30</v>
      </c>
      <c r="AE17" t="s">
        <v>34</v>
      </c>
      <c r="AF17" t="s">
        <v>54</v>
      </c>
      <c r="AG17" t="s">
        <v>55</v>
      </c>
    </row>
    <row r="18" spans="1:33" x14ac:dyDescent="0.35">
      <c r="C18" s="6" t="s">
        <v>64</v>
      </c>
      <c r="D18" s="6">
        <v>0.67555475170915047</v>
      </c>
      <c r="E18" s="6">
        <v>0.48263164470843295</v>
      </c>
      <c r="F18" s="6">
        <v>0.53046812296663337</v>
      </c>
      <c r="G18" s="6">
        <v>0.80011123295433673</v>
      </c>
      <c r="H18" s="6">
        <v>0.60039255706823003</v>
      </c>
      <c r="I18" s="6">
        <v>0.67555475170915047</v>
      </c>
      <c r="J18" s="6">
        <v>0.68809462840407509</v>
      </c>
      <c r="K18" s="6">
        <v>0.60240817856723605</v>
      </c>
      <c r="L18" s="6">
        <v>0.44700438956070515</v>
      </c>
      <c r="M18" s="6">
        <v>0.73743022298055927</v>
      </c>
      <c r="N18" s="6">
        <v>0.36169149974252773</v>
      </c>
      <c r="O18" s="6">
        <v>0.51395920835612352</v>
      </c>
      <c r="P18" s="6">
        <v>0.67840096633515945</v>
      </c>
      <c r="Q18" s="6">
        <v>0.44887025643160688</v>
      </c>
      <c r="R18" s="6">
        <v>0.67555475170915047</v>
      </c>
      <c r="S18" s="6">
        <v>0.51395920835612352</v>
      </c>
      <c r="T18" s="6">
        <v>0.26565355474381347</v>
      </c>
      <c r="U18" s="6">
        <v>0.43415845591911956</v>
      </c>
      <c r="V18" s="6">
        <v>0.34008889439440326</v>
      </c>
      <c r="W18" s="6">
        <v>0.68087271676756</v>
      </c>
      <c r="X18" s="6">
        <v>0.85633940708414358</v>
      </c>
      <c r="Y18" s="6">
        <v>0.62695024541616895</v>
      </c>
      <c r="Z18" s="6">
        <v>0.43520044524729695</v>
      </c>
      <c r="AA18" s="6">
        <v>0.53046812296663337</v>
      </c>
      <c r="AB18" s="6">
        <v>0.62184504532625806</v>
      </c>
      <c r="AC18" s="6">
        <v>0.49599823442539009</v>
      </c>
      <c r="AD18" s="6">
        <v>0.60039255706823003</v>
      </c>
      <c r="AE18" s="6">
        <v>0.67555475170915047</v>
      </c>
      <c r="AF18" s="6">
        <v>0.38863113062573107</v>
      </c>
      <c r="AG18" s="6">
        <v>0.49147188210134968</v>
      </c>
    </row>
    <row r="19" spans="1:33" x14ac:dyDescent="0.35">
      <c r="C19" s="50" t="s">
        <v>65</v>
      </c>
      <c r="D19" s="50">
        <v>0.32444524829084948</v>
      </c>
      <c r="E19" s="50">
        <v>0.51736835529156699</v>
      </c>
      <c r="F19" s="50">
        <v>0.46953187703336668</v>
      </c>
      <c r="G19" s="50">
        <v>0.19988876704566322</v>
      </c>
      <c r="H19" s="50">
        <v>0.39960744293177003</v>
      </c>
      <c r="I19" s="50">
        <v>0.32444524829084948</v>
      </c>
      <c r="J19" s="50">
        <v>0.31190537159592485</v>
      </c>
      <c r="K19" s="50">
        <v>0.397591821432764</v>
      </c>
      <c r="L19" s="50">
        <v>0.5529956104392949</v>
      </c>
      <c r="M19" s="50">
        <v>0.26256977701944068</v>
      </c>
      <c r="N19" s="50">
        <v>0.63830850025747232</v>
      </c>
      <c r="O19" s="50">
        <v>0.48604079164387642</v>
      </c>
      <c r="P19" s="50">
        <v>0.32159903366484055</v>
      </c>
      <c r="Q19" s="50">
        <v>0.55112974356839317</v>
      </c>
      <c r="R19" s="50">
        <v>0.32444524829084948</v>
      </c>
      <c r="S19" s="50">
        <v>0.48604079164387642</v>
      </c>
      <c r="T19" s="50">
        <v>0.73434644525618653</v>
      </c>
      <c r="U19" s="50">
        <v>0.56584154408088039</v>
      </c>
      <c r="V19" s="50">
        <v>0.65991110560559674</v>
      </c>
      <c r="W19" s="50">
        <v>0.31912728323243994</v>
      </c>
      <c r="X19" s="50">
        <v>0.14366059291585639</v>
      </c>
      <c r="Y19" s="50">
        <v>0.37304975458383099</v>
      </c>
      <c r="Z19" s="50">
        <v>0.56479955475270305</v>
      </c>
      <c r="AA19" s="50">
        <v>0.46953187703336668</v>
      </c>
      <c r="AB19" s="50">
        <v>0.37815495467374199</v>
      </c>
      <c r="AC19" s="50">
        <v>0.50400176557460996</v>
      </c>
      <c r="AD19" s="50">
        <v>0.39960744293177003</v>
      </c>
      <c r="AE19" s="50">
        <v>0.32444524829084948</v>
      </c>
      <c r="AF19" s="50">
        <v>0.61136886937426893</v>
      </c>
      <c r="AG19" s="50">
        <v>0.50852811789865038</v>
      </c>
    </row>
    <row r="20" spans="1:33" x14ac:dyDescent="0.35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x14ac:dyDescent="0.35">
      <c r="C21" s="6" t="s">
        <v>70</v>
      </c>
      <c r="D21" s="19">
        <v>9.7690000000000001</v>
      </c>
      <c r="E21" s="19">
        <v>6.8079999999999998</v>
      </c>
      <c r="F21" s="19">
        <v>7.8929999999999998</v>
      </c>
      <c r="G21" s="19">
        <v>3.3159999999999998</v>
      </c>
      <c r="H21" s="19">
        <v>7.8319999999999999</v>
      </c>
      <c r="I21" s="19">
        <v>7.68</v>
      </c>
      <c r="J21" s="19">
        <v>7.1689999999999996</v>
      </c>
      <c r="K21" s="19">
        <v>5.1479999999999997</v>
      </c>
      <c r="L21" s="19">
        <v>7.6059999999999999</v>
      </c>
      <c r="M21" s="19">
        <v>21.291</v>
      </c>
      <c r="N21" s="19">
        <v>9.2479999999999993</v>
      </c>
      <c r="O21" s="19">
        <v>4.0490000000000004</v>
      </c>
      <c r="P21" s="19">
        <v>8.032</v>
      </c>
      <c r="Q21" s="19">
        <v>5.8550000000000004</v>
      </c>
      <c r="R21" s="19">
        <v>8.9320000000000004</v>
      </c>
      <c r="S21" s="19">
        <v>9.0470000000000006</v>
      </c>
      <c r="T21" s="19">
        <v>4.0490000000000004</v>
      </c>
      <c r="U21" s="19">
        <v>7.6550000000000002</v>
      </c>
      <c r="V21" s="19">
        <v>5.1139999999999999</v>
      </c>
      <c r="W21" s="19">
        <v>8.6910000000000007</v>
      </c>
      <c r="X21" s="19">
        <v>12.507999999999999</v>
      </c>
      <c r="Y21" s="19">
        <v>6.1189999999999998</v>
      </c>
      <c r="Z21" s="19">
        <v>9.0890000000000004</v>
      </c>
      <c r="AA21" s="19">
        <v>7.8460000000000001</v>
      </c>
      <c r="AB21" s="19">
        <v>30.309000000000001</v>
      </c>
      <c r="AC21" s="19">
        <v>7.9829999999999997</v>
      </c>
      <c r="AD21" s="19">
        <v>8.3079999999999998</v>
      </c>
      <c r="AE21" s="19">
        <v>8.8559999999999999</v>
      </c>
      <c r="AF21" s="6"/>
      <c r="AG21" s="19">
        <v>27.332999999999998</v>
      </c>
    </row>
    <row r="22" spans="1:33" x14ac:dyDescent="0.35">
      <c r="C22" s="6" t="s">
        <v>71</v>
      </c>
      <c r="D22" s="21">
        <f>D21/100</f>
        <v>9.7689999999999999E-2</v>
      </c>
      <c r="E22" s="21">
        <f t="shared" ref="E22:AG22" si="1">E21/100</f>
        <v>6.8080000000000002E-2</v>
      </c>
      <c r="F22" s="21">
        <f t="shared" si="1"/>
        <v>7.893E-2</v>
      </c>
      <c r="G22" s="21">
        <f t="shared" si="1"/>
        <v>3.3159999999999995E-2</v>
      </c>
      <c r="H22" s="21">
        <f t="shared" si="1"/>
        <v>7.8320000000000001E-2</v>
      </c>
      <c r="I22" s="21">
        <f t="shared" si="1"/>
        <v>7.6799999999999993E-2</v>
      </c>
      <c r="J22" s="21">
        <f t="shared" si="1"/>
        <v>7.168999999999999E-2</v>
      </c>
      <c r="K22" s="21">
        <f t="shared" si="1"/>
        <v>5.1479999999999998E-2</v>
      </c>
      <c r="L22" s="21">
        <f t="shared" si="1"/>
        <v>7.6060000000000003E-2</v>
      </c>
      <c r="M22" s="21">
        <f t="shared" si="1"/>
        <v>0.21291000000000002</v>
      </c>
      <c r="N22" s="21">
        <f t="shared" si="1"/>
        <v>9.2479999999999993E-2</v>
      </c>
      <c r="O22" s="21">
        <f t="shared" si="1"/>
        <v>4.0490000000000005E-2</v>
      </c>
      <c r="P22" s="21">
        <f t="shared" si="1"/>
        <v>8.0320000000000003E-2</v>
      </c>
      <c r="Q22" s="21">
        <f t="shared" si="1"/>
        <v>5.8550000000000005E-2</v>
      </c>
      <c r="R22" s="21">
        <f t="shared" si="1"/>
        <v>8.932000000000001E-2</v>
      </c>
      <c r="S22" s="21">
        <f t="shared" si="1"/>
        <v>9.0470000000000009E-2</v>
      </c>
      <c r="T22" s="21">
        <f t="shared" si="1"/>
        <v>4.0490000000000005E-2</v>
      </c>
      <c r="U22" s="21">
        <f t="shared" si="1"/>
        <v>7.6550000000000007E-2</v>
      </c>
      <c r="V22" s="21">
        <f t="shared" si="1"/>
        <v>5.1139999999999998E-2</v>
      </c>
      <c r="W22" s="21">
        <f t="shared" si="1"/>
        <v>8.6910000000000001E-2</v>
      </c>
      <c r="X22" s="21">
        <f t="shared" si="1"/>
        <v>0.12508</v>
      </c>
      <c r="Y22" s="21">
        <f t="shared" si="1"/>
        <v>6.1189999999999994E-2</v>
      </c>
      <c r="Z22" s="21">
        <f t="shared" si="1"/>
        <v>9.0889999999999999E-2</v>
      </c>
      <c r="AA22" s="21">
        <f t="shared" si="1"/>
        <v>7.8460000000000002E-2</v>
      </c>
      <c r="AB22" s="21">
        <f t="shared" si="1"/>
        <v>0.30309000000000003</v>
      </c>
      <c r="AC22" s="21">
        <f t="shared" si="1"/>
        <v>7.9829999999999998E-2</v>
      </c>
      <c r="AD22" s="21">
        <f t="shared" si="1"/>
        <v>8.3080000000000001E-2</v>
      </c>
      <c r="AE22" s="21">
        <f t="shared" si="1"/>
        <v>8.856E-2</v>
      </c>
      <c r="AF22" s="21">
        <f t="shared" si="1"/>
        <v>0</v>
      </c>
      <c r="AG22" s="21">
        <f t="shared" si="1"/>
        <v>0.27332999999999996</v>
      </c>
    </row>
    <row r="23" spans="1:33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64" t="s">
        <v>133</v>
      </c>
      <c r="B24" s="64"/>
      <c r="C24" s="6" t="s">
        <v>123</v>
      </c>
      <c r="D24" s="6">
        <f>D$11*D18</f>
        <v>497.81687930301854</v>
      </c>
      <c r="E24" s="6">
        <f t="shared" ref="E24:AG25" si="2">E$11*E18</f>
        <v>571.04773229894283</v>
      </c>
      <c r="F24" s="6">
        <f t="shared" si="2"/>
        <v>111.93098976552895</v>
      </c>
      <c r="G24" s="6">
        <f t="shared" si="2"/>
        <v>966.36512552183831</v>
      </c>
      <c r="H24" s="6">
        <f t="shared" si="2"/>
        <v>323.75744303030211</v>
      </c>
      <c r="I24" s="6">
        <f t="shared" si="2"/>
        <v>737.89249954038883</v>
      </c>
      <c r="J24" s="6">
        <f t="shared" si="2"/>
        <v>496.78214893232894</v>
      </c>
      <c r="K24" s="6">
        <f t="shared" si="2"/>
        <v>308.21783388841158</v>
      </c>
      <c r="L24" s="6">
        <f t="shared" si="2"/>
        <v>428.42839383261742</v>
      </c>
      <c r="M24" s="6">
        <f>M$11*M18</f>
        <v>640.49877970744478</v>
      </c>
      <c r="N24" s="6">
        <f t="shared" si="2"/>
        <v>288.76903453826748</v>
      </c>
      <c r="O24" s="6">
        <f t="shared" si="2"/>
        <v>410.48325113891167</v>
      </c>
      <c r="P24" s="6">
        <f t="shared" si="2"/>
        <v>339.29603925163832</v>
      </c>
      <c r="Q24" s="6">
        <f t="shared" si="2"/>
        <v>264.59865413181882</v>
      </c>
      <c r="R24" s="6">
        <f t="shared" si="2"/>
        <v>750.73421686079075</v>
      </c>
      <c r="S24" s="6">
        <f t="shared" si="2"/>
        <v>531.41803815537821</v>
      </c>
      <c r="T24" s="6">
        <f t="shared" si="2"/>
        <v>128.96436304488378</v>
      </c>
      <c r="U24" s="6">
        <f t="shared" si="2"/>
        <v>296.46997290574677</v>
      </c>
      <c r="V24" s="6">
        <f t="shared" si="2"/>
        <v>181.18080470671279</v>
      </c>
      <c r="W24" s="6">
        <f t="shared" si="2"/>
        <v>0</v>
      </c>
      <c r="X24" s="6">
        <f t="shared" si="2"/>
        <v>1084.2242325097191</v>
      </c>
      <c r="Y24" s="6">
        <f t="shared" si="2"/>
        <v>326.28957978233956</v>
      </c>
      <c r="Z24" s="6">
        <f t="shared" si="2"/>
        <v>449.61213681388125</v>
      </c>
      <c r="AA24" s="6">
        <f t="shared" si="2"/>
        <v>91.025886092993346</v>
      </c>
      <c r="AB24" s="6">
        <f t="shared" si="2"/>
        <v>751.85369584089631</v>
      </c>
      <c r="AC24" s="6">
        <f t="shared" si="2"/>
        <v>563.07842702127857</v>
      </c>
      <c r="AD24" s="6">
        <f t="shared" si="2"/>
        <v>367.61130514529265</v>
      </c>
      <c r="AE24" s="6">
        <f t="shared" si="2"/>
        <v>608.24093621786005</v>
      </c>
      <c r="AF24" s="6">
        <f t="shared" si="2"/>
        <v>0</v>
      </c>
      <c r="AG24" s="6">
        <f t="shared" si="2"/>
        <v>481.15603959903206</v>
      </c>
    </row>
    <row r="25" spans="1:33" x14ac:dyDescent="0.35">
      <c r="A25" s="64"/>
      <c r="B25" s="64"/>
      <c r="C25" s="6" t="s">
        <v>124</v>
      </c>
      <c r="D25" s="6">
        <f>D$11*D19</f>
        <v>239.08398334881545</v>
      </c>
      <c r="E25" s="6">
        <f t="shared" si="2"/>
        <v>612.14806217475711</v>
      </c>
      <c r="F25" s="6">
        <f t="shared" si="2"/>
        <v>99.073187336682068</v>
      </c>
      <c r="G25" s="6">
        <f t="shared" si="2"/>
        <v>241.42334903016166</v>
      </c>
      <c r="H25" s="6">
        <f t="shared" si="2"/>
        <v>215.48548931256096</v>
      </c>
      <c r="I25" s="6">
        <f t="shared" si="2"/>
        <v>354.38388172038111</v>
      </c>
      <c r="J25" s="6">
        <f t="shared" si="2"/>
        <v>225.18562762848404</v>
      </c>
      <c r="K25" s="6">
        <f t="shared" si="2"/>
        <v>203.42501037289148</v>
      </c>
      <c r="L25" s="6">
        <f t="shared" si="2"/>
        <v>530.01497683239256</v>
      </c>
      <c r="M25" s="6">
        <f>M$11*M19</f>
        <v>228.05631845311717</v>
      </c>
      <c r="N25" s="6">
        <f t="shared" si="2"/>
        <v>509.61587288651157</v>
      </c>
      <c r="O25" s="6">
        <f t="shared" si="2"/>
        <v>388.18567912857924</v>
      </c>
      <c r="P25" s="6">
        <f t="shared" si="2"/>
        <v>160.84481562446069</v>
      </c>
      <c r="Q25" s="6">
        <f t="shared" si="2"/>
        <v>324.87826116950725</v>
      </c>
      <c r="R25" s="6">
        <f t="shared" si="2"/>
        <v>360.55130805252907</v>
      </c>
      <c r="S25" s="6">
        <f t="shared" si="2"/>
        <v>502.55125262763158</v>
      </c>
      <c r="T25" s="6">
        <f t="shared" si="2"/>
        <v>356.49634599494919</v>
      </c>
      <c r="U25" s="6">
        <f t="shared" si="2"/>
        <v>386.39124714838221</v>
      </c>
      <c r="V25" s="6">
        <f t="shared" si="2"/>
        <v>351.56462654102518</v>
      </c>
      <c r="W25" s="6">
        <f t="shared" si="2"/>
        <v>0</v>
      </c>
      <c r="X25" s="6">
        <f t="shared" si="2"/>
        <v>181.89084235473078</v>
      </c>
      <c r="Y25" s="6">
        <f t="shared" si="2"/>
        <v>194.14977273079143</v>
      </c>
      <c r="Z25" s="6">
        <f t="shared" si="2"/>
        <v>583.50292941357873</v>
      </c>
      <c r="AA25" s="6">
        <f t="shared" si="2"/>
        <v>80.569507017402671</v>
      </c>
      <c r="AB25" s="6">
        <f t="shared" si="2"/>
        <v>457.21551117743377</v>
      </c>
      <c r="AC25" s="6">
        <f t="shared" si="2"/>
        <v>572.16437817459143</v>
      </c>
      <c r="AD25" s="6">
        <f t="shared" si="2"/>
        <v>244.67360881228737</v>
      </c>
      <c r="AE25" s="6">
        <f t="shared" si="2"/>
        <v>292.11678412828985</v>
      </c>
      <c r="AF25" s="6">
        <f t="shared" si="2"/>
        <v>0</v>
      </c>
      <c r="AG25" s="6">
        <f t="shared" si="2"/>
        <v>497.854270292531</v>
      </c>
    </row>
    <row r="26" spans="1:33" x14ac:dyDescent="0.35">
      <c r="A26" s="64"/>
      <c r="B26" s="6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5">
      <c r="A27" s="64"/>
      <c r="B27" s="64"/>
      <c r="C27" s="6" t="s">
        <v>129</v>
      </c>
      <c r="D27" s="21">
        <f>D24*(1-D22)</f>
        <v>449.18514836390665</v>
      </c>
      <c r="E27" s="21">
        <f t="shared" ref="E27:AG27" si="3">E24*(1-E22)</f>
        <v>532.17080268403083</v>
      </c>
      <c r="F27" s="21">
        <f t="shared" si="3"/>
        <v>103.09627674333575</v>
      </c>
      <c r="G27" s="21">
        <f t="shared" si="3"/>
        <v>934.32045795953422</v>
      </c>
      <c r="H27" s="21">
        <f t="shared" si="3"/>
        <v>298.40076009216887</v>
      </c>
      <c r="I27" s="21">
        <f t="shared" si="3"/>
        <v>681.22235557568695</v>
      </c>
      <c r="J27" s="21">
        <f t="shared" si="3"/>
        <v>461.16783667537027</v>
      </c>
      <c r="K27" s="21">
        <f t="shared" si="3"/>
        <v>292.35077979983618</v>
      </c>
      <c r="L27" s="21">
        <f t="shared" si="3"/>
        <v>395.84213019770851</v>
      </c>
      <c r="M27" s="21">
        <f>M24*(1-M22)</f>
        <v>504.1301845199327</v>
      </c>
      <c r="N27" s="21">
        <f t="shared" si="3"/>
        <v>262.06367422416849</v>
      </c>
      <c r="O27" s="21">
        <f t="shared" si="3"/>
        <v>393.86278430029711</v>
      </c>
      <c r="P27" s="21">
        <f t="shared" si="3"/>
        <v>312.04378137894673</v>
      </c>
      <c r="Q27" s="21">
        <f t="shared" si="3"/>
        <v>249.10640293240084</v>
      </c>
      <c r="R27" s="21">
        <f t="shared" si="3"/>
        <v>683.67863661078491</v>
      </c>
      <c r="S27" s="21">
        <f t="shared" si="3"/>
        <v>483.34064824346115</v>
      </c>
      <c r="T27" s="21">
        <f t="shared" si="3"/>
        <v>123.74259598519643</v>
      </c>
      <c r="U27" s="21">
        <f t="shared" si="3"/>
        <v>273.77519647981188</v>
      </c>
      <c r="V27" s="21">
        <f t="shared" si="3"/>
        <v>171.9152183540115</v>
      </c>
      <c r="W27" s="21">
        <f t="shared" si="3"/>
        <v>0</v>
      </c>
      <c r="X27" s="21">
        <f t="shared" si="3"/>
        <v>948.60946550740346</v>
      </c>
      <c r="Y27" s="21">
        <f t="shared" si="3"/>
        <v>306.32392039545823</v>
      </c>
      <c r="Z27" s="21">
        <f t="shared" si="3"/>
        <v>408.74688969886756</v>
      </c>
      <c r="AA27" s="21">
        <f t="shared" si="3"/>
        <v>83.88399507013709</v>
      </c>
      <c r="AB27" s="21">
        <f t="shared" si="3"/>
        <v>523.97435916847894</v>
      </c>
      <c r="AC27" s="21">
        <f t="shared" si="3"/>
        <v>518.12787619216988</v>
      </c>
      <c r="AD27" s="21">
        <f t="shared" si="3"/>
        <v>337.07015791382173</v>
      </c>
      <c r="AE27" s="21">
        <f t="shared" si="3"/>
        <v>554.37511890640633</v>
      </c>
      <c r="AF27" s="21">
        <f t="shared" si="3"/>
        <v>0</v>
      </c>
      <c r="AG27" s="21">
        <f t="shared" si="3"/>
        <v>349.64165929542867</v>
      </c>
    </row>
    <row r="28" spans="1:33" x14ac:dyDescent="0.35">
      <c r="A28" s="64"/>
      <c r="B28" s="64"/>
      <c r="C28" s="6" t="s">
        <v>130</v>
      </c>
      <c r="D28" s="21">
        <f>D24*D22</f>
        <v>48.631730939111883</v>
      </c>
      <c r="E28" s="21">
        <f t="shared" ref="E28:AG28" si="4">E24*E22</f>
        <v>38.876929614912029</v>
      </c>
      <c r="F28" s="21">
        <f t="shared" si="4"/>
        <v>8.8347130221931991</v>
      </c>
      <c r="G28" s="21">
        <f t="shared" si="4"/>
        <v>32.044667562304156</v>
      </c>
      <c r="H28" s="21">
        <f t="shared" si="4"/>
        <v>25.356682938133261</v>
      </c>
      <c r="I28" s="21">
        <f t="shared" si="4"/>
        <v>56.670143964701857</v>
      </c>
      <c r="J28" s="21">
        <f t="shared" si="4"/>
        <v>35.614312256958655</v>
      </c>
      <c r="K28" s="21">
        <f t="shared" si="4"/>
        <v>15.867054088575427</v>
      </c>
      <c r="L28" s="21">
        <f t="shared" si="4"/>
        <v>32.586263634908882</v>
      </c>
      <c r="M28" s="21">
        <f t="shared" si="4"/>
        <v>136.36859518751208</v>
      </c>
      <c r="N28" s="21">
        <f t="shared" si="4"/>
        <v>26.705360314098975</v>
      </c>
      <c r="O28" s="21">
        <f t="shared" si="4"/>
        <v>16.620466838614536</v>
      </c>
      <c r="P28" s="21">
        <f t="shared" si="4"/>
        <v>27.25225787269159</v>
      </c>
      <c r="Q28" s="21">
        <f t="shared" si="4"/>
        <v>15.492251199417993</v>
      </c>
      <c r="R28" s="21">
        <f t="shared" si="4"/>
        <v>67.055580250005832</v>
      </c>
      <c r="S28" s="21">
        <f t="shared" si="4"/>
        <v>48.077389911917074</v>
      </c>
      <c r="T28" s="21">
        <f t="shared" si="4"/>
        <v>5.2217670596873447</v>
      </c>
      <c r="U28" s="21">
        <f t="shared" si="4"/>
        <v>22.694776425934919</v>
      </c>
      <c r="V28" s="21">
        <f t="shared" si="4"/>
        <v>9.2655863527012912</v>
      </c>
      <c r="W28" s="21">
        <f t="shared" si="4"/>
        <v>0</v>
      </c>
      <c r="X28" s="21">
        <f t="shared" si="4"/>
        <v>135.61476700231566</v>
      </c>
      <c r="Y28" s="21">
        <f t="shared" si="4"/>
        <v>19.965659386881356</v>
      </c>
      <c r="Z28" s="21">
        <f t="shared" si="4"/>
        <v>40.865247115013666</v>
      </c>
      <c r="AA28" s="21">
        <f t="shared" si="4"/>
        <v>7.1418910228562584</v>
      </c>
      <c r="AB28" s="21">
        <f t="shared" si="4"/>
        <v>227.87933667241728</v>
      </c>
      <c r="AC28" s="21">
        <f t="shared" si="4"/>
        <v>44.950550829108664</v>
      </c>
      <c r="AD28" s="21">
        <f t="shared" si="4"/>
        <v>30.541147231470912</v>
      </c>
      <c r="AE28" s="21">
        <f t="shared" si="4"/>
        <v>53.865817311453689</v>
      </c>
      <c r="AF28" s="21">
        <f t="shared" si="4"/>
        <v>0</v>
      </c>
      <c r="AG28" s="21">
        <f t="shared" si="4"/>
        <v>131.51438030360342</v>
      </c>
    </row>
    <row r="29" spans="1:33" x14ac:dyDescent="0.35">
      <c r="A29" s="64"/>
      <c r="B29" s="64"/>
      <c r="C29" s="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x14ac:dyDescent="0.35">
      <c r="A30" s="64"/>
      <c r="B30" s="64"/>
      <c r="C30" s="6" t="s">
        <v>131</v>
      </c>
      <c r="D30" s="21">
        <f>D25*(1-D22)</f>
        <v>215.72786901546965</v>
      </c>
      <c r="E30" s="21">
        <f t="shared" ref="E30:AG30" si="5">E25*(1-E22)</f>
        <v>570.47302210189969</v>
      </c>
      <c r="F30" s="21">
        <f t="shared" si="5"/>
        <v>91.253340660197765</v>
      </c>
      <c r="G30" s="21">
        <f t="shared" si="5"/>
        <v>233.4177507763215</v>
      </c>
      <c r="H30" s="21">
        <f t="shared" si="5"/>
        <v>198.60866578960119</v>
      </c>
      <c r="I30" s="21">
        <f t="shared" si="5"/>
        <v>327.16719960425587</v>
      </c>
      <c r="J30" s="21">
        <f t="shared" si="5"/>
        <v>209.042069983798</v>
      </c>
      <c r="K30" s="21">
        <f t="shared" si="5"/>
        <v>192.95269083889502</v>
      </c>
      <c r="L30" s="21">
        <f t="shared" si="5"/>
        <v>489.70203769452075</v>
      </c>
      <c r="M30" s="21">
        <f t="shared" si="5"/>
        <v>179.50084769126397</v>
      </c>
      <c r="N30" s="21">
        <f t="shared" si="5"/>
        <v>462.486596961967</v>
      </c>
      <c r="O30" s="21">
        <f t="shared" si="5"/>
        <v>372.46804098066303</v>
      </c>
      <c r="P30" s="21">
        <f t="shared" si="5"/>
        <v>147.92576003350402</v>
      </c>
      <c r="Q30" s="21">
        <f t="shared" si="5"/>
        <v>305.85663897803261</v>
      </c>
      <c r="R30" s="21">
        <f t="shared" si="5"/>
        <v>328.34686521727713</v>
      </c>
      <c r="S30" s="21">
        <f t="shared" si="5"/>
        <v>457.08544080240972</v>
      </c>
      <c r="T30" s="21">
        <f t="shared" si="5"/>
        <v>342.06180894561368</v>
      </c>
      <c r="U30" s="21">
        <f t="shared" si="5"/>
        <v>356.81299717917352</v>
      </c>
      <c r="V30" s="21">
        <f t="shared" si="5"/>
        <v>333.58561153971715</v>
      </c>
      <c r="W30" s="21">
        <f t="shared" si="5"/>
        <v>0</v>
      </c>
      <c r="X30" s="21">
        <f t="shared" si="5"/>
        <v>159.13993579300106</v>
      </c>
      <c r="Y30" s="21">
        <f t="shared" si="5"/>
        <v>182.26974813739432</v>
      </c>
      <c r="Z30" s="21">
        <f t="shared" si="5"/>
        <v>530.4683481591785</v>
      </c>
      <c r="AA30" s="21">
        <f t="shared" si="5"/>
        <v>74.248023496817254</v>
      </c>
      <c r="AB30" s="21">
        <f t="shared" si="5"/>
        <v>318.63806189466533</v>
      </c>
      <c r="AC30" s="21">
        <f t="shared" si="5"/>
        <v>526.48849586491383</v>
      </c>
      <c r="AD30" s="21">
        <f t="shared" si="5"/>
        <v>224.34612539216252</v>
      </c>
      <c r="AE30" s="21">
        <f t="shared" si="5"/>
        <v>266.24692172588851</v>
      </c>
      <c r="AF30" s="21">
        <f t="shared" si="5"/>
        <v>0</v>
      </c>
      <c r="AG30" s="21">
        <f t="shared" si="5"/>
        <v>361.77576259347353</v>
      </c>
    </row>
    <row r="31" spans="1:33" x14ac:dyDescent="0.35">
      <c r="A31" s="64"/>
      <c r="B31" s="64"/>
      <c r="C31" s="6" t="s">
        <v>132</v>
      </c>
      <c r="D31" s="21">
        <f>D25*D22</f>
        <v>23.356114333345783</v>
      </c>
      <c r="E31" s="21">
        <f t="shared" ref="E31:AG31" si="6">E25*E22</f>
        <v>41.675040072857463</v>
      </c>
      <c r="F31" s="21">
        <f t="shared" si="6"/>
        <v>7.8198466764843158</v>
      </c>
      <c r="G31" s="21">
        <f t="shared" si="6"/>
        <v>8.0055982538401587</v>
      </c>
      <c r="H31" s="21">
        <f t="shared" si="6"/>
        <v>16.876823522959775</v>
      </c>
      <c r="I31" s="21">
        <f t="shared" si="6"/>
        <v>27.216682116125266</v>
      </c>
      <c r="J31" s="21">
        <f t="shared" si="6"/>
        <v>16.14355764468602</v>
      </c>
      <c r="K31" s="21">
        <f t="shared" si="6"/>
        <v>10.472319533996453</v>
      </c>
      <c r="L31" s="21">
        <f t="shared" si="6"/>
        <v>40.31293913787178</v>
      </c>
      <c r="M31" s="21">
        <f t="shared" si="6"/>
        <v>48.555470761853179</v>
      </c>
      <c r="N31" s="21">
        <f t="shared" si="6"/>
        <v>47.129275924544586</v>
      </c>
      <c r="O31" s="21">
        <f t="shared" si="6"/>
        <v>15.717638147916176</v>
      </c>
      <c r="P31" s="21">
        <f t="shared" si="6"/>
        <v>12.919055590956683</v>
      </c>
      <c r="Q31" s="21">
        <f t="shared" si="6"/>
        <v>19.021622191474652</v>
      </c>
      <c r="R31" s="21">
        <f t="shared" si="6"/>
        <v>32.204442835251903</v>
      </c>
      <c r="S31" s="21">
        <f t="shared" si="6"/>
        <v>45.465811825221834</v>
      </c>
      <c r="T31" s="21">
        <f t="shared" si="6"/>
        <v>14.434537049335495</v>
      </c>
      <c r="U31" s="21">
        <f t="shared" si="6"/>
        <v>29.57824996920866</v>
      </c>
      <c r="V31" s="21">
        <f t="shared" si="6"/>
        <v>17.979015001308028</v>
      </c>
      <c r="W31" s="21">
        <f t="shared" si="6"/>
        <v>0</v>
      </c>
      <c r="X31" s="21">
        <f t="shared" si="6"/>
        <v>22.750906561729725</v>
      </c>
      <c r="Y31" s="21">
        <f t="shared" si="6"/>
        <v>11.880024593397126</v>
      </c>
      <c r="Z31" s="21">
        <f t="shared" si="6"/>
        <v>53.034581254400173</v>
      </c>
      <c r="AA31" s="21">
        <f t="shared" si="6"/>
        <v>6.3214835205854136</v>
      </c>
      <c r="AB31" s="21">
        <f t="shared" si="6"/>
        <v>138.57744928276841</v>
      </c>
      <c r="AC31" s="21">
        <f t="shared" si="6"/>
        <v>45.675882309677633</v>
      </c>
      <c r="AD31" s="21">
        <f t="shared" si="6"/>
        <v>20.327483420124835</v>
      </c>
      <c r="AE31" s="21">
        <f t="shared" si="6"/>
        <v>25.869862402401349</v>
      </c>
      <c r="AF31" s="21">
        <f t="shared" si="6"/>
        <v>0</v>
      </c>
      <c r="AG31" s="21">
        <f t="shared" si="6"/>
        <v>136.07850769905747</v>
      </c>
    </row>
    <row r="32" spans="1:33" x14ac:dyDescent="0.3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5">
      <c r="A34" s="64" t="s">
        <v>134</v>
      </c>
      <c r="B34" s="64"/>
      <c r="C34" s="6" t="s">
        <v>127</v>
      </c>
      <c r="D34" s="6">
        <f>D$12*D18</f>
        <v>1062.9837765739683</v>
      </c>
      <c r="E34" s="6">
        <f t="shared" ref="E34:AG35" si="7">E$12*E18</f>
        <v>728.89066937105167</v>
      </c>
      <c r="F34" s="6">
        <f t="shared" si="7"/>
        <v>187.46573071651648</v>
      </c>
      <c r="G34" s="6">
        <f t="shared" si="7"/>
        <v>1971.9250000532777</v>
      </c>
      <c r="H34" s="6">
        <f t="shared" si="7"/>
        <v>589.73332377109932</v>
      </c>
      <c r="I34" s="6">
        <f t="shared" si="7"/>
        <v>1243.0432473132437</v>
      </c>
      <c r="J34" s="6">
        <f t="shared" si="7"/>
        <v>694.75753143091231</v>
      </c>
      <c r="K34" s="6">
        <f t="shared" si="7"/>
        <v>571.81706137349408</v>
      </c>
      <c r="L34" s="6">
        <f t="shared" si="7"/>
        <v>708.11594415661466</v>
      </c>
      <c r="M34" s="6">
        <f t="shared" si="7"/>
        <v>1033.263833107208</v>
      </c>
      <c r="N34" s="6">
        <f t="shared" si="7"/>
        <v>509.8977460379603</v>
      </c>
      <c r="O34" s="6">
        <f t="shared" si="7"/>
        <v>599.3548391335413</v>
      </c>
      <c r="P34" s="6">
        <f t="shared" si="7"/>
        <v>562.01098816200511</v>
      </c>
      <c r="Q34" s="6">
        <f t="shared" si="7"/>
        <v>570.30172672821004</v>
      </c>
      <c r="R34" s="6">
        <f t="shared" si="7"/>
        <v>1414.9862835673464</v>
      </c>
      <c r="S34" s="6">
        <f t="shared" si="7"/>
        <v>945.19679218417934</v>
      </c>
      <c r="T34" s="6">
        <f t="shared" si="7"/>
        <v>214.4783827835262</v>
      </c>
      <c r="U34" s="6">
        <f t="shared" si="7"/>
        <v>543.74104256953694</v>
      </c>
      <c r="V34" s="6">
        <f t="shared" si="7"/>
        <v>301.31863615213825</v>
      </c>
      <c r="W34" s="6">
        <f t="shared" si="7"/>
        <v>0</v>
      </c>
      <c r="X34" s="6">
        <f t="shared" si="7"/>
        <v>1411.5820719852647</v>
      </c>
      <c r="Y34" s="6">
        <f t="shared" si="7"/>
        <v>634.36826204501381</v>
      </c>
      <c r="Z34" s="6">
        <f t="shared" si="7"/>
        <v>730.69544959553764</v>
      </c>
      <c r="AA34" s="6">
        <f t="shared" si="7"/>
        <v>152.45317035333338</v>
      </c>
      <c r="AB34" s="6">
        <f t="shared" si="7"/>
        <v>1107.2501801347053</v>
      </c>
      <c r="AC34" s="6">
        <f t="shared" si="7"/>
        <v>1142.7724594371036</v>
      </c>
      <c r="AD34" s="6">
        <f t="shared" si="7"/>
        <v>575.83518207924919</v>
      </c>
      <c r="AE34" s="6">
        <f t="shared" si="7"/>
        <v>1146.4144866758154</v>
      </c>
      <c r="AF34" s="6">
        <f t="shared" si="7"/>
        <v>618.10503415224639</v>
      </c>
      <c r="AG34" s="6">
        <f t="shared" si="7"/>
        <v>490.12168202634274</v>
      </c>
    </row>
    <row r="35" spans="1:33" x14ac:dyDescent="0.35">
      <c r="A35" s="64"/>
      <c r="B35" s="64"/>
      <c r="C35" s="6" t="s">
        <v>128</v>
      </c>
      <c r="D35" s="6">
        <f>D$12*D19</f>
        <v>510.51381763971176</v>
      </c>
      <c r="E35" s="6">
        <f t="shared" si="7"/>
        <v>781.35151504142812</v>
      </c>
      <c r="F35" s="6">
        <f t="shared" si="7"/>
        <v>165.93105713968455</v>
      </c>
      <c r="G35" s="6">
        <f t="shared" si="7"/>
        <v>492.6385741539321</v>
      </c>
      <c r="H35" s="6">
        <f t="shared" si="7"/>
        <v>392.51290301562062</v>
      </c>
      <c r="I35" s="6">
        <f t="shared" si="7"/>
        <v>596.99006481778622</v>
      </c>
      <c r="J35" s="6">
        <f t="shared" si="7"/>
        <v>314.92558881417767</v>
      </c>
      <c r="K35" s="6">
        <f t="shared" si="7"/>
        <v>377.401561012245</v>
      </c>
      <c r="L35" s="6">
        <f t="shared" si="7"/>
        <v>876.02049990049557</v>
      </c>
      <c r="M35" s="6">
        <f t="shared" si="7"/>
        <v>367.90444140552194</v>
      </c>
      <c r="N35" s="6">
        <f t="shared" si="7"/>
        <v>899.8609748635098</v>
      </c>
      <c r="O35" s="6">
        <f t="shared" si="7"/>
        <v>566.79770641681864</v>
      </c>
      <c r="P35" s="6">
        <f t="shared" si="7"/>
        <v>266.4238402818379</v>
      </c>
      <c r="Q35" s="6">
        <f t="shared" si="7"/>
        <v>700.22515393871015</v>
      </c>
      <c r="R35" s="6">
        <f t="shared" si="7"/>
        <v>679.56827324309336</v>
      </c>
      <c r="S35" s="6">
        <f t="shared" si="7"/>
        <v>893.85342195120052</v>
      </c>
      <c r="T35" s="6">
        <f t="shared" si="7"/>
        <v>592.88285501493385</v>
      </c>
      <c r="U35" s="6">
        <f t="shared" si="7"/>
        <v>708.66124317756305</v>
      </c>
      <c r="V35" s="6">
        <f t="shared" si="7"/>
        <v>584.68099841016272</v>
      </c>
      <c r="W35" s="6">
        <f t="shared" si="7"/>
        <v>0</v>
      </c>
      <c r="X35" s="6">
        <f t="shared" si="7"/>
        <v>236.80881170854525</v>
      </c>
      <c r="Y35" s="6">
        <f t="shared" si="7"/>
        <v>377.46364436714617</v>
      </c>
      <c r="Z35" s="6">
        <f t="shared" si="7"/>
        <v>948.29053852846232</v>
      </c>
      <c r="AA35" s="6">
        <f t="shared" si="7"/>
        <v>134.94048018450061</v>
      </c>
      <c r="AB35" s="6">
        <f t="shared" si="7"/>
        <v>673.33839005125481</v>
      </c>
      <c r="AC35" s="6">
        <f t="shared" si="7"/>
        <v>1161.2124746241966</v>
      </c>
      <c r="AD35" s="6">
        <f t="shared" si="7"/>
        <v>383.26262035038678</v>
      </c>
      <c r="AE35" s="6">
        <f t="shared" si="7"/>
        <v>550.5826608912646</v>
      </c>
      <c r="AF35" s="6">
        <f t="shared" si="7"/>
        <v>972.36208348972355</v>
      </c>
      <c r="AG35" s="6">
        <f t="shared" si="7"/>
        <v>507.13105994287434</v>
      </c>
    </row>
    <row r="36" spans="1:33" x14ac:dyDescent="0.35">
      <c r="A36" s="64"/>
      <c r="B36" s="6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5">
      <c r="A37" s="64"/>
      <c r="B37" s="64"/>
      <c r="C37" s="6" t="s">
        <v>69</v>
      </c>
      <c r="D37" s="6">
        <f t="shared" ref="D37:AE37" si="8">D34*1000/D5</f>
        <v>997.83913584789843</v>
      </c>
      <c r="E37" s="6">
        <f t="shared" si="8"/>
        <v>555.44683932380144</v>
      </c>
      <c r="F37" s="6">
        <f t="shared" si="8"/>
        <v>200.12348039305439</v>
      </c>
      <c r="G37" s="6">
        <f t="shared" si="8"/>
        <v>1751.9612584511412</v>
      </c>
      <c r="H37" s="6">
        <f t="shared" si="8"/>
        <v>545.78336325228383</v>
      </c>
      <c r="I37" s="6">
        <f t="shared" si="8"/>
        <v>1101.9886944266343</v>
      </c>
      <c r="J37" s="6">
        <f t="shared" si="8"/>
        <v>561.86435741080595</v>
      </c>
      <c r="K37" s="6">
        <f t="shared" si="8"/>
        <v>500.65283672476033</v>
      </c>
      <c r="L37" s="6">
        <f t="shared" si="8"/>
        <v>651.32933118225355</v>
      </c>
      <c r="M37" s="6">
        <f t="shared" si="8"/>
        <v>812.49683573921095</v>
      </c>
      <c r="N37" s="6">
        <f t="shared" si="8"/>
        <v>398.02311475576022</v>
      </c>
      <c r="O37" s="6">
        <f t="shared" si="8"/>
        <v>496.91861588710049</v>
      </c>
      <c r="P37" s="6">
        <f t="shared" si="8"/>
        <v>520.60387186177275</v>
      </c>
      <c r="Q37" s="6">
        <f t="shared" si="8"/>
        <v>484.58137495988575</v>
      </c>
      <c r="R37" s="6">
        <f t="shared" si="8"/>
        <v>1171.0000573353934</v>
      </c>
      <c r="S37" s="6">
        <f t="shared" si="8"/>
        <v>709.73812686266194</v>
      </c>
      <c r="T37" s="6">
        <f t="shared" si="8"/>
        <v>212.5800429995403</v>
      </c>
      <c r="U37" s="6">
        <f t="shared" si="8"/>
        <v>550.02706618305763</v>
      </c>
      <c r="V37" s="6">
        <f t="shared" si="8"/>
        <v>286.7364492155329</v>
      </c>
      <c r="W37" s="6">
        <f t="shared" si="8"/>
        <v>0</v>
      </c>
      <c r="X37" s="6">
        <f t="shared" si="8"/>
        <v>1124.1267922522018</v>
      </c>
      <c r="Y37" s="6">
        <f t="shared" si="8"/>
        <v>615.17208797977435</v>
      </c>
      <c r="Z37" s="6">
        <f t="shared" si="8"/>
        <v>579.45713687195689</v>
      </c>
      <c r="AA37" s="6">
        <f t="shared" si="8"/>
        <v>153.09966900959304</v>
      </c>
      <c r="AB37" s="6">
        <f t="shared" si="8"/>
        <v>791.98985868696104</v>
      </c>
      <c r="AC37" s="6">
        <f t="shared" si="8"/>
        <v>1063.868381225551</v>
      </c>
      <c r="AD37" s="6">
        <f t="shared" si="8"/>
        <v>532.40605924643296</v>
      </c>
      <c r="AE37" s="6">
        <f t="shared" si="8"/>
        <v>853.21583497617416</v>
      </c>
      <c r="AF37" s="6">
        <v>0</v>
      </c>
      <c r="AG37" s="6">
        <f>AG34*1000/AG5</f>
        <v>358.30509228409966</v>
      </c>
    </row>
    <row r="38" spans="1:33" x14ac:dyDescent="0.35">
      <c r="A38" s="64"/>
      <c r="B38" s="64"/>
      <c r="C38" s="6" t="s">
        <v>78</v>
      </c>
      <c r="D38" s="6">
        <f t="shared" ref="D38:AE38" si="9">D35*1000/D4</f>
        <v>465.13038181413276</v>
      </c>
      <c r="E38" s="6">
        <f t="shared" si="9"/>
        <v>593.48733753879173</v>
      </c>
      <c r="F38" s="6">
        <f t="shared" si="9"/>
        <v>175.49938723193114</v>
      </c>
      <c r="G38" s="6">
        <f t="shared" si="9"/>
        <v>451.8915161432916</v>
      </c>
      <c r="H38" s="6">
        <f t="shared" si="9"/>
        <v>360.96672173733145</v>
      </c>
      <c r="I38" s="6">
        <f t="shared" si="9"/>
        <v>461.0979205257093</v>
      </c>
      <c r="J38" s="6">
        <f t="shared" si="9"/>
        <v>214.44090776575925</v>
      </c>
      <c r="K38" s="6">
        <f t="shared" si="9"/>
        <v>296.93277813709284</v>
      </c>
      <c r="L38" s="6">
        <f t="shared" si="9"/>
        <v>736.60177699260032</v>
      </c>
      <c r="M38" s="6">
        <f t="shared" si="9"/>
        <v>256.99342279599375</v>
      </c>
      <c r="N38" s="6">
        <f t="shared" si="9"/>
        <v>655.83915340412989</v>
      </c>
      <c r="O38" s="6">
        <f t="shared" si="9"/>
        <v>389.16958753484363</v>
      </c>
      <c r="P38" s="6">
        <f t="shared" si="9"/>
        <v>256.97072356985183</v>
      </c>
      <c r="Q38" s="6">
        <f t="shared" si="9"/>
        <v>577.96981335419582</v>
      </c>
      <c r="R38" s="6">
        <f t="shared" si="9"/>
        <v>522.76780437619823</v>
      </c>
      <c r="S38" s="6">
        <f t="shared" si="9"/>
        <v>618.70724095750245</v>
      </c>
      <c r="T38" s="6">
        <f t="shared" si="9"/>
        <v>535.56583433080243</v>
      </c>
      <c r="U38" s="6">
        <f t="shared" si="9"/>
        <v>649.63707467822701</v>
      </c>
      <c r="V38" s="6">
        <f t="shared" si="9"/>
        <v>511.26546830000348</v>
      </c>
      <c r="W38" s="6">
        <f t="shared" si="9"/>
        <v>0</v>
      </c>
      <c r="X38" s="6">
        <f t="shared" si="9"/>
        <v>150.46398129797737</v>
      </c>
      <c r="Y38" s="6">
        <f t="shared" si="9"/>
        <v>369.67128391106496</v>
      </c>
      <c r="Z38" s="6">
        <f t="shared" si="9"/>
        <v>679.56938674234607</v>
      </c>
      <c r="AA38" s="6">
        <f t="shared" si="9"/>
        <v>137.04685350992875</v>
      </c>
      <c r="AB38" s="6">
        <f t="shared" si="9"/>
        <v>492.65417109996554</v>
      </c>
      <c r="AC38" s="6">
        <f t="shared" si="9"/>
        <v>1071.5582568671423</v>
      </c>
      <c r="AD38" s="6">
        <f t="shared" si="9"/>
        <v>321.64468798138199</v>
      </c>
      <c r="AE38" s="6">
        <f t="shared" si="9"/>
        <v>429.03330768995261</v>
      </c>
      <c r="AF38" s="6">
        <v>0</v>
      </c>
      <c r="AG38" s="6">
        <f>AG35*1000/AG4</f>
        <v>349.8824790105935</v>
      </c>
    </row>
    <row r="39" spans="1:33" x14ac:dyDescent="0.35">
      <c r="A39" s="64"/>
      <c r="B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35">
      <c r="A40" s="64"/>
      <c r="B40" s="64"/>
      <c r="C40" s="6" t="s">
        <v>70</v>
      </c>
      <c r="D40" s="19">
        <v>9.7690000000000001</v>
      </c>
      <c r="E40" s="19">
        <v>6.8079999999999998</v>
      </c>
      <c r="F40" s="19">
        <v>7.8929999999999998</v>
      </c>
      <c r="G40" s="19">
        <v>3.3159999999999998</v>
      </c>
      <c r="H40" s="19">
        <v>7.8319999999999999</v>
      </c>
      <c r="I40" s="19">
        <v>7.68</v>
      </c>
      <c r="J40" s="19">
        <v>7.1689999999999996</v>
      </c>
      <c r="K40" s="19">
        <v>5.1479999999999997</v>
      </c>
      <c r="L40" s="19">
        <v>7.6059999999999999</v>
      </c>
      <c r="M40" s="19">
        <v>21.291</v>
      </c>
      <c r="N40" s="19">
        <v>9.2479999999999993</v>
      </c>
      <c r="O40" s="19">
        <v>4.0490000000000004</v>
      </c>
      <c r="P40" s="19">
        <v>8.032</v>
      </c>
      <c r="Q40" s="19">
        <v>5.8550000000000004</v>
      </c>
      <c r="R40" s="19">
        <v>8.9320000000000004</v>
      </c>
      <c r="S40" s="19">
        <v>9.0470000000000006</v>
      </c>
      <c r="T40" s="19">
        <v>4.0490000000000004</v>
      </c>
      <c r="U40" s="19">
        <v>7.6550000000000002</v>
      </c>
      <c r="V40" s="19">
        <v>5.1139999999999999</v>
      </c>
      <c r="W40" s="19">
        <v>8.6910000000000007</v>
      </c>
      <c r="X40" s="19">
        <v>12.507999999999999</v>
      </c>
      <c r="Y40" s="19">
        <v>6.1189999999999998</v>
      </c>
      <c r="Z40" s="19">
        <v>9.0890000000000004</v>
      </c>
      <c r="AA40" s="19">
        <v>7.8460000000000001</v>
      </c>
      <c r="AB40" s="19">
        <v>30.309000000000001</v>
      </c>
      <c r="AC40" s="19">
        <v>7.9829999999999997</v>
      </c>
      <c r="AD40" s="19">
        <v>8.3079999999999998</v>
      </c>
      <c r="AE40" s="19">
        <v>8.8559999999999999</v>
      </c>
      <c r="AF40" s="6"/>
      <c r="AG40" s="19">
        <v>27.332999999999998</v>
      </c>
    </row>
    <row r="41" spans="1:33" x14ac:dyDescent="0.35">
      <c r="C41" s="6" t="s">
        <v>71</v>
      </c>
      <c r="D41" s="21">
        <f>D40/100</f>
        <v>9.7689999999999999E-2</v>
      </c>
      <c r="E41" s="21">
        <f t="shared" ref="E41:AG41" si="10">E40/100</f>
        <v>6.8080000000000002E-2</v>
      </c>
      <c r="F41" s="21">
        <f t="shared" si="10"/>
        <v>7.893E-2</v>
      </c>
      <c r="G41" s="21">
        <f t="shared" si="10"/>
        <v>3.3159999999999995E-2</v>
      </c>
      <c r="H41" s="21">
        <f t="shared" si="10"/>
        <v>7.8320000000000001E-2</v>
      </c>
      <c r="I41" s="21">
        <f t="shared" si="10"/>
        <v>7.6799999999999993E-2</v>
      </c>
      <c r="J41" s="21">
        <f t="shared" si="10"/>
        <v>7.168999999999999E-2</v>
      </c>
      <c r="K41" s="21">
        <f t="shared" si="10"/>
        <v>5.1479999999999998E-2</v>
      </c>
      <c r="L41" s="21">
        <f t="shared" si="10"/>
        <v>7.6060000000000003E-2</v>
      </c>
      <c r="M41" s="21">
        <f t="shared" si="10"/>
        <v>0.21291000000000002</v>
      </c>
      <c r="N41" s="21">
        <f t="shared" si="10"/>
        <v>9.2479999999999993E-2</v>
      </c>
      <c r="O41" s="21">
        <f t="shared" si="10"/>
        <v>4.0490000000000005E-2</v>
      </c>
      <c r="P41" s="21">
        <f t="shared" si="10"/>
        <v>8.0320000000000003E-2</v>
      </c>
      <c r="Q41" s="21">
        <f t="shared" si="10"/>
        <v>5.8550000000000005E-2</v>
      </c>
      <c r="R41" s="21">
        <f t="shared" si="10"/>
        <v>8.932000000000001E-2</v>
      </c>
      <c r="S41" s="21">
        <f t="shared" si="10"/>
        <v>9.0470000000000009E-2</v>
      </c>
      <c r="T41" s="21">
        <f t="shared" si="10"/>
        <v>4.0490000000000005E-2</v>
      </c>
      <c r="U41" s="21">
        <f t="shared" si="10"/>
        <v>7.6550000000000007E-2</v>
      </c>
      <c r="V41" s="21">
        <f t="shared" si="10"/>
        <v>5.1139999999999998E-2</v>
      </c>
      <c r="W41" s="21">
        <f t="shared" si="10"/>
        <v>8.6910000000000001E-2</v>
      </c>
      <c r="X41" s="21">
        <f t="shared" si="10"/>
        <v>0.12508</v>
      </c>
      <c r="Y41" s="21">
        <f t="shared" si="10"/>
        <v>6.1189999999999994E-2</v>
      </c>
      <c r="Z41" s="21">
        <f t="shared" si="10"/>
        <v>9.0889999999999999E-2</v>
      </c>
      <c r="AA41" s="21">
        <f t="shared" si="10"/>
        <v>7.8460000000000002E-2</v>
      </c>
      <c r="AB41" s="21">
        <f t="shared" si="10"/>
        <v>0.30309000000000003</v>
      </c>
      <c r="AC41" s="21">
        <f t="shared" si="10"/>
        <v>7.9829999999999998E-2</v>
      </c>
      <c r="AD41" s="21">
        <f t="shared" si="10"/>
        <v>8.3080000000000001E-2</v>
      </c>
      <c r="AE41" s="21">
        <f t="shared" si="10"/>
        <v>8.856E-2</v>
      </c>
      <c r="AF41" s="21">
        <f t="shared" si="10"/>
        <v>0</v>
      </c>
      <c r="AG41" s="21">
        <f t="shared" si="10"/>
        <v>0.27332999999999996</v>
      </c>
    </row>
    <row r="42" spans="1:33" x14ac:dyDescent="0.35">
      <c r="C42" s="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x14ac:dyDescent="0.35">
      <c r="C43" s="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x14ac:dyDescent="0.35">
      <c r="C44" s="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35">
      <c r="C45" s="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35">
      <c r="C46" s="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35">
      <c r="C47" s="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35">
      <c r="C48" s="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3:33" x14ac:dyDescent="0.35">
      <c r="C49" s="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3:33" x14ac:dyDescent="0.35">
      <c r="C50" s="6" t="s">
        <v>79</v>
      </c>
      <c r="D50" s="21">
        <f>D37 *37.3*(1-D41)</f>
        <v>33583.436603876013</v>
      </c>
      <c r="E50" s="20">
        <f t="shared" ref="E50:AF50" si="11">E37 *37.3*(1-E41)</f>
        <v>19307.674290148359</v>
      </c>
      <c r="F50" s="20">
        <f t="shared" si="11"/>
        <v>6875.4244813940213</v>
      </c>
      <c r="G50" s="20">
        <f t="shared" si="11"/>
        <v>63181.210122409619</v>
      </c>
      <c r="H50" s="20">
        <f t="shared" si="11"/>
        <v>18763.302862040211</v>
      </c>
      <c r="I50" s="20">
        <f t="shared" si="11"/>
        <v>37947.377408511144</v>
      </c>
      <c r="J50" s="20">
        <f t="shared" si="11"/>
        <v>19455.094450725341</v>
      </c>
      <c r="K50" s="20">
        <f t="shared" si="11"/>
        <v>17712.995230143326</v>
      </c>
      <c r="L50" s="20">
        <f t="shared" si="11"/>
        <v>22446.737990019417</v>
      </c>
      <c r="M50" s="20">
        <f t="shared" si="11"/>
        <v>23853.653414685687</v>
      </c>
      <c r="N50" s="20">
        <f t="shared" si="11"/>
        <v>13473.279853947401</v>
      </c>
      <c r="O50" s="20">
        <f t="shared" si="11"/>
        <v>17784.579616142724</v>
      </c>
      <c r="P50" s="20">
        <f t="shared" si="11"/>
        <v>17858.82853899405</v>
      </c>
      <c r="Q50" s="20">
        <f t="shared" si="11"/>
        <v>17016.600752508217</v>
      </c>
      <c r="R50" s="20">
        <f t="shared" si="11"/>
        <v>39776.956191589503</v>
      </c>
      <c r="S50" s="20">
        <f t="shared" si="11"/>
        <v>24078.198820997302</v>
      </c>
      <c r="T50" s="20">
        <f t="shared" si="11"/>
        <v>7608.1808542816352</v>
      </c>
      <c r="U50" s="20">
        <f t="shared" si="11"/>
        <v>18945.509036149571</v>
      </c>
      <c r="V50" s="20">
        <f t="shared" si="11"/>
        <v>10148.313470658864</v>
      </c>
      <c r="W50" s="20">
        <f t="shared" si="11"/>
        <v>0</v>
      </c>
      <c r="X50" s="20">
        <f t="shared" si="11"/>
        <v>36685.333787783151</v>
      </c>
      <c r="Y50" s="20">
        <f t="shared" si="11"/>
        <v>21541.85810527769</v>
      </c>
      <c r="Z50" s="20">
        <f t="shared" si="11"/>
        <v>19649.277358272095</v>
      </c>
      <c r="AA50" s="20">
        <f t="shared" si="11"/>
        <v>5262.5625929204434</v>
      </c>
      <c r="AB50" s="20">
        <f t="shared" si="11"/>
        <v>20587.572835173865</v>
      </c>
      <c r="AC50" s="20">
        <f t="shared" si="11"/>
        <v>36514.45335954136</v>
      </c>
      <c r="AD50" s="20">
        <f t="shared" si="11"/>
        <v>18208.881391390125</v>
      </c>
      <c r="AE50" s="20">
        <f>AE37 *37.3*(1-AE41)</f>
        <v>29006.533015524517</v>
      </c>
      <c r="AF50" s="20">
        <f t="shared" si="11"/>
        <v>0</v>
      </c>
      <c r="AG50" s="20">
        <f>AG37 *37.3*(1-AG41)</f>
        <v>9711.7846405962337</v>
      </c>
    </row>
    <row r="51" spans="3:33" x14ac:dyDescent="0.35">
      <c r="C51" s="6" t="s">
        <v>82</v>
      </c>
      <c r="D51" s="21">
        <f>D37*37.3*D41</f>
        <v>3635.9631632505984</v>
      </c>
      <c r="E51" s="20">
        <f t="shared" ref="E51:AG51" si="12">E37*37.3*E41</f>
        <v>1410.4928166294321</v>
      </c>
      <c r="F51" s="20">
        <f t="shared" si="12"/>
        <v>589.18133726690701</v>
      </c>
      <c r="G51" s="20">
        <f t="shared" si="12"/>
        <v>2166.9448178179455</v>
      </c>
      <c r="H51" s="20">
        <f t="shared" si="12"/>
        <v>1594.4165872699737</v>
      </c>
      <c r="I51" s="20">
        <f t="shared" si="12"/>
        <v>3156.800893602313</v>
      </c>
      <c r="J51" s="20">
        <f t="shared" si="12"/>
        <v>1502.4460806977188</v>
      </c>
      <c r="K51" s="20">
        <f t="shared" si="12"/>
        <v>961.35557969023159</v>
      </c>
      <c r="L51" s="20">
        <f t="shared" si="12"/>
        <v>1847.8460630786383</v>
      </c>
      <c r="M51" s="20">
        <f t="shared" si="12"/>
        <v>6452.4785583868806</v>
      </c>
      <c r="N51" s="20">
        <f t="shared" si="12"/>
        <v>1372.9823264424535</v>
      </c>
      <c r="O51" s="20">
        <f t="shared" si="12"/>
        <v>750.48475644612256</v>
      </c>
      <c r="P51" s="20">
        <f t="shared" si="12"/>
        <v>1559.695881450072</v>
      </c>
      <c r="Q51" s="20">
        <f t="shared" si="12"/>
        <v>1058.2845334955189</v>
      </c>
      <c r="R51" s="20">
        <f t="shared" si="12"/>
        <v>3901.3459470206608</v>
      </c>
      <c r="S51" s="20">
        <f t="shared" si="12"/>
        <v>2395.0333109799858</v>
      </c>
      <c r="T51" s="20">
        <f t="shared" si="12"/>
        <v>321.05474960121671</v>
      </c>
      <c r="U51" s="20">
        <f t="shared" si="12"/>
        <v>1570.5005324784772</v>
      </c>
      <c r="V51" s="20">
        <f t="shared" si="12"/>
        <v>546.95608508051168</v>
      </c>
      <c r="W51" s="20">
        <f t="shared" si="12"/>
        <v>0</v>
      </c>
      <c r="X51" s="20">
        <f t="shared" si="12"/>
        <v>5244.5955632239711</v>
      </c>
      <c r="Y51" s="20">
        <f t="shared" si="12"/>
        <v>1404.0607763678931</v>
      </c>
      <c r="Z51" s="20">
        <f t="shared" si="12"/>
        <v>1964.4738470518976</v>
      </c>
      <c r="AA51" s="20">
        <f t="shared" si="12"/>
        <v>448.05506113737658</v>
      </c>
      <c r="AB51" s="20">
        <f t="shared" si="12"/>
        <v>8953.6488938497769</v>
      </c>
      <c r="AC51" s="20">
        <f t="shared" si="12"/>
        <v>3167.8372601716928</v>
      </c>
      <c r="AD51" s="20">
        <f t="shared" si="12"/>
        <v>1649.8646185018231</v>
      </c>
      <c r="AE51" s="20">
        <f t="shared" si="12"/>
        <v>2818.4176290867763</v>
      </c>
      <c r="AF51" s="20">
        <f t="shared" si="12"/>
        <v>0</v>
      </c>
      <c r="AG51" s="20">
        <f t="shared" si="12"/>
        <v>3652.9953016006825</v>
      </c>
    </row>
    <row r="52" spans="3:33" x14ac:dyDescent="0.35">
      <c r="C52" s="6"/>
      <c r="D52" s="2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3:33" x14ac:dyDescent="0.35">
      <c r="C53" s="6" t="s">
        <v>80</v>
      </c>
      <c r="D53" s="21">
        <f>D25*35.2*(1-D41)</f>
        <v>7593.620989344533</v>
      </c>
      <c r="E53" s="20">
        <f t="shared" ref="E53:AG53" si="13">E25*35.2*(1-E41)</f>
        <v>20080.650377986865</v>
      </c>
      <c r="F53" s="20">
        <f t="shared" si="13"/>
        <v>3212.1175912389613</v>
      </c>
      <c r="G53" s="20">
        <f t="shared" si="13"/>
        <v>8216.3048273265176</v>
      </c>
      <c r="H53" s="20">
        <f t="shared" si="13"/>
        <v>6991.0250357939622</v>
      </c>
      <c r="I53" s="20">
        <f t="shared" si="13"/>
        <v>11516.285426069806</v>
      </c>
      <c r="J53" s="20">
        <f t="shared" si="13"/>
        <v>7358.2808634296907</v>
      </c>
      <c r="K53" s="20">
        <f t="shared" si="13"/>
        <v>6791.9347175291059</v>
      </c>
      <c r="L53" s="20">
        <f t="shared" si="13"/>
        <v>17237.511726847133</v>
      </c>
      <c r="M53" s="20">
        <f t="shared" si="13"/>
        <v>6318.4298387324934</v>
      </c>
      <c r="N53" s="20">
        <f t="shared" si="13"/>
        <v>16279.528213061238</v>
      </c>
      <c r="O53" s="20">
        <f t="shared" si="13"/>
        <v>13110.875042519341</v>
      </c>
      <c r="P53" s="20">
        <f t="shared" si="13"/>
        <v>5206.9867531793416</v>
      </c>
      <c r="Q53" s="20">
        <f t="shared" si="13"/>
        <v>10766.15369202675</v>
      </c>
      <c r="R53" s="20">
        <f t="shared" si="13"/>
        <v>11557.809655648156</v>
      </c>
      <c r="S53" s="20">
        <f t="shared" si="13"/>
        <v>16089.407516244823</v>
      </c>
      <c r="T53" s="20">
        <f t="shared" si="13"/>
        <v>12040.575674885604</v>
      </c>
      <c r="U53" s="20">
        <f t="shared" si="13"/>
        <v>12559.817500706909</v>
      </c>
      <c r="V53" s="20">
        <f t="shared" si="13"/>
        <v>11742.213526198046</v>
      </c>
      <c r="W53" s="20">
        <f t="shared" si="13"/>
        <v>0</v>
      </c>
      <c r="X53" s="20">
        <f t="shared" si="13"/>
        <v>5601.7257399136379</v>
      </c>
      <c r="Y53" s="20">
        <f t="shared" si="13"/>
        <v>6415.8951344362804</v>
      </c>
      <c r="Z53" s="20">
        <f t="shared" si="13"/>
        <v>18672.485855203086</v>
      </c>
      <c r="AA53" s="20">
        <f t="shared" si="13"/>
        <v>2613.5304270879678</v>
      </c>
      <c r="AB53" s="20">
        <f t="shared" si="13"/>
        <v>11216.059778692221</v>
      </c>
      <c r="AC53" s="20">
        <f t="shared" si="13"/>
        <v>18532.395054444969</v>
      </c>
      <c r="AD53" s="20">
        <f t="shared" si="13"/>
        <v>7896.9836138041219</v>
      </c>
      <c r="AE53" s="20">
        <f t="shared" si="13"/>
        <v>9371.8916447512765</v>
      </c>
      <c r="AF53" s="20">
        <f t="shared" si="13"/>
        <v>0</v>
      </c>
      <c r="AG53" s="20">
        <f t="shared" si="13"/>
        <v>12734.50684329027</v>
      </c>
    </row>
    <row r="54" spans="3:33" x14ac:dyDescent="0.35">
      <c r="C54" s="6" t="s">
        <v>81</v>
      </c>
      <c r="D54" s="21">
        <f>D25*23.4*D41</f>
        <v>546.5330754002913</v>
      </c>
      <c r="E54" s="20">
        <f t="shared" ref="E54:AG54" si="14">E25*23.4*E41</f>
        <v>975.1959377048646</v>
      </c>
      <c r="F54" s="20">
        <f t="shared" si="14"/>
        <v>182.98441222973298</v>
      </c>
      <c r="G54" s="20">
        <f t="shared" si="14"/>
        <v>187.3309991398597</v>
      </c>
      <c r="H54" s="20">
        <f t="shared" si="14"/>
        <v>394.91767043725872</v>
      </c>
      <c r="I54" s="20">
        <f t="shared" si="14"/>
        <v>636.87036151733128</v>
      </c>
      <c r="J54" s="20">
        <f t="shared" si="14"/>
        <v>377.75924888565277</v>
      </c>
      <c r="K54" s="20">
        <f t="shared" si="14"/>
        <v>245.05227709551696</v>
      </c>
      <c r="L54" s="20">
        <f t="shared" si="14"/>
        <v>943.32277582619952</v>
      </c>
      <c r="M54" s="20">
        <f t="shared" si="14"/>
        <v>1136.1980158273643</v>
      </c>
      <c r="N54" s="20">
        <f t="shared" si="14"/>
        <v>1102.8250566343431</v>
      </c>
      <c r="O54" s="20">
        <f t="shared" si="14"/>
        <v>367.79273266123846</v>
      </c>
      <c r="P54" s="20">
        <f t="shared" si="14"/>
        <v>302.30590082838637</v>
      </c>
      <c r="Q54" s="20">
        <f t="shared" si="14"/>
        <v>445.10595928050685</v>
      </c>
      <c r="R54" s="20">
        <f t="shared" si="14"/>
        <v>753.58396234489442</v>
      </c>
      <c r="S54" s="20">
        <f t="shared" si="14"/>
        <v>1063.8999967101909</v>
      </c>
      <c r="T54" s="20">
        <f t="shared" si="14"/>
        <v>337.76816695445052</v>
      </c>
      <c r="U54" s="20">
        <f t="shared" si="14"/>
        <v>692.13104927948257</v>
      </c>
      <c r="V54" s="20">
        <f t="shared" si="14"/>
        <v>420.70895103060781</v>
      </c>
      <c r="W54" s="20">
        <f t="shared" si="14"/>
        <v>0</v>
      </c>
      <c r="X54" s="20">
        <f t="shared" si="14"/>
        <v>532.37121354447549</v>
      </c>
      <c r="Y54" s="20">
        <f t="shared" si="14"/>
        <v>277.99257548549269</v>
      </c>
      <c r="Z54" s="20">
        <f t="shared" si="14"/>
        <v>1241.0092013529641</v>
      </c>
      <c r="AA54" s="20">
        <f t="shared" si="14"/>
        <v>147.92271438169868</v>
      </c>
      <c r="AB54" s="20">
        <f t="shared" si="14"/>
        <v>3242.7123132167803</v>
      </c>
      <c r="AC54" s="20">
        <f t="shared" si="14"/>
        <v>1068.8156460464565</v>
      </c>
      <c r="AD54" s="20">
        <f t="shared" si="14"/>
        <v>475.66311203092113</v>
      </c>
      <c r="AE54" s="20">
        <f t="shared" si="14"/>
        <v>605.35478021619156</v>
      </c>
      <c r="AF54" s="20">
        <f t="shared" si="14"/>
        <v>0</v>
      </c>
      <c r="AG54" s="20">
        <f t="shared" si="14"/>
        <v>3184.237080157945</v>
      </c>
    </row>
    <row r="55" spans="3:33" x14ac:dyDescent="0.35">
      <c r="C55" s="22" t="s">
        <v>83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</sheetData>
  <mergeCells count="2">
    <mergeCell ref="A24:B31"/>
    <mergeCell ref="A34:B40"/>
  </mergeCells>
  <hyperlinks>
    <hyperlink ref="C55" r:id="rId1" xr:uid="{E8B8174F-EF7B-48B9-B080-E760C680444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B318-7BFF-4E8A-AC13-9DA8BFFFEF74}">
  <dimension ref="A1:AH21"/>
  <sheetViews>
    <sheetView tabSelected="1" topLeftCell="P1" workbookViewId="0">
      <selection activeCell="AD28" sqref="AD28"/>
    </sheetView>
  </sheetViews>
  <sheetFormatPr defaultRowHeight="14.5" x14ac:dyDescent="0.35"/>
  <cols>
    <col min="1" max="1" width="26.7265625" bestFit="1" customWidth="1"/>
    <col min="32" max="32" width="11.81640625" bestFit="1" customWidth="1"/>
  </cols>
  <sheetData>
    <row r="1" spans="1:34" x14ac:dyDescent="0.35">
      <c r="A1" s="6" t="s">
        <v>59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53</v>
      </c>
      <c r="H1" t="s">
        <v>13</v>
      </c>
      <c r="I1" t="s">
        <v>14</v>
      </c>
      <c r="J1" t="s">
        <v>32</v>
      </c>
      <c r="K1" t="s">
        <v>15</v>
      </c>
      <c r="L1" t="s">
        <v>16</v>
      </c>
      <c r="M1" t="s">
        <v>18</v>
      </c>
      <c r="N1" t="s">
        <v>19</v>
      </c>
      <c r="O1" t="s">
        <v>10</v>
      </c>
      <c r="P1" t="s">
        <v>20</v>
      </c>
      <c r="Q1" t="s">
        <v>21</v>
      </c>
      <c r="R1" t="s">
        <v>23</v>
      </c>
      <c r="S1" t="s">
        <v>24</v>
      </c>
      <c r="T1" t="s">
        <v>22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33</v>
      </c>
      <c r="AA1" t="s">
        <v>31</v>
      </c>
      <c r="AB1" t="s">
        <v>30</v>
      </c>
      <c r="AC1" t="s">
        <v>34</v>
      </c>
      <c r="AD1" t="s">
        <v>54</v>
      </c>
      <c r="AE1" t="s">
        <v>55</v>
      </c>
      <c r="AF1" t="s">
        <v>66</v>
      </c>
      <c r="AG1" t="s">
        <v>153</v>
      </c>
      <c r="AH1" t="s">
        <v>152</v>
      </c>
    </row>
    <row r="2" spans="1:34" x14ac:dyDescent="0.35">
      <c r="A2" s="6" t="s">
        <v>56</v>
      </c>
      <c r="B2" s="6">
        <v>1097.5714285714287</v>
      </c>
      <c r="C2" s="6">
        <v>1316.5428571428572</v>
      </c>
      <c r="D2" s="6">
        <v>945.47941025229022</v>
      </c>
      <c r="E2" s="6">
        <v>1090.1699999999998</v>
      </c>
      <c r="F2" s="6">
        <v>1087.3935999597345</v>
      </c>
      <c r="G2" s="6">
        <v>1294.7142857142858</v>
      </c>
      <c r="H2" s="6">
        <v>1468.5891423206485</v>
      </c>
      <c r="I2" s="6">
        <v>1271</v>
      </c>
      <c r="J2" s="6">
        <v>1189.2728571428572</v>
      </c>
      <c r="K2" s="6">
        <v>1431.5714285714287</v>
      </c>
      <c r="L2" s="6">
        <v>1372.0757142857144</v>
      </c>
      <c r="M2" s="6">
        <v>1456.4285714285713</v>
      </c>
      <c r="N2" s="6">
        <v>1036.7867459011006</v>
      </c>
      <c r="O2" s="6">
        <v>1211.5254772131029</v>
      </c>
      <c r="P2" s="6">
        <v>1299.9428571428573</v>
      </c>
      <c r="Q2" s="6">
        <v>1444.7114285714285</v>
      </c>
      <c r="R2" s="6">
        <v>1107.0214285714285</v>
      </c>
      <c r="S2" s="6">
        <v>1090.8571428571429</v>
      </c>
      <c r="T2" s="6">
        <v>1143.5957142857144</v>
      </c>
      <c r="U2" s="6">
        <v>1370</v>
      </c>
      <c r="V2" s="6">
        <v>1573.8571428571429</v>
      </c>
      <c r="W2" s="6">
        <v>1021.079160852418</v>
      </c>
      <c r="X2" s="6">
        <v>1395.4285714285713</v>
      </c>
      <c r="Y2" s="6">
        <v>984.63026861630533</v>
      </c>
      <c r="Z2" s="6">
        <v>1366.7567018622201</v>
      </c>
      <c r="AA2" s="6">
        <v>1083.6671428571428</v>
      </c>
      <c r="AB2" s="6">
        <v>1191.5714285714287</v>
      </c>
      <c r="AC2" s="6">
        <v>1283.3098293831104</v>
      </c>
      <c r="AD2" s="6"/>
      <c r="AE2" s="6">
        <v>1449.4325676923074</v>
      </c>
      <c r="AF2" s="6">
        <v>1372.0757142857144</v>
      </c>
      <c r="AG2" s="6">
        <v>1372.0757142857144</v>
      </c>
      <c r="AH2" s="6">
        <f>AE2</f>
        <v>1449.4325676923074</v>
      </c>
    </row>
    <row r="3" spans="1:34" x14ac:dyDescent="0.35">
      <c r="A3" s="6" t="s">
        <v>57</v>
      </c>
      <c r="B3" s="6">
        <v>1065.2857142857142</v>
      </c>
      <c r="C3" s="6">
        <v>1312.26</v>
      </c>
      <c r="D3" s="6">
        <v>936.75030210509351</v>
      </c>
      <c r="E3" s="6">
        <v>1125.5528571428572</v>
      </c>
      <c r="F3" s="6">
        <v>1080.5263836862318</v>
      </c>
      <c r="G3" s="6">
        <v>1128</v>
      </c>
      <c r="H3" s="6">
        <v>1236.5218086310142</v>
      </c>
      <c r="I3" s="6">
        <v>1142.1428571428571</v>
      </c>
      <c r="J3" s="6">
        <v>1087.1857142857141</v>
      </c>
      <c r="K3" s="6">
        <v>1271.7142857142858</v>
      </c>
      <c r="L3" s="6">
        <v>1281.0757142857142</v>
      </c>
      <c r="M3" s="6">
        <v>1206.1428571428571</v>
      </c>
      <c r="N3" s="6">
        <v>1079.5367044662059</v>
      </c>
      <c r="O3" s="6">
        <v>1176.8956798544316</v>
      </c>
      <c r="P3" s="6">
        <v>1208.3571428571429</v>
      </c>
      <c r="Q3" s="6">
        <v>1331.7542857142855</v>
      </c>
      <c r="R3" s="6">
        <v>1008.9300000000001</v>
      </c>
      <c r="S3" s="6">
        <v>988.57142857142856</v>
      </c>
      <c r="T3" s="6">
        <v>1050.8557142857142</v>
      </c>
      <c r="U3" s="6">
        <v>1240</v>
      </c>
      <c r="V3" s="6">
        <v>1255.7142857142858</v>
      </c>
      <c r="W3" s="6">
        <v>1031.2045595701193</v>
      </c>
      <c r="X3" s="6">
        <v>1261</v>
      </c>
      <c r="Y3" s="6">
        <v>995.77726940598961</v>
      </c>
      <c r="Z3" s="6">
        <v>1398.0610584716501</v>
      </c>
      <c r="AA3" s="6">
        <v>1074.1671428571428</v>
      </c>
      <c r="AB3" s="6">
        <v>1081.5714285714287</v>
      </c>
      <c r="AC3" s="6">
        <v>1343.6394868454695</v>
      </c>
      <c r="AD3" s="6"/>
      <c r="AE3" s="6">
        <v>1367.8892446153845</v>
      </c>
      <c r="AF3" s="6">
        <v>1281.0757142857142</v>
      </c>
      <c r="AG3" s="6">
        <v>1281.0757142857142</v>
      </c>
      <c r="AH3" s="6">
        <f t="shared" ref="AH3:AH9" si="0">AE3</f>
        <v>1367.8892446153845</v>
      </c>
    </row>
    <row r="4" spans="1:34" x14ac:dyDescent="0.35">
      <c r="A4" s="6" t="s">
        <v>135</v>
      </c>
      <c r="B4">
        <v>2.135290748000001</v>
      </c>
      <c r="C4">
        <v>1.2764093579999933</v>
      </c>
      <c r="D4">
        <v>1.6748331369999998</v>
      </c>
      <c r="E4">
        <v>2.0405589440000105</v>
      </c>
      <c r="F4">
        <v>1.8215282349999995</v>
      </c>
      <c r="G4">
        <v>1.6845858279999975</v>
      </c>
      <c r="H4">
        <v>1.3985154920000009</v>
      </c>
      <c r="I4">
        <v>1.8552367789999997</v>
      </c>
      <c r="J4">
        <v>1.6528221619999968</v>
      </c>
      <c r="K4">
        <v>1.6132174889999895</v>
      </c>
      <c r="L4">
        <v>1.7657632399999983</v>
      </c>
      <c r="M4">
        <v>1.4601200839999897</v>
      </c>
      <c r="N4">
        <v>1.6564030319999987</v>
      </c>
      <c r="O4">
        <v>2.1553462869999871</v>
      </c>
      <c r="P4">
        <v>1.8848032389999987</v>
      </c>
      <c r="Q4">
        <v>1.7786313679999941</v>
      </c>
      <c r="R4">
        <v>1.6630825579999999</v>
      </c>
      <c r="S4">
        <v>1.8340509739999868</v>
      </c>
      <c r="T4">
        <v>1.6630825579999993</v>
      </c>
      <c r="U4">
        <v>1.7786313679999994</v>
      </c>
      <c r="V4">
        <v>1.3019281710000006</v>
      </c>
      <c r="W4">
        <v>1.9441879280000001</v>
      </c>
      <c r="X4">
        <v>1.6251684279999985</v>
      </c>
      <c r="Y4">
        <v>1.6748331369999991</v>
      </c>
      <c r="Z4">
        <v>1.4726936720000054</v>
      </c>
      <c r="AA4">
        <v>2.0295085100000123</v>
      </c>
      <c r="AB4">
        <v>1.5664240300000014</v>
      </c>
      <c r="AC4">
        <v>1.8848032389999916</v>
      </c>
      <c r="AD4">
        <v>1</v>
      </c>
      <c r="AE4">
        <v>1.6245662599999886</v>
      </c>
      <c r="AF4">
        <f>[1]supply!$BK$16</f>
        <v>1.5009404616190114</v>
      </c>
      <c r="AG4">
        <f>[1]supply!$BK$16</f>
        <v>1.5009404616190114</v>
      </c>
      <c r="AH4" s="6">
        <f t="shared" si="0"/>
        <v>1.6245662599999886</v>
      </c>
    </row>
    <row r="5" spans="1:34" x14ac:dyDescent="0.35">
      <c r="A5" s="6" t="s">
        <v>136</v>
      </c>
      <c r="B5">
        <v>9.7689999999999999E-2</v>
      </c>
      <c r="C5">
        <v>6.8080000000000002E-2</v>
      </c>
      <c r="D5">
        <v>7.893E-2</v>
      </c>
      <c r="E5">
        <v>3.3159999999999995E-2</v>
      </c>
      <c r="F5">
        <v>7.8320000000000001E-2</v>
      </c>
      <c r="G5">
        <v>7.6799999999999993E-2</v>
      </c>
      <c r="H5">
        <v>7.168999999999999E-2</v>
      </c>
      <c r="I5">
        <v>5.1479999999999998E-2</v>
      </c>
      <c r="J5">
        <v>7.6060000000000003E-2</v>
      </c>
      <c r="K5">
        <v>0.21291000000000002</v>
      </c>
      <c r="L5">
        <v>9.2479999999999993E-2</v>
      </c>
      <c r="M5">
        <v>4.0490000000000005E-2</v>
      </c>
      <c r="N5">
        <v>8.0320000000000003E-2</v>
      </c>
      <c r="O5">
        <v>5.8550000000000005E-2</v>
      </c>
      <c r="P5">
        <v>8.932000000000001E-2</v>
      </c>
      <c r="Q5">
        <v>9.0470000000000009E-2</v>
      </c>
      <c r="R5">
        <v>4.0490000000000005E-2</v>
      </c>
      <c r="S5">
        <v>7.6550000000000007E-2</v>
      </c>
      <c r="T5">
        <v>5.1139999999999998E-2</v>
      </c>
      <c r="U5">
        <v>8.6910000000000001E-2</v>
      </c>
      <c r="V5">
        <v>0.12508</v>
      </c>
      <c r="W5">
        <v>6.1189999999999994E-2</v>
      </c>
      <c r="X5">
        <v>9.0889999999999999E-2</v>
      </c>
      <c r="Y5">
        <v>7.8460000000000002E-2</v>
      </c>
      <c r="Z5">
        <v>0.30309000000000003</v>
      </c>
      <c r="AA5">
        <v>7.9829999999999998E-2</v>
      </c>
      <c r="AB5">
        <v>8.3080000000000001E-2</v>
      </c>
      <c r="AC5">
        <v>8.856E-2</v>
      </c>
      <c r="AD5">
        <v>0</v>
      </c>
      <c r="AE5">
        <v>0.27332999999999996</v>
      </c>
      <c r="AF5">
        <f>'[2]Transport fuels'!$J$20</f>
        <v>2.849569251159708E-2</v>
      </c>
      <c r="AG5">
        <f>'[2]Transport fuels'!$J$20</f>
        <v>2.849569251159708E-2</v>
      </c>
      <c r="AH5" s="6">
        <f t="shared" si="0"/>
        <v>0.27332999999999996</v>
      </c>
    </row>
    <row r="6" spans="1:34" x14ac:dyDescent="0.35">
      <c r="A6" s="6" t="s">
        <v>137</v>
      </c>
      <c r="B6">
        <f>35.2</f>
        <v>35.200000000000003</v>
      </c>
      <c r="C6">
        <f>B6</f>
        <v>35.200000000000003</v>
      </c>
      <c r="D6">
        <f t="shared" ref="D6:AG6" si="1">C6</f>
        <v>35.200000000000003</v>
      </c>
      <c r="E6">
        <f t="shared" si="1"/>
        <v>35.200000000000003</v>
      </c>
      <c r="F6">
        <f t="shared" si="1"/>
        <v>35.200000000000003</v>
      </c>
      <c r="G6">
        <f t="shared" si="1"/>
        <v>35.200000000000003</v>
      </c>
      <c r="H6">
        <f t="shared" si="1"/>
        <v>35.200000000000003</v>
      </c>
      <c r="I6">
        <f t="shared" si="1"/>
        <v>35.200000000000003</v>
      </c>
      <c r="J6">
        <f t="shared" si="1"/>
        <v>35.200000000000003</v>
      </c>
      <c r="K6">
        <f t="shared" si="1"/>
        <v>35.200000000000003</v>
      </c>
      <c r="L6">
        <f t="shared" si="1"/>
        <v>35.200000000000003</v>
      </c>
      <c r="M6">
        <f t="shared" si="1"/>
        <v>35.200000000000003</v>
      </c>
      <c r="N6">
        <f t="shared" si="1"/>
        <v>35.200000000000003</v>
      </c>
      <c r="O6">
        <f t="shared" si="1"/>
        <v>35.200000000000003</v>
      </c>
      <c r="P6">
        <f t="shared" si="1"/>
        <v>35.200000000000003</v>
      </c>
      <c r="Q6">
        <f t="shared" si="1"/>
        <v>35.200000000000003</v>
      </c>
      <c r="R6">
        <f t="shared" si="1"/>
        <v>35.200000000000003</v>
      </c>
      <c r="S6">
        <f t="shared" si="1"/>
        <v>35.200000000000003</v>
      </c>
      <c r="T6">
        <f t="shared" si="1"/>
        <v>35.200000000000003</v>
      </c>
      <c r="U6">
        <f t="shared" si="1"/>
        <v>35.200000000000003</v>
      </c>
      <c r="V6">
        <f t="shared" si="1"/>
        <v>35.200000000000003</v>
      </c>
      <c r="W6">
        <f t="shared" si="1"/>
        <v>35.200000000000003</v>
      </c>
      <c r="X6">
        <f t="shared" si="1"/>
        <v>35.200000000000003</v>
      </c>
      <c r="Y6">
        <f t="shared" si="1"/>
        <v>35.200000000000003</v>
      </c>
      <c r="Z6">
        <f t="shared" si="1"/>
        <v>35.200000000000003</v>
      </c>
      <c r="AA6">
        <f t="shared" si="1"/>
        <v>35.200000000000003</v>
      </c>
      <c r="AB6">
        <f t="shared" si="1"/>
        <v>35.200000000000003</v>
      </c>
      <c r="AC6">
        <f t="shared" si="1"/>
        <v>35.200000000000003</v>
      </c>
      <c r="AD6">
        <f t="shared" si="1"/>
        <v>35.200000000000003</v>
      </c>
      <c r="AE6">
        <f t="shared" si="1"/>
        <v>35.200000000000003</v>
      </c>
      <c r="AF6">
        <f t="shared" si="1"/>
        <v>35.200000000000003</v>
      </c>
      <c r="AG6">
        <f t="shared" si="1"/>
        <v>35.200000000000003</v>
      </c>
      <c r="AH6" s="6">
        <f t="shared" si="0"/>
        <v>35.200000000000003</v>
      </c>
    </row>
    <row r="7" spans="1:34" x14ac:dyDescent="0.35">
      <c r="A7" s="6" t="s">
        <v>138</v>
      </c>
      <c r="B7">
        <f>37.3</f>
        <v>37.299999999999997</v>
      </c>
      <c r="C7">
        <f t="shared" ref="C7:AD7" si="2">37.3</f>
        <v>37.299999999999997</v>
      </c>
      <c r="D7">
        <f t="shared" si="2"/>
        <v>37.299999999999997</v>
      </c>
      <c r="E7">
        <f t="shared" si="2"/>
        <v>37.299999999999997</v>
      </c>
      <c r="F7">
        <f t="shared" si="2"/>
        <v>37.299999999999997</v>
      </c>
      <c r="G7">
        <f t="shared" si="2"/>
        <v>37.299999999999997</v>
      </c>
      <c r="H7">
        <f t="shared" si="2"/>
        <v>37.299999999999997</v>
      </c>
      <c r="I7">
        <f t="shared" si="2"/>
        <v>37.299999999999997</v>
      </c>
      <c r="J7">
        <f t="shared" si="2"/>
        <v>37.299999999999997</v>
      </c>
      <c r="K7">
        <f t="shared" si="2"/>
        <v>37.299999999999997</v>
      </c>
      <c r="L7">
        <f t="shared" si="2"/>
        <v>37.299999999999997</v>
      </c>
      <c r="M7">
        <f t="shared" si="2"/>
        <v>37.299999999999997</v>
      </c>
      <c r="N7">
        <f t="shared" si="2"/>
        <v>37.299999999999997</v>
      </c>
      <c r="O7">
        <f t="shared" si="2"/>
        <v>37.299999999999997</v>
      </c>
      <c r="P7">
        <f t="shared" si="2"/>
        <v>37.299999999999997</v>
      </c>
      <c r="Q7">
        <f t="shared" si="2"/>
        <v>37.299999999999997</v>
      </c>
      <c r="R7">
        <f t="shared" si="2"/>
        <v>37.299999999999997</v>
      </c>
      <c r="S7">
        <f t="shared" si="2"/>
        <v>37.299999999999997</v>
      </c>
      <c r="T7">
        <f t="shared" si="2"/>
        <v>37.299999999999997</v>
      </c>
      <c r="U7">
        <f t="shared" si="2"/>
        <v>37.299999999999997</v>
      </c>
      <c r="V7">
        <f t="shared" si="2"/>
        <v>37.299999999999997</v>
      </c>
      <c r="W7">
        <f t="shared" si="2"/>
        <v>37.299999999999997</v>
      </c>
      <c r="X7">
        <f t="shared" si="2"/>
        <v>37.299999999999997</v>
      </c>
      <c r="Y7">
        <f t="shared" si="2"/>
        <v>37.299999999999997</v>
      </c>
      <c r="Z7">
        <f t="shared" si="2"/>
        <v>37.299999999999997</v>
      </c>
      <c r="AA7">
        <f t="shared" si="2"/>
        <v>37.299999999999997</v>
      </c>
      <c r="AB7">
        <f t="shared" si="2"/>
        <v>37.299999999999997</v>
      </c>
      <c r="AC7">
        <f t="shared" si="2"/>
        <v>37.299999999999997</v>
      </c>
      <c r="AD7">
        <f t="shared" si="2"/>
        <v>37.299999999999997</v>
      </c>
      <c r="AE7">
        <f>37.3</f>
        <v>37.299999999999997</v>
      </c>
      <c r="AF7">
        <f>37.3</f>
        <v>37.299999999999997</v>
      </c>
      <c r="AG7">
        <f>37.3</f>
        <v>37.299999999999997</v>
      </c>
      <c r="AH7" s="6">
        <f t="shared" si="0"/>
        <v>37.299999999999997</v>
      </c>
    </row>
    <row r="8" spans="1:34" x14ac:dyDescent="0.35">
      <c r="A8" s="6" t="s">
        <v>139</v>
      </c>
      <c r="B8">
        <v>7.5920000000000001E-2</v>
      </c>
      <c r="C8">
        <v>7.5920000000000001E-2</v>
      </c>
      <c r="D8">
        <v>7.5920000000000001E-2</v>
      </c>
      <c r="E8">
        <v>7.5920000000000001E-2</v>
      </c>
      <c r="F8">
        <v>7.5920000000000001E-2</v>
      </c>
      <c r="G8">
        <v>7.5920000000000001E-2</v>
      </c>
      <c r="H8">
        <v>7.5920000000000001E-2</v>
      </c>
      <c r="I8">
        <v>7.5920000000000001E-2</v>
      </c>
      <c r="J8">
        <v>7.5920000000000001E-2</v>
      </c>
      <c r="K8">
        <v>7.5920000000000001E-2</v>
      </c>
      <c r="L8">
        <v>7.5920000000000001E-2</v>
      </c>
      <c r="M8">
        <v>7.5920000000000001E-2</v>
      </c>
      <c r="N8">
        <v>7.5920000000000001E-2</v>
      </c>
      <c r="O8">
        <v>7.5920000000000001E-2</v>
      </c>
      <c r="P8">
        <v>7.5920000000000001E-2</v>
      </c>
      <c r="Q8">
        <v>7.5920000000000001E-2</v>
      </c>
      <c r="R8">
        <v>7.5920000000000001E-2</v>
      </c>
      <c r="S8">
        <v>7.5920000000000001E-2</v>
      </c>
      <c r="T8">
        <v>7.5920000000000001E-2</v>
      </c>
      <c r="U8">
        <v>7.5920000000000001E-2</v>
      </c>
      <c r="V8">
        <v>7.5920000000000001E-2</v>
      </c>
      <c r="W8">
        <v>7.5920000000000001E-2</v>
      </c>
      <c r="X8">
        <v>7.5920000000000001E-2</v>
      </c>
      <c r="Y8">
        <v>7.5920000000000001E-2</v>
      </c>
      <c r="Z8">
        <v>7.5920000000000001E-2</v>
      </c>
      <c r="AA8">
        <v>7.5920000000000001E-2</v>
      </c>
      <c r="AB8">
        <v>7.5920000000000001E-2</v>
      </c>
      <c r="AC8">
        <v>7.5920000000000001E-2</v>
      </c>
      <c r="AD8">
        <v>7.5920000000000001E-2</v>
      </c>
      <c r="AE8">
        <v>7.5920000000000001E-2</v>
      </c>
      <c r="AF8">
        <v>7.5920000000000001E-2</v>
      </c>
      <c r="AG8">
        <v>7.5920000000000001E-2</v>
      </c>
      <c r="AH8" s="6">
        <f t="shared" si="0"/>
        <v>7.5920000000000001E-2</v>
      </c>
    </row>
    <row r="9" spans="1:34" x14ac:dyDescent="0.35">
      <c r="A9" s="6" t="s">
        <v>140</v>
      </c>
      <c r="B9">
        <v>7.5340000000000004E-2</v>
      </c>
      <c r="C9">
        <v>7.5340000000000004E-2</v>
      </c>
      <c r="D9">
        <v>7.5340000000000004E-2</v>
      </c>
      <c r="E9">
        <v>7.5340000000000004E-2</v>
      </c>
      <c r="F9">
        <v>7.5340000000000004E-2</v>
      </c>
      <c r="G9">
        <v>7.5340000000000004E-2</v>
      </c>
      <c r="H9">
        <v>7.5340000000000004E-2</v>
      </c>
      <c r="I9">
        <v>7.5340000000000004E-2</v>
      </c>
      <c r="J9">
        <v>7.5340000000000004E-2</v>
      </c>
      <c r="K9">
        <v>7.5340000000000004E-2</v>
      </c>
      <c r="L9">
        <v>7.5340000000000004E-2</v>
      </c>
      <c r="M9">
        <v>7.5340000000000004E-2</v>
      </c>
      <c r="N9">
        <v>7.5340000000000004E-2</v>
      </c>
      <c r="O9">
        <v>7.5340000000000004E-2</v>
      </c>
      <c r="P9">
        <v>7.5340000000000004E-2</v>
      </c>
      <c r="Q9">
        <v>7.5340000000000004E-2</v>
      </c>
      <c r="R9">
        <v>7.5340000000000004E-2</v>
      </c>
      <c r="S9">
        <v>7.5340000000000004E-2</v>
      </c>
      <c r="T9">
        <v>7.5340000000000004E-2</v>
      </c>
      <c r="U9">
        <v>7.5340000000000004E-2</v>
      </c>
      <c r="V9">
        <v>7.5340000000000004E-2</v>
      </c>
      <c r="W9">
        <v>7.5340000000000004E-2</v>
      </c>
      <c r="X9">
        <v>7.5340000000000004E-2</v>
      </c>
      <c r="Y9">
        <v>7.5340000000000004E-2</v>
      </c>
      <c r="Z9">
        <v>7.5340000000000004E-2</v>
      </c>
      <c r="AA9">
        <v>7.5340000000000004E-2</v>
      </c>
      <c r="AB9">
        <v>7.5340000000000004E-2</v>
      </c>
      <c r="AC9">
        <v>7.5340000000000004E-2</v>
      </c>
      <c r="AD9">
        <v>7.5340000000000004E-2</v>
      </c>
      <c r="AE9">
        <v>7.5340000000000004E-2</v>
      </c>
      <c r="AF9">
        <v>7.5340000000000004E-2</v>
      </c>
      <c r="AG9">
        <v>7.5340000000000004E-2</v>
      </c>
      <c r="AH9" s="6">
        <f t="shared" si="0"/>
        <v>7.5340000000000004E-2</v>
      </c>
    </row>
    <row r="13" spans="1:34" x14ac:dyDescent="0.35">
      <c r="A13" t="s">
        <v>142</v>
      </c>
    </row>
    <row r="14" spans="1:34" x14ac:dyDescent="0.35">
      <c r="A14" t="s">
        <v>143</v>
      </c>
      <c r="B14">
        <f>B2/(B$4*1000)</f>
        <v>0.51401497880298419</v>
      </c>
      <c r="C14">
        <f t="shared" ref="C14:AF14" si="3">C2/(C$4*1000)</f>
        <v>1.0314424983578536</v>
      </c>
      <c r="D14">
        <f t="shared" si="3"/>
        <v>0.56452155702260287</v>
      </c>
      <c r="E14">
        <f t="shared" si="3"/>
        <v>0.5342506783278661</v>
      </c>
      <c r="F14">
        <f t="shared" si="3"/>
        <v>0.59696774338484782</v>
      </c>
      <c r="G14">
        <f t="shared" si="3"/>
        <v>0.76856534359630602</v>
      </c>
      <c r="H14">
        <f t="shared" si="3"/>
        <v>1.0501057376350091</v>
      </c>
      <c r="I14">
        <f t="shared" si="3"/>
        <v>0.68508775504390762</v>
      </c>
      <c r="J14">
        <f t="shared" si="3"/>
        <v>0.71954072524280421</v>
      </c>
      <c r="K14">
        <f t="shared" si="3"/>
        <v>0.88740138160716286</v>
      </c>
      <c r="L14">
        <f>L2/(L$4*1000)</f>
        <v>0.77704399049881434</v>
      </c>
      <c r="M14">
        <f t="shared" si="3"/>
        <v>0.99747177467670645</v>
      </c>
      <c r="N14">
        <f t="shared" si="3"/>
        <v>0.6259266168145371</v>
      </c>
      <c r="O14">
        <f t="shared" si="3"/>
        <v>0.56210247259126866</v>
      </c>
      <c r="P14">
        <f t="shared" si="3"/>
        <v>0.68969685017761062</v>
      </c>
      <c r="Q14">
        <f t="shared" si="3"/>
        <v>0.81226017631520442</v>
      </c>
      <c r="R14">
        <f t="shared" si="3"/>
        <v>0.66564430204999392</v>
      </c>
      <c r="S14">
        <f t="shared" si="3"/>
        <v>0.59478016604850958</v>
      </c>
      <c r="T14">
        <f t="shared" si="3"/>
        <v>0.68763616621714041</v>
      </c>
      <c r="U14">
        <f t="shared" si="3"/>
        <v>0.77025516621834389</v>
      </c>
      <c r="V14">
        <f t="shared" si="3"/>
        <v>1.2088663398751684</v>
      </c>
      <c r="W14">
        <f t="shared" si="3"/>
        <v>0.52519571083995431</v>
      </c>
      <c r="X14">
        <f t="shared" si="3"/>
        <v>0.85863627879225113</v>
      </c>
      <c r="Y14">
        <f t="shared" si="3"/>
        <v>0.58789753251479038</v>
      </c>
      <c r="Z14">
        <f t="shared" si="3"/>
        <v>0.9280658482127403</v>
      </c>
      <c r="AA14">
        <f t="shared" si="3"/>
        <v>0.53395545646523856</v>
      </c>
      <c r="AB14">
        <f t="shared" si="3"/>
        <v>0.76069531988182504</v>
      </c>
      <c r="AC14">
        <f t="shared" si="3"/>
        <v>0.6808720416163907</v>
      </c>
      <c r="AD14">
        <f t="shared" si="3"/>
        <v>0</v>
      </c>
      <c r="AE14">
        <f>AE2/(AE$4*1000)</f>
        <v>0.89219664557868972</v>
      </c>
      <c r="AF14">
        <f t="shared" si="3"/>
        <v>0.91414399796092172</v>
      </c>
      <c r="AG14">
        <f t="shared" ref="AG14" si="4">AG2/(AG$4*1000)</f>
        <v>0.91414399796092172</v>
      </c>
      <c r="AH14">
        <f>AE14</f>
        <v>0.89219664557868972</v>
      </c>
    </row>
    <row r="15" spans="1:34" x14ac:dyDescent="0.35">
      <c r="A15" t="s">
        <v>144</v>
      </c>
      <c r="B15">
        <f>B3/(B$4*1000)</f>
        <v>0.49889492345878594</v>
      </c>
      <c r="C15">
        <f t="shared" ref="C15:AF15" si="5">C3/(C$4*1000)</f>
        <v>1.0280871036985979</v>
      </c>
      <c r="D15">
        <f t="shared" si="5"/>
        <v>0.55930962996291234</v>
      </c>
      <c r="E15">
        <f t="shared" si="5"/>
        <v>0.55159046517739374</v>
      </c>
      <c r="F15">
        <f t="shared" si="5"/>
        <v>0.5931977132850933</v>
      </c>
      <c r="G15">
        <f t="shared" si="5"/>
        <v>0.6696007892570266</v>
      </c>
      <c r="H15">
        <f t="shared" si="5"/>
        <v>0.88416740157999862</v>
      </c>
      <c r="I15">
        <f t="shared" si="5"/>
        <v>0.61563185361088479</v>
      </c>
      <c r="J15">
        <f t="shared" si="5"/>
        <v>0.65777537310497181</v>
      </c>
      <c r="K15">
        <f t="shared" si="5"/>
        <v>0.78830926045973093</v>
      </c>
      <c r="L15">
        <f>L3/(L$4*1000)</f>
        <v>0.72550820249588799</v>
      </c>
      <c r="M15">
        <f t="shared" si="5"/>
        <v>0.82605730197110672</v>
      </c>
      <c r="N15">
        <f t="shared" si="5"/>
        <v>0.65173552789428046</v>
      </c>
      <c r="O15">
        <f t="shared" si="5"/>
        <v>0.5460355428512349</v>
      </c>
      <c r="P15">
        <f t="shared" si="5"/>
        <v>0.64110519223123197</v>
      </c>
      <c r="Q15">
        <f t="shared" si="5"/>
        <v>0.74875227642689923</v>
      </c>
      <c r="R15">
        <f t="shared" si="5"/>
        <v>0.60666260682411666</v>
      </c>
      <c r="S15">
        <f t="shared" si="5"/>
        <v>0.53900978903296048</v>
      </c>
      <c r="T15">
        <f t="shared" si="5"/>
        <v>0.63187224785127871</v>
      </c>
      <c r="U15">
        <f t="shared" si="5"/>
        <v>0.69716525993485146</v>
      </c>
      <c r="V15">
        <f t="shared" si="5"/>
        <v>0.964503506172527</v>
      </c>
      <c r="W15">
        <f t="shared" si="5"/>
        <v>0.53040374581017313</v>
      </c>
      <c r="X15">
        <f t="shared" si="5"/>
        <v>0.77591957748763318</v>
      </c>
      <c r="Y15">
        <f t="shared" si="5"/>
        <v>0.59455312138715466</v>
      </c>
      <c r="Z15">
        <f t="shared" si="5"/>
        <v>0.9493223777983647</v>
      </c>
      <c r="AA15">
        <f t="shared" si="5"/>
        <v>0.52927452019264321</v>
      </c>
      <c r="AB15">
        <f t="shared" si="5"/>
        <v>0.69047167807520649</v>
      </c>
      <c r="AC15">
        <f t="shared" si="5"/>
        <v>0.71288050606192499</v>
      </c>
      <c r="AD15">
        <f t="shared" si="5"/>
        <v>0</v>
      </c>
      <c r="AE15">
        <f t="shared" si="5"/>
        <v>0.8420027414673712</v>
      </c>
      <c r="AF15">
        <f t="shared" si="5"/>
        <v>0.85351534390902029</v>
      </c>
      <c r="AG15">
        <f t="shared" ref="AG15" si="6">AG3/(AG$4*1000)</f>
        <v>0.85351534390902029</v>
      </c>
      <c r="AH15">
        <f>AE15</f>
        <v>0.8420027414673712</v>
      </c>
    </row>
    <row r="17" spans="1:34" x14ac:dyDescent="0.35">
      <c r="A17" t="s">
        <v>145</v>
      </c>
      <c r="B17">
        <f>B6*B8</f>
        <v>2.6723840000000001</v>
      </c>
      <c r="C17">
        <f t="shared" ref="C17:AD17" si="7">C6*C8</f>
        <v>2.6723840000000001</v>
      </c>
      <c r="D17">
        <f t="shared" si="7"/>
        <v>2.6723840000000001</v>
      </c>
      <c r="E17">
        <f t="shared" si="7"/>
        <v>2.6723840000000001</v>
      </c>
      <c r="F17">
        <f t="shared" si="7"/>
        <v>2.6723840000000001</v>
      </c>
      <c r="G17">
        <f t="shared" si="7"/>
        <v>2.6723840000000001</v>
      </c>
      <c r="H17">
        <f t="shared" si="7"/>
        <v>2.6723840000000001</v>
      </c>
      <c r="I17">
        <f t="shared" si="7"/>
        <v>2.6723840000000001</v>
      </c>
      <c r="J17">
        <f t="shared" si="7"/>
        <v>2.6723840000000001</v>
      </c>
      <c r="K17">
        <f t="shared" si="7"/>
        <v>2.6723840000000001</v>
      </c>
      <c r="L17">
        <f t="shared" si="7"/>
        <v>2.6723840000000001</v>
      </c>
      <c r="M17">
        <f t="shared" si="7"/>
        <v>2.6723840000000001</v>
      </c>
      <c r="N17">
        <f t="shared" si="7"/>
        <v>2.6723840000000001</v>
      </c>
      <c r="O17">
        <f t="shared" si="7"/>
        <v>2.6723840000000001</v>
      </c>
      <c r="P17">
        <f t="shared" si="7"/>
        <v>2.6723840000000001</v>
      </c>
      <c r="Q17">
        <f t="shared" si="7"/>
        <v>2.6723840000000001</v>
      </c>
      <c r="R17">
        <f t="shared" si="7"/>
        <v>2.6723840000000001</v>
      </c>
      <c r="S17">
        <f t="shared" si="7"/>
        <v>2.6723840000000001</v>
      </c>
      <c r="T17">
        <f t="shared" si="7"/>
        <v>2.6723840000000001</v>
      </c>
      <c r="U17">
        <f t="shared" si="7"/>
        <v>2.6723840000000001</v>
      </c>
      <c r="V17">
        <f t="shared" si="7"/>
        <v>2.6723840000000001</v>
      </c>
      <c r="W17">
        <f t="shared" si="7"/>
        <v>2.6723840000000001</v>
      </c>
      <c r="X17">
        <f t="shared" si="7"/>
        <v>2.6723840000000001</v>
      </c>
      <c r="Y17">
        <f t="shared" si="7"/>
        <v>2.6723840000000001</v>
      </c>
      <c r="Z17">
        <f t="shared" si="7"/>
        <v>2.6723840000000001</v>
      </c>
      <c r="AA17">
        <f t="shared" si="7"/>
        <v>2.6723840000000001</v>
      </c>
      <c r="AB17">
        <f t="shared" si="7"/>
        <v>2.6723840000000001</v>
      </c>
      <c r="AC17">
        <f t="shared" si="7"/>
        <v>2.6723840000000001</v>
      </c>
      <c r="AD17">
        <f t="shared" si="7"/>
        <v>2.6723840000000001</v>
      </c>
      <c r="AE17">
        <f>AE6*AE8</f>
        <v>2.6723840000000001</v>
      </c>
      <c r="AF17">
        <f>AF6*AF8</f>
        <v>2.6723840000000001</v>
      </c>
      <c r="AG17">
        <f t="shared" ref="AG17:AH17" si="8">AG6*AG8</f>
        <v>2.6723840000000001</v>
      </c>
      <c r="AH17">
        <f t="shared" si="8"/>
        <v>2.6723840000000001</v>
      </c>
    </row>
    <row r="18" spans="1:34" x14ac:dyDescent="0.35">
      <c r="A18" t="s">
        <v>146</v>
      </c>
      <c r="B18">
        <f>B7*B9</f>
        <v>2.8101819999999997</v>
      </c>
      <c r="C18">
        <f t="shared" ref="C18:AF18" si="9">C7*C9</f>
        <v>2.8101819999999997</v>
      </c>
      <c r="D18">
        <f t="shared" si="9"/>
        <v>2.8101819999999997</v>
      </c>
      <c r="E18">
        <f t="shared" si="9"/>
        <v>2.8101819999999997</v>
      </c>
      <c r="F18">
        <f t="shared" si="9"/>
        <v>2.8101819999999997</v>
      </c>
      <c r="G18">
        <f t="shared" si="9"/>
        <v>2.8101819999999997</v>
      </c>
      <c r="H18">
        <f t="shared" si="9"/>
        <v>2.8101819999999997</v>
      </c>
      <c r="I18">
        <f t="shared" si="9"/>
        <v>2.8101819999999997</v>
      </c>
      <c r="J18">
        <f t="shared" si="9"/>
        <v>2.8101819999999997</v>
      </c>
      <c r="K18">
        <f t="shared" si="9"/>
        <v>2.8101819999999997</v>
      </c>
      <c r="L18">
        <f t="shared" si="9"/>
        <v>2.8101819999999997</v>
      </c>
      <c r="M18">
        <f t="shared" si="9"/>
        <v>2.8101819999999997</v>
      </c>
      <c r="N18">
        <f t="shared" si="9"/>
        <v>2.8101819999999997</v>
      </c>
      <c r="O18">
        <f t="shared" si="9"/>
        <v>2.8101819999999997</v>
      </c>
      <c r="P18">
        <f t="shared" si="9"/>
        <v>2.8101819999999997</v>
      </c>
      <c r="Q18">
        <f t="shared" si="9"/>
        <v>2.8101819999999997</v>
      </c>
      <c r="R18">
        <f t="shared" si="9"/>
        <v>2.8101819999999997</v>
      </c>
      <c r="S18">
        <f t="shared" si="9"/>
        <v>2.8101819999999997</v>
      </c>
      <c r="T18">
        <f t="shared" si="9"/>
        <v>2.8101819999999997</v>
      </c>
      <c r="U18">
        <f t="shared" si="9"/>
        <v>2.8101819999999997</v>
      </c>
      <c r="V18">
        <f t="shared" si="9"/>
        <v>2.8101819999999997</v>
      </c>
      <c r="W18">
        <f t="shared" si="9"/>
        <v>2.8101819999999997</v>
      </c>
      <c r="X18">
        <f t="shared" si="9"/>
        <v>2.8101819999999997</v>
      </c>
      <c r="Y18">
        <f t="shared" si="9"/>
        <v>2.8101819999999997</v>
      </c>
      <c r="Z18">
        <f t="shared" si="9"/>
        <v>2.8101819999999997</v>
      </c>
      <c r="AA18">
        <f t="shared" si="9"/>
        <v>2.8101819999999997</v>
      </c>
      <c r="AB18">
        <f t="shared" si="9"/>
        <v>2.8101819999999997</v>
      </c>
      <c r="AC18">
        <f t="shared" si="9"/>
        <v>2.8101819999999997</v>
      </c>
      <c r="AD18">
        <f t="shared" si="9"/>
        <v>2.8101819999999997</v>
      </c>
      <c r="AE18">
        <f t="shared" si="9"/>
        <v>2.8101819999999997</v>
      </c>
      <c r="AF18">
        <f t="shared" si="9"/>
        <v>2.8101819999999997</v>
      </c>
      <c r="AG18">
        <f t="shared" ref="AG18:AH18" si="10">AG7*AG9</f>
        <v>2.8101819999999997</v>
      </c>
      <c r="AH18">
        <f t="shared" si="10"/>
        <v>2.8101819999999997</v>
      </c>
    </row>
    <row r="20" spans="1:34" x14ac:dyDescent="0.35">
      <c r="A20" t="s">
        <v>147</v>
      </c>
      <c r="B20">
        <f>B17/B14</f>
        <v>5.1990391529510136</v>
      </c>
      <c r="C20">
        <f t="shared" ref="C20:AC20" si="11">C17/C14</f>
        <v>2.5909190325729923</v>
      </c>
      <c r="D20">
        <f t="shared" si="11"/>
        <v>4.7338918536515706</v>
      </c>
      <c r="E20">
        <f t="shared" si="11"/>
        <v>5.0021162506788164</v>
      </c>
      <c r="F20">
        <f t="shared" si="11"/>
        <v>4.4765969847003806</v>
      </c>
      <c r="G20">
        <f t="shared" si="11"/>
        <v>3.4771070830428794</v>
      </c>
      <c r="H20">
        <f t="shared" si="11"/>
        <v>2.5448713441168294</v>
      </c>
      <c r="I20">
        <f t="shared" si="11"/>
        <v>3.9007907823848429</v>
      </c>
      <c r="J20">
        <f t="shared" si="11"/>
        <v>3.7140135453739913</v>
      </c>
      <c r="K20">
        <f t="shared" si="11"/>
        <v>3.0114715340650866</v>
      </c>
      <c r="L20">
        <f t="shared" si="11"/>
        <v>3.4391669360759027</v>
      </c>
      <c r="M20">
        <f t="shared" si="11"/>
        <v>2.6791575138716626</v>
      </c>
      <c r="N20">
        <f t="shared" si="11"/>
        <v>4.2694845181696932</v>
      </c>
      <c r="O20">
        <f t="shared" si="11"/>
        <v>4.7542648010075865</v>
      </c>
      <c r="P20">
        <f t="shared" si="11"/>
        <v>3.8747226398261905</v>
      </c>
      <c r="Q20">
        <f t="shared" si="11"/>
        <v>3.2900591188936472</v>
      </c>
      <c r="R20">
        <f t="shared" si="11"/>
        <v>4.0147327811112064</v>
      </c>
      <c r="S20">
        <f t="shared" si="11"/>
        <v>4.4930617269138118</v>
      </c>
      <c r="T20">
        <f t="shared" si="11"/>
        <v>3.8863342728196759</v>
      </c>
      <c r="U20">
        <f t="shared" si="11"/>
        <v>3.469478839227234</v>
      </c>
      <c r="V20">
        <f t="shared" si="11"/>
        <v>2.2106529993017752</v>
      </c>
      <c r="W20">
        <f t="shared" si="11"/>
        <v>5.0883583868687952</v>
      </c>
      <c r="X20">
        <f t="shared" si="11"/>
        <v>3.1123585923470967</v>
      </c>
      <c r="Y20">
        <f t="shared" si="11"/>
        <v>4.5456628956556608</v>
      </c>
      <c r="Z20">
        <f t="shared" si="11"/>
        <v>2.8795198154812502</v>
      </c>
      <c r="AA20">
        <f t="shared" si="11"/>
        <v>5.004881900994258</v>
      </c>
      <c r="AB20">
        <f t="shared" si="11"/>
        <v>3.5130806384021902</v>
      </c>
      <c r="AC20">
        <f t="shared" si="11"/>
        <v>3.9249430680921464</v>
      </c>
      <c r="AD20">
        <f>E20</f>
        <v>5.0021162506788164</v>
      </c>
      <c r="AE20">
        <f>AE17/AE14</f>
        <v>2.9952858635403845</v>
      </c>
      <c r="AF20">
        <f>AF17/AF14</f>
        <v>2.9233731293548795</v>
      </c>
      <c r="AG20">
        <f t="shared" ref="AG20:AH20" si="12">AG17/AG14</f>
        <v>2.9233731293548795</v>
      </c>
      <c r="AH20">
        <f t="shared" si="12"/>
        <v>2.9952858635403845</v>
      </c>
    </row>
    <row r="21" spans="1:34" x14ac:dyDescent="0.35">
      <c r="A21" t="s">
        <v>148</v>
      </c>
      <c r="B21">
        <f>B18/B15</f>
        <v>5.6328133798542268</v>
      </c>
      <c r="C21">
        <f t="shared" ref="C21:AH21" si="13">C18/C15</f>
        <v>2.7334084727745549</v>
      </c>
      <c r="D21">
        <f t="shared" si="13"/>
        <v>5.0243762121284092</v>
      </c>
      <c r="E21">
        <f t="shared" si="13"/>
        <v>5.0946892258121865</v>
      </c>
      <c r="F21">
        <f t="shared" si="13"/>
        <v>4.7373446273711686</v>
      </c>
      <c r="G21">
        <f t="shared" si="13"/>
        <v>4.1968021022169228</v>
      </c>
      <c r="H21">
        <f t="shared" si="13"/>
        <v>3.1783370377354236</v>
      </c>
      <c r="I21">
        <f t="shared" si="13"/>
        <v>4.5647118217118745</v>
      </c>
      <c r="J21">
        <f t="shared" si="13"/>
        <v>4.272251766944053</v>
      </c>
      <c r="K21">
        <f t="shared" si="13"/>
        <v>3.5648217532813722</v>
      </c>
      <c r="L21">
        <f t="shared" si="13"/>
        <v>3.8733979717009848</v>
      </c>
      <c r="M21">
        <f t="shared" si="13"/>
        <v>3.401921384018336</v>
      </c>
      <c r="N21">
        <f t="shared" si="13"/>
        <v>4.3118441142521942</v>
      </c>
      <c r="O21">
        <f t="shared" si="13"/>
        <v>5.1465184579854757</v>
      </c>
      <c r="P21">
        <f t="shared" si="13"/>
        <v>4.3833399480352853</v>
      </c>
      <c r="Q21">
        <f t="shared" si="13"/>
        <v>3.7531531969564011</v>
      </c>
      <c r="R21">
        <f t="shared" si="13"/>
        <v>4.6321991307677983</v>
      </c>
      <c r="S21">
        <f t="shared" si="13"/>
        <v>5.2136010461734985</v>
      </c>
      <c r="T21">
        <f t="shared" si="13"/>
        <v>4.447389499311293</v>
      </c>
      <c r="U21">
        <f t="shared" si="13"/>
        <v>4.0308692378943336</v>
      </c>
      <c r="V21">
        <f t="shared" si="13"/>
        <v>2.913604753135365</v>
      </c>
      <c r="W21">
        <f t="shared" si="13"/>
        <v>5.2981941062794444</v>
      </c>
      <c r="X21">
        <f t="shared" si="13"/>
        <v>3.6217439043091928</v>
      </c>
      <c r="Y21">
        <f t="shared" si="13"/>
        <v>4.7265448601860012</v>
      </c>
      <c r="Z21">
        <f t="shared" si="13"/>
        <v>2.9601977849898322</v>
      </c>
      <c r="AA21">
        <f t="shared" si="13"/>
        <v>5.3094979878819046</v>
      </c>
      <c r="AB21">
        <f t="shared" si="13"/>
        <v>4.069945356533383</v>
      </c>
      <c r="AC21">
        <f t="shared" si="13"/>
        <v>3.9420098825873784</v>
      </c>
      <c r="AD21">
        <f>E21</f>
        <v>5.0946892258121865</v>
      </c>
      <c r="AE21">
        <f t="shared" si="13"/>
        <v>3.3374974469829541</v>
      </c>
      <c r="AF21">
        <f t="shared" si="13"/>
        <v>3.2924797662448921</v>
      </c>
      <c r="AG21">
        <f t="shared" si="13"/>
        <v>3.2924797662448921</v>
      </c>
      <c r="AH21">
        <f t="shared" si="13"/>
        <v>3.3374974469829541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77DC-B44E-49EB-B37A-6C324502F76F}">
  <dimension ref="A1:AG3"/>
  <sheetViews>
    <sheetView topLeftCell="O1" workbookViewId="0">
      <selection activeCell="AF1" sqref="AF1"/>
    </sheetView>
  </sheetViews>
  <sheetFormatPr defaultRowHeight="14.5" x14ac:dyDescent="0.35"/>
  <sheetData>
    <row r="1" spans="1:33" x14ac:dyDescent="0.35">
      <c r="A1" t="s">
        <v>149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53</v>
      </c>
      <c r="H1" t="s">
        <v>13</v>
      </c>
      <c r="I1" t="s">
        <v>14</v>
      </c>
      <c r="J1" t="s">
        <v>32</v>
      </c>
      <c r="K1" t="s">
        <v>15</v>
      </c>
      <c r="L1" t="s">
        <v>16</v>
      </c>
      <c r="M1" t="s">
        <v>18</v>
      </c>
      <c r="N1" t="s">
        <v>19</v>
      </c>
      <c r="O1" t="s">
        <v>10</v>
      </c>
      <c r="P1" t="s">
        <v>20</v>
      </c>
      <c r="Q1" t="s">
        <v>21</v>
      </c>
      <c r="R1" t="s">
        <v>23</v>
      </c>
      <c r="S1" t="s">
        <v>24</v>
      </c>
      <c r="T1" t="s">
        <v>22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33</v>
      </c>
      <c r="AA1" t="s">
        <v>31</v>
      </c>
      <c r="AB1" t="s">
        <v>30</v>
      </c>
      <c r="AC1" t="s">
        <v>34</v>
      </c>
      <c r="AD1" t="s">
        <v>55</v>
      </c>
      <c r="AE1" t="s">
        <v>66</v>
      </c>
      <c r="AF1" t="s">
        <v>153</v>
      </c>
      <c r="AG1" t="s">
        <v>152</v>
      </c>
    </row>
    <row r="2" spans="1:33" x14ac:dyDescent="0.35">
      <c r="A2" s="51" t="s">
        <v>150</v>
      </c>
      <c r="B2">
        <v>5.1990391529510136</v>
      </c>
      <c r="C2">
        <v>2.5909190325729923</v>
      </c>
      <c r="D2">
        <v>4.7338918536515706</v>
      </c>
      <c r="E2">
        <v>5.0021162506788164</v>
      </c>
      <c r="F2">
        <v>4.4765969847003806</v>
      </c>
      <c r="G2">
        <v>3.4771070830428794</v>
      </c>
      <c r="H2">
        <v>2.5448713441168294</v>
      </c>
      <c r="I2">
        <v>3.9007907823848429</v>
      </c>
      <c r="J2">
        <v>3.7140135453739913</v>
      </c>
      <c r="K2">
        <v>3.0114715340650866</v>
      </c>
      <c r="L2">
        <v>3.4391669360759027</v>
      </c>
      <c r="M2">
        <v>2.6791575138716626</v>
      </c>
      <c r="N2">
        <v>4.2694845181696932</v>
      </c>
      <c r="O2">
        <v>4.7542648010075865</v>
      </c>
      <c r="P2">
        <v>3.8747226398261905</v>
      </c>
      <c r="Q2">
        <v>3.2900591188936472</v>
      </c>
      <c r="R2">
        <v>4.0147327811112064</v>
      </c>
      <c r="S2">
        <v>4.4930617269138118</v>
      </c>
      <c r="T2">
        <v>3.8863342728196759</v>
      </c>
      <c r="U2">
        <v>3.469478839227234</v>
      </c>
      <c r="V2">
        <v>2.2106529993017752</v>
      </c>
      <c r="W2">
        <v>5.0883583868687952</v>
      </c>
      <c r="X2">
        <v>3.1123585923470967</v>
      </c>
      <c r="Y2">
        <v>4.5456628956556608</v>
      </c>
      <c r="Z2">
        <v>2.8795198154812502</v>
      </c>
      <c r="AA2">
        <v>5.004881900994258</v>
      </c>
      <c r="AB2">
        <v>3.5130806384021902</v>
      </c>
      <c r="AC2">
        <v>3.9249430680921464</v>
      </c>
      <c r="AD2">
        <v>2.9952858635403845</v>
      </c>
      <c r="AE2">
        <v>2.9233731293548795</v>
      </c>
      <c r="AF2">
        <v>2.9233731293548795</v>
      </c>
      <c r="AG2">
        <v>2.9952858635403845</v>
      </c>
    </row>
    <row r="3" spans="1:33" x14ac:dyDescent="0.35">
      <c r="A3" s="51" t="s">
        <v>151</v>
      </c>
      <c r="B3">
        <v>5.6328133798542268</v>
      </c>
      <c r="C3">
        <v>2.7334084727745549</v>
      </c>
      <c r="D3">
        <v>5.0243762121284092</v>
      </c>
      <c r="E3">
        <v>5.0946892258121865</v>
      </c>
      <c r="F3">
        <v>4.7373446273711686</v>
      </c>
      <c r="G3">
        <v>4.1968021022169228</v>
      </c>
      <c r="H3">
        <v>3.1783370377354236</v>
      </c>
      <c r="I3">
        <v>4.5647118217118745</v>
      </c>
      <c r="J3">
        <v>4.272251766944053</v>
      </c>
      <c r="K3">
        <v>3.5648217532813722</v>
      </c>
      <c r="L3">
        <v>3.8733979717009848</v>
      </c>
      <c r="M3">
        <v>3.401921384018336</v>
      </c>
      <c r="N3">
        <v>4.3118441142521942</v>
      </c>
      <c r="O3">
        <v>5.1465184579854757</v>
      </c>
      <c r="P3">
        <v>4.3833399480352853</v>
      </c>
      <c r="Q3">
        <v>3.7531531969564011</v>
      </c>
      <c r="R3">
        <v>4.6321991307677983</v>
      </c>
      <c r="S3">
        <v>5.2136010461734985</v>
      </c>
      <c r="T3">
        <v>4.447389499311293</v>
      </c>
      <c r="U3">
        <v>4.0308692378943336</v>
      </c>
      <c r="V3">
        <v>2.913604753135365</v>
      </c>
      <c r="W3">
        <v>5.2981941062794444</v>
      </c>
      <c r="X3">
        <v>3.6217439043091928</v>
      </c>
      <c r="Y3">
        <v>4.7265448601860012</v>
      </c>
      <c r="Z3">
        <v>2.9601977849898322</v>
      </c>
      <c r="AA3">
        <v>5.3094979878819046</v>
      </c>
      <c r="AB3">
        <v>4.069945356533383</v>
      </c>
      <c r="AC3">
        <v>3.9420098825873784</v>
      </c>
      <c r="AD3">
        <v>3.3374974469829541</v>
      </c>
      <c r="AE3">
        <v>3.2924797662448921</v>
      </c>
      <c r="AF3">
        <v>3.2924797662448921</v>
      </c>
      <c r="AG3">
        <v>3.3374974469829541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385-87D7-4910-AC8C-C67369ED0BD4}">
  <dimension ref="A1"/>
  <sheetViews>
    <sheetView workbookViewId="0">
      <selection activeCell="C14" sqref="C14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CB01-6BC6-450D-9751-6B955E9432E5}">
  <dimension ref="B3:AN50"/>
  <sheetViews>
    <sheetView workbookViewId="0">
      <selection activeCell="G22" sqref="G22"/>
    </sheetView>
  </sheetViews>
  <sheetFormatPr defaultRowHeight="14.5" x14ac:dyDescent="0.35"/>
  <cols>
    <col min="2" max="2" width="20.08984375" bestFit="1" customWidth="1"/>
  </cols>
  <sheetData>
    <row r="3" spans="2:40" x14ac:dyDescent="0.35">
      <c r="B3" s="6"/>
      <c r="C3" s="6" t="s">
        <v>58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2:40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2:40" x14ac:dyDescent="0.35">
      <c r="B5" s="6" t="s">
        <v>59</v>
      </c>
      <c r="C5" t="s">
        <v>7</v>
      </c>
      <c r="D5" t="s">
        <v>8</v>
      </c>
      <c r="E5" t="s">
        <v>9</v>
      </c>
      <c r="F5" t="s">
        <v>11</v>
      </c>
      <c r="G5" t="s">
        <v>12</v>
      </c>
      <c r="H5" t="s">
        <v>53</v>
      </c>
      <c r="I5" t="s">
        <v>13</v>
      </c>
      <c r="J5" t="s">
        <v>14</v>
      </c>
      <c r="K5" t="s">
        <v>32</v>
      </c>
      <c r="L5" t="s">
        <v>15</v>
      </c>
      <c r="M5" t="s">
        <v>16</v>
      </c>
      <c r="N5" t="s">
        <v>18</v>
      </c>
      <c r="O5" t="s">
        <v>19</v>
      </c>
      <c r="P5" t="s">
        <v>10</v>
      </c>
      <c r="Q5" t="s">
        <v>20</v>
      </c>
      <c r="R5" t="s">
        <v>21</v>
      </c>
      <c r="S5" t="s">
        <v>23</v>
      </c>
      <c r="T5" t="s">
        <v>24</v>
      </c>
      <c r="U5" t="s">
        <v>22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33</v>
      </c>
      <c r="AB5" t="s">
        <v>31</v>
      </c>
      <c r="AC5" t="s">
        <v>30</v>
      </c>
      <c r="AD5" t="s">
        <v>34</v>
      </c>
      <c r="AE5" t="s">
        <v>54</v>
      </c>
      <c r="AF5" t="s">
        <v>55</v>
      </c>
    </row>
    <row r="6" spans="2:40" x14ac:dyDescent="0.35">
      <c r="B6" s="6" t="s">
        <v>56</v>
      </c>
      <c r="C6" s="6">
        <v>1097.5714285714287</v>
      </c>
      <c r="D6" s="6">
        <v>1316.5428571428572</v>
      </c>
      <c r="E6" s="6">
        <v>945.47941025229022</v>
      </c>
      <c r="F6" s="6">
        <v>1090.1699999999998</v>
      </c>
      <c r="G6" s="6">
        <v>1087.3935999597345</v>
      </c>
      <c r="H6" s="6">
        <v>1294.7142857142858</v>
      </c>
      <c r="I6" s="6">
        <v>1468.5891423206485</v>
      </c>
      <c r="J6" s="6">
        <v>1271</v>
      </c>
      <c r="K6" s="6">
        <v>1189.2728571428572</v>
      </c>
      <c r="L6" s="6">
        <v>1431.5714285714287</v>
      </c>
      <c r="M6" s="6">
        <v>1372.0757142857144</v>
      </c>
      <c r="N6" s="6">
        <v>1456.4285714285713</v>
      </c>
      <c r="O6" s="6">
        <v>1036.7867459011006</v>
      </c>
      <c r="P6" s="6">
        <v>1211.5254772131029</v>
      </c>
      <c r="Q6" s="6">
        <v>1299.9428571428573</v>
      </c>
      <c r="R6" s="6">
        <v>1444.7114285714285</v>
      </c>
      <c r="S6" s="6">
        <v>1107.0214285714285</v>
      </c>
      <c r="T6" s="6">
        <v>1090.8571428571429</v>
      </c>
      <c r="U6" s="6">
        <v>1143.5957142857144</v>
      </c>
      <c r="V6" s="6">
        <v>1370</v>
      </c>
      <c r="W6" s="6">
        <v>1573.8571428571429</v>
      </c>
      <c r="X6" s="6">
        <v>1021.079160852418</v>
      </c>
      <c r="Y6" s="6">
        <v>1395.4285714285713</v>
      </c>
      <c r="Z6" s="6">
        <v>984.63026861630533</v>
      </c>
      <c r="AA6" s="6">
        <v>1366.7567018622201</v>
      </c>
      <c r="AB6" s="6">
        <v>1083.6671428571428</v>
      </c>
      <c r="AC6" s="6">
        <v>1191.5714285714287</v>
      </c>
      <c r="AD6" s="6">
        <v>1283.3098293831104</v>
      </c>
      <c r="AE6" s="6"/>
      <c r="AF6" s="6">
        <v>1449.4325676923074</v>
      </c>
    </row>
    <row r="7" spans="2:40" x14ac:dyDescent="0.35">
      <c r="B7" s="6" t="s">
        <v>57</v>
      </c>
      <c r="C7" s="6">
        <v>1065.2857142857142</v>
      </c>
      <c r="D7" s="6">
        <v>1312.26</v>
      </c>
      <c r="E7" s="6">
        <v>936.75030210509351</v>
      </c>
      <c r="F7" s="6">
        <v>1125.5528571428572</v>
      </c>
      <c r="G7" s="6">
        <v>1080.5263836862318</v>
      </c>
      <c r="H7" s="6">
        <v>1128</v>
      </c>
      <c r="I7" s="6">
        <v>1236.5218086310142</v>
      </c>
      <c r="J7" s="6">
        <v>1142.1428571428571</v>
      </c>
      <c r="K7" s="6">
        <v>1087.1857142857141</v>
      </c>
      <c r="L7" s="6">
        <v>1271.7142857142858</v>
      </c>
      <c r="M7" s="6">
        <v>1281.0757142857142</v>
      </c>
      <c r="N7" s="6">
        <v>1206.1428571428571</v>
      </c>
      <c r="O7" s="6">
        <v>1079.5367044662059</v>
      </c>
      <c r="P7" s="6">
        <v>1176.8956798544316</v>
      </c>
      <c r="Q7" s="6">
        <v>1208.3571428571429</v>
      </c>
      <c r="R7" s="6">
        <v>1331.7542857142855</v>
      </c>
      <c r="S7" s="6">
        <v>1008.9300000000001</v>
      </c>
      <c r="T7" s="6">
        <v>988.57142857142856</v>
      </c>
      <c r="U7" s="6">
        <v>1050.8557142857142</v>
      </c>
      <c r="V7" s="6">
        <v>1240</v>
      </c>
      <c r="W7" s="6">
        <v>1255.7142857142858</v>
      </c>
      <c r="X7" s="6">
        <v>1031.2045595701193</v>
      </c>
      <c r="Y7" s="6">
        <v>1261</v>
      </c>
      <c r="Z7" s="6">
        <v>995.77726940598961</v>
      </c>
      <c r="AA7" s="6">
        <v>1398.0610584716501</v>
      </c>
      <c r="AB7" s="6">
        <v>1074.1671428571428</v>
      </c>
      <c r="AC7" s="6">
        <v>1081.5714285714287</v>
      </c>
      <c r="AD7" s="6">
        <v>1343.6394868454695</v>
      </c>
      <c r="AE7" s="6"/>
      <c r="AF7" s="6">
        <v>1367.8892446153845</v>
      </c>
      <c r="AJ7" t="s">
        <v>113</v>
      </c>
      <c r="AK7" t="s">
        <v>114</v>
      </c>
      <c r="AL7" t="s">
        <v>115</v>
      </c>
      <c r="AN7" t="s">
        <v>116</v>
      </c>
    </row>
    <row r="8" spans="2:40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J8" s="40" t="s">
        <v>8</v>
      </c>
      <c r="AK8" s="41">
        <v>23799</v>
      </c>
      <c r="AL8" s="41">
        <v>22578</v>
      </c>
      <c r="AN8">
        <f>AK8/AL8</f>
        <v>1.0540791921339356</v>
      </c>
    </row>
    <row r="9" spans="2:40" x14ac:dyDescent="0.3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J9" s="40" t="s">
        <v>9</v>
      </c>
      <c r="AK9" s="42">
        <v>3671</v>
      </c>
      <c r="AL9" s="42">
        <v>7821</v>
      </c>
      <c r="AN9">
        <f t="shared" ref="AN9:AN44" si="0">AK9/AL9</f>
        <v>0.4693773174785833</v>
      </c>
    </row>
    <row r="10" spans="2:40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J10" s="40" t="s">
        <v>12</v>
      </c>
      <c r="AK10" s="41">
        <v>6061</v>
      </c>
      <c r="AL10" s="41">
        <v>9677</v>
      </c>
      <c r="AN10">
        <f t="shared" si="0"/>
        <v>0.62633047432055389</v>
      </c>
    </row>
    <row r="11" spans="2:40" x14ac:dyDescent="0.35">
      <c r="B11" s="6" t="s">
        <v>60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J11" s="40" t="s">
        <v>13</v>
      </c>
      <c r="AK11" s="42">
        <v>27667</v>
      </c>
      <c r="AL11" s="42">
        <v>20384</v>
      </c>
      <c r="AN11">
        <f t="shared" si="0"/>
        <v>1.3572900313971743</v>
      </c>
    </row>
    <row r="12" spans="2:40" x14ac:dyDescent="0.35">
      <c r="B12" s="6" t="s">
        <v>61</v>
      </c>
      <c r="C12">
        <v>1145</v>
      </c>
      <c r="D12">
        <v>1006</v>
      </c>
      <c r="E12">
        <v>484</v>
      </c>
      <c r="F12">
        <v>2155</v>
      </c>
      <c r="G12">
        <v>780</v>
      </c>
      <c r="H12">
        <v>1235</v>
      </c>
      <c r="I12">
        <v>815</v>
      </c>
      <c r="J12">
        <v>657</v>
      </c>
      <c r="K12">
        <v>1304</v>
      </c>
      <c r="L12">
        <v>932</v>
      </c>
      <c r="M12">
        <v>1044</v>
      </c>
      <c r="N12">
        <v>1122</v>
      </c>
      <c r="O12">
        <v>821</v>
      </c>
      <c r="P12">
        <v>1140</v>
      </c>
      <c r="Q12">
        <v>1489</v>
      </c>
      <c r="R12">
        <v>1483</v>
      </c>
      <c r="S12">
        <v>789</v>
      </c>
      <c r="T12">
        <v>1020</v>
      </c>
      <c r="U12">
        <v>779</v>
      </c>
      <c r="V12">
        <v>1441</v>
      </c>
      <c r="W12">
        <v>1192</v>
      </c>
      <c r="X12">
        <v>814</v>
      </c>
      <c r="Y12">
        <v>1536</v>
      </c>
      <c r="Z12">
        <v>341</v>
      </c>
      <c r="AA12">
        <v>1399</v>
      </c>
      <c r="AB12">
        <v>1988</v>
      </c>
      <c r="AC12">
        <v>770</v>
      </c>
      <c r="AD12">
        <v>1046</v>
      </c>
      <c r="AE12">
        <v>794</v>
      </c>
      <c r="AF12">
        <v>1112</v>
      </c>
      <c r="AJ12" s="40" t="s">
        <v>53</v>
      </c>
      <c r="AK12" s="41">
        <v>21150</v>
      </c>
      <c r="AL12" s="41">
        <v>21085</v>
      </c>
      <c r="AN12">
        <f t="shared" si="0"/>
        <v>1.0030827602561063</v>
      </c>
    </row>
    <row r="13" spans="2:40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J13" s="40" t="s">
        <v>14</v>
      </c>
      <c r="AK13" s="42">
        <v>6542</v>
      </c>
      <c r="AL13" s="42">
        <v>8975</v>
      </c>
      <c r="AN13">
        <f t="shared" si="0"/>
        <v>0.72891364902506961</v>
      </c>
    </row>
    <row r="14" spans="2:40" x14ac:dyDescent="0.3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J14" s="40" t="s">
        <v>20</v>
      </c>
      <c r="AK14" s="41">
        <v>23887</v>
      </c>
      <c r="AL14" s="41">
        <v>19552</v>
      </c>
      <c r="AN14">
        <f t="shared" si="0"/>
        <v>1.2217164484451719</v>
      </c>
    </row>
    <row r="15" spans="2:40" x14ac:dyDescent="0.3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J15" s="40" t="s">
        <v>18</v>
      </c>
      <c r="AK15" s="42">
        <v>12305</v>
      </c>
      <c r="AL15" s="42">
        <v>14483</v>
      </c>
      <c r="AN15">
        <f t="shared" si="0"/>
        <v>0.84961679210108398</v>
      </c>
    </row>
    <row r="16" spans="2:40" x14ac:dyDescent="0.35">
      <c r="B16" s="6" t="s">
        <v>62</v>
      </c>
      <c r="C16">
        <v>1.0805675827257399</v>
      </c>
      <c r="D16">
        <v>1.18492882063654</v>
      </c>
      <c r="E16">
        <v>1.0466036765406199</v>
      </c>
      <c r="F16">
        <v>0.98513634153601803</v>
      </c>
      <c r="G16">
        <v>1.04897959183673</v>
      </c>
      <c r="H16">
        <v>1.05977819905213</v>
      </c>
      <c r="I16">
        <v>1.06325463414634</v>
      </c>
      <c r="J16">
        <v>1.2669424208144699</v>
      </c>
      <c r="K16">
        <v>1.1092528678304201</v>
      </c>
      <c r="L16">
        <v>1.0541293734311601</v>
      </c>
      <c r="M16">
        <v>1.20205033349213</v>
      </c>
      <c r="N16">
        <v>1.08890782744485</v>
      </c>
      <c r="O16">
        <v>1.098086182167</v>
      </c>
      <c r="P16">
        <v>1.07369691381987</v>
      </c>
      <c r="Q16">
        <v>1.0581769911504399</v>
      </c>
      <c r="R16">
        <v>1.06930232558139</v>
      </c>
      <c r="S16">
        <v>1.0718973006303001</v>
      </c>
      <c r="T16">
        <v>1.08096574624752</v>
      </c>
      <c r="U16">
        <v>1.1554047406247101</v>
      </c>
      <c r="V16">
        <v>1.01901452056092</v>
      </c>
      <c r="W16">
        <v>1.0881645774248401</v>
      </c>
      <c r="X16">
        <v>1.1086145038167901</v>
      </c>
      <c r="Y16">
        <v>1.1450361585189399</v>
      </c>
      <c r="Z16">
        <v>1.07018809523809</v>
      </c>
      <c r="AA16">
        <v>1.21041462639109</v>
      </c>
      <c r="AB16">
        <v>1.04496096470364</v>
      </c>
      <c r="AC16">
        <v>1.07505548763284</v>
      </c>
      <c r="AD16">
        <v>1.16135064935064</v>
      </c>
      <c r="AE16">
        <v>1.7337518590143399</v>
      </c>
      <c r="AF16">
        <v>1.14663721973094</v>
      </c>
      <c r="AJ16" s="40" t="s">
        <v>32</v>
      </c>
      <c r="AK16" s="41">
        <v>16682</v>
      </c>
      <c r="AL16" s="41">
        <v>18388</v>
      </c>
      <c r="AN16">
        <f t="shared" si="0"/>
        <v>0.907222101370459</v>
      </c>
    </row>
    <row r="17" spans="2:40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J17" s="40" t="s">
        <v>16</v>
      </c>
      <c r="AK17" s="42">
        <v>20389</v>
      </c>
      <c r="AL17" s="42">
        <v>19484</v>
      </c>
      <c r="AN17">
        <f t="shared" si="0"/>
        <v>1.0464483678916034</v>
      </c>
    </row>
    <row r="18" spans="2:40" x14ac:dyDescent="0.35">
      <c r="B18" s="6" t="s">
        <v>63</v>
      </c>
      <c r="C18" s="6">
        <f>C12*C16</f>
        <v>1237.2498822209723</v>
      </c>
      <c r="D18" s="6">
        <f t="shared" ref="D18:AF18" si="1">D12*D16</f>
        <v>1192.0383935603593</v>
      </c>
      <c r="E18" s="6">
        <f t="shared" si="1"/>
        <v>506.55617944566006</v>
      </c>
      <c r="F18" s="6">
        <f t="shared" si="1"/>
        <v>2122.9688160101186</v>
      </c>
      <c r="G18" s="6">
        <f t="shared" si="1"/>
        <v>818.20408163264938</v>
      </c>
      <c r="H18" s="6">
        <f t="shared" si="1"/>
        <v>1308.8260758293804</v>
      </c>
      <c r="I18" s="6">
        <f t="shared" si="1"/>
        <v>866.55252682926709</v>
      </c>
      <c r="J18" s="6">
        <f t="shared" si="1"/>
        <v>832.38117047510673</v>
      </c>
      <c r="K18" s="6">
        <f t="shared" si="1"/>
        <v>1446.4657396508678</v>
      </c>
      <c r="L18" s="6">
        <f t="shared" si="1"/>
        <v>982.44857603784124</v>
      </c>
      <c r="M18" s="6">
        <f t="shared" si="1"/>
        <v>1254.9405481657836</v>
      </c>
      <c r="N18" s="6">
        <f t="shared" si="1"/>
        <v>1221.7545823931218</v>
      </c>
      <c r="O18" s="6">
        <f t="shared" si="1"/>
        <v>901.52875555910703</v>
      </c>
      <c r="P18" s="6">
        <f t="shared" si="1"/>
        <v>1224.0144817546518</v>
      </c>
      <c r="Q18" s="6">
        <f t="shared" si="1"/>
        <v>1575.6255398230051</v>
      </c>
      <c r="R18" s="6">
        <f t="shared" si="1"/>
        <v>1585.7753488372014</v>
      </c>
      <c r="S18" s="6">
        <f t="shared" si="1"/>
        <v>845.72697019730674</v>
      </c>
      <c r="T18" s="6">
        <f t="shared" si="1"/>
        <v>1102.5850611724704</v>
      </c>
      <c r="U18" s="6">
        <f t="shared" si="1"/>
        <v>900.06029294664916</v>
      </c>
      <c r="V18" s="6">
        <f t="shared" si="1"/>
        <v>1468.3999241282856</v>
      </c>
      <c r="W18" s="6">
        <f t="shared" si="1"/>
        <v>1297.0921762904093</v>
      </c>
      <c r="X18" s="6">
        <f t="shared" si="1"/>
        <v>902.41220610686707</v>
      </c>
      <c r="Y18" s="6">
        <f t="shared" si="1"/>
        <v>1758.7755394850917</v>
      </c>
      <c r="Z18" s="6">
        <f t="shared" si="1"/>
        <v>364.9341404761887</v>
      </c>
      <c r="AA18" s="6">
        <f t="shared" si="1"/>
        <v>1693.3700623211348</v>
      </c>
      <c r="AB18" s="6">
        <f t="shared" si="1"/>
        <v>2077.3823978308365</v>
      </c>
      <c r="AC18" s="6">
        <f t="shared" si="1"/>
        <v>827.79272547728681</v>
      </c>
      <c r="AD18" s="6">
        <f t="shared" si="1"/>
        <v>1214.7727792207695</v>
      </c>
      <c r="AE18" s="6">
        <f t="shared" si="1"/>
        <v>1376.5989760573859</v>
      </c>
      <c r="AF18" s="6">
        <f t="shared" si="1"/>
        <v>1275.0605883408052</v>
      </c>
      <c r="AJ18" s="40" t="s">
        <v>10</v>
      </c>
      <c r="AK18" s="41">
        <v>7125</v>
      </c>
      <c r="AL18" s="41">
        <v>10986</v>
      </c>
      <c r="AN18">
        <f t="shared" si="0"/>
        <v>0.64855270344074278</v>
      </c>
    </row>
    <row r="19" spans="2:40" x14ac:dyDescent="0.35">
      <c r="B19" s="6"/>
      <c r="C19" t="s">
        <v>7</v>
      </c>
      <c r="D19" t="s">
        <v>8</v>
      </c>
      <c r="E19" t="s">
        <v>9</v>
      </c>
      <c r="F19" t="s">
        <v>11</v>
      </c>
      <c r="G19" t="s">
        <v>12</v>
      </c>
      <c r="H19" t="s">
        <v>53</v>
      </c>
      <c r="I19" t="s">
        <v>13</v>
      </c>
      <c r="J19" t="s">
        <v>14</v>
      </c>
      <c r="K19" t="s">
        <v>32</v>
      </c>
      <c r="L19" t="s">
        <v>15</v>
      </c>
      <c r="M19" t="s">
        <v>16</v>
      </c>
      <c r="N19" t="s">
        <v>18</v>
      </c>
      <c r="O19" t="s">
        <v>19</v>
      </c>
      <c r="P19" t="s">
        <v>10</v>
      </c>
      <c r="Q19" t="s">
        <v>20</v>
      </c>
      <c r="R19" t="s">
        <v>21</v>
      </c>
      <c r="S19" t="s">
        <v>23</v>
      </c>
      <c r="T19" t="s">
        <v>24</v>
      </c>
      <c r="U19" t="s">
        <v>22</v>
      </c>
      <c r="V19" t="s">
        <v>25</v>
      </c>
      <c r="W19" t="s">
        <v>26</v>
      </c>
      <c r="X19" t="s">
        <v>27</v>
      </c>
      <c r="Y19" t="s">
        <v>28</v>
      </c>
      <c r="Z19" t="s">
        <v>29</v>
      </c>
      <c r="AA19" t="s">
        <v>33</v>
      </c>
      <c r="AB19" t="s">
        <v>31</v>
      </c>
      <c r="AC19" t="s">
        <v>30</v>
      </c>
      <c r="AD19" t="s">
        <v>34</v>
      </c>
      <c r="AE19" t="s">
        <v>54</v>
      </c>
      <c r="AF19" t="s">
        <v>55</v>
      </c>
      <c r="AJ19" s="40" t="s">
        <v>21</v>
      </c>
      <c r="AK19" s="42">
        <v>19189</v>
      </c>
      <c r="AL19" s="42">
        <v>19171</v>
      </c>
      <c r="AN19">
        <f t="shared" si="0"/>
        <v>1.000938918157634</v>
      </c>
    </row>
    <row r="20" spans="2:40" x14ac:dyDescent="0.35">
      <c r="B20" s="6" t="s">
        <v>64</v>
      </c>
      <c r="C20" s="6">
        <v>0.67555475170915047</v>
      </c>
      <c r="D20" s="6">
        <v>0.48263164470843295</v>
      </c>
      <c r="E20" s="6">
        <v>0.53046812296663337</v>
      </c>
      <c r="F20" s="6">
        <v>0.80011123295433673</v>
      </c>
      <c r="G20" s="6">
        <v>0.60039255706823003</v>
      </c>
      <c r="H20" s="6">
        <v>0.67555475170915047</v>
      </c>
      <c r="I20" s="6">
        <v>0.68809462840407509</v>
      </c>
      <c r="J20" s="6">
        <v>0.60240817856723605</v>
      </c>
      <c r="K20" s="6">
        <v>0.44700438956070515</v>
      </c>
      <c r="L20" s="6">
        <v>0.73743022298055927</v>
      </c>
      <c r="M20" s="6">
        <v>0.36169149974252773</v>
      </c>
      <c r="N20" s="6">
        <v>0.51395920835612352</v>
      </c>
      <c r="O20" s="6">
        <v>0.67840096633515945</v>
      </c>
      <c r="P20" s="6">
        <v>0.44887025643160688</v>
      </c>
      <c r="Q20" s="6">
        <v>0.67555475170915047</v>
      </c>
      <c r="R20" s="6">
        <v>0.51395920835612352</v>
      </c>
      <c r="S20" s="6">
        <v>0.26565355474381347</v>
      </c>
      <c r="T20" s="6">
        <v>0.43415845591911956</v>
      </c>
      <c r="U20" s="6">
        <v>0.34008889439440326</v>
      </c>
      <c r="V20" s="6">
        <v>0.68087271676756</v>
      </c>
      <c r="W20" s="6">
        <v>0.85633940708414358</v>
      </c>
      <c r="X20" s="6">
        <v>0.62695024541616895</v>
      </c>
      <c r="Y20" s="6">
        <v>0.43520044524729695</v>
      </c>
      <c r="Z20" s="6">
        <v>0.53046812296663337</v>
      </c>
      <c r="AA20" s="6">
        <v>0.62184504532625806</v>
      </c>
      <c r="AB20" s="6">
        <v>0.49599823442539009</v>
      </c>
      <c r="AC20" s="6">
        <v>0.60039255706823003</v>
      </c>
      <c r="AD20" s="6">
        <v>0.67555475170915047</v>
      </c>
      <c r="AE20" s="6">
        <v>0.38863113062573107</v>
      </c>
      <c r="AF20" s="6">
        <v>0.49147188210134968</v>
      </c>
      <c r="AJ20" s="40" t="s">
        <v>11</v>
      </c>
      <c r="AK20" s="41">
        <v>17717</v>
      </c>
      <c r="AL20" s="41">
        <v>20199</v>
      </c>
      <c r="AN20">
        <f t="shared" si="0"/>
        <v>0.87712262983316003</v>
      </c>
    </row>
    <row r="21" spans="2:40" x14ac:dyDescent="0.35">
      <c r="B21" s="6" t="s">
        <v>65</v>
      </c>
      <c r="C21" s="6">
        <v>0.32444524829084948</v>
      </c>
      <c r="D21" s="6">
        <v>0.51736835529156699</v>
      </c>
      <c r="E21" s="6">
        <v>0.46953187703336668</v>
      </c>
      <c r="F21" s="6">
        <v>0.19988876704566322</v>
      </c>
      <c r="G21" s="6">
        <v>0.39960744293177003</v>
      </c>
      <c r="H21" s="6">
        <v>0.32444524829084948</v>
      </c>
      <c r="I21" s="6">
        <v>0.31190537159592485</v>
      </c>
      <c r="J21" s="6">
        <v>0.397591821432764</v>
      </c>
      <c r="K21" s="6">
        <v>0.5529956104392949</v>
      </c>
      <c r="L21" s="6">
        <v>0.26256977701944068</v>
      </c>
      <c r="M21" s="6">
        <v>0.63830850025747232</v>
      </c>
      <c r="N21" s="6">
        <v>0.48604079164387642</v>
      </c>
      <c r="O21" s="6">
        <v>0.32159903366484055</v>
      </c>
      <c r="P21" s="6">
        <v>0.55112974356839317</v>
      </c>
      <c r="Q21" s="6">
        <v>0.32444524829084948</v>
      </c>
      <c r="R21" s="6">
        <v>0.48604079164387642</v>
      </c>
      <c r="S21" s="6">
        <v>0.73434644525618653</v>
      </c>
      <c r="T21" s="6">
        <v>0.56584154408088039</v>
      </c>
      <c r="U21" s="6">
        <v>0.65991110560559674</v>
      </c>
      <c r="V21" s="6">
        <v>0.31912728323243994</v>
      </c>
      <c r="W21" s="6">
        <v>0.14366059291585639</v>
      </c>
      <c r="X21" s="6">
        <v>0.37304975458383099</v>
      </c>
      <c r="Y21" s="6">
        <v>0.56479955475270305</v>
      </c>
      <c r="Z21" s="6">
        <v>0.46953187703336668</v>
      </c>
      <c r="AA21" s="6">
        <v>0.37815495467374199</v>
      </c>
      <c r="AB21" s="6">
        <v>0.50400176557460996</v>
      </c>
      <c r="AC21" s="6">
        <v>0.39960744293177003</v>
      </c>
      <c r="AD21" s="6">
        <v>0.32444524829084948</v>
      </c>
      <c r="AE21" s="6">
        <v>0.61136886937426893</v>
      </c>
      <c r="AF21" s="6">
        <v>0.50852811789865038</v>
      </c>
      <c r="AJ21" s="40" t="s">
        <v>22</v>
      </c>
      <c r="AK21" s="42">
        <v>6108</v>
      </c>
      <c r="AL21" s="42">
        <v>8883</v>
      </c>
      <c r="AN21">
        <f t="shared" si="0"/>
        <v>0.68760553866936847</v>
      </c>
    </row>
    <row r="22" spans="2:40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J22" s="40" t="s">
        <v>23</v>
      </c>
      <c r="AK22" s="41">
        <v>6602</v>
      </c>
      <c r="AL22" s="41">
        <v>10851</v>
      </c>
      <c r="AN22">
        <f t="shared" si="0"/>
        <v>0.60842318680305962</v>
      </c>
    </row>
    <row r="23" spans="2:40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J23" s="40" t="s">
        <v>24</v>
      </c>
      <c r="AK23" s="42">
        <v>38424</v>
      </c>
      <c r="AL23" s="42">
        <v>31893</v>
      </c>
      <c r="AN23">
        <f t="shared" si="0"/>
        <v>1.2047784780359327</v>
      </c>
    </row>
    <row r="24" spans="2:40" x14ac:dyDescent="0.35">
      <c r="B24" s="6" t="s">
        <v>67</v>
      </c>
      <c r="C24" s="6">
        <f>C$21*C20</f>
        <v>0.21918052915233849</v>
      </c>
      <c r="D24" s="6">
        <f t="shared" ref="D24:AF25" si="2">D$21*D20</f>
        <v>0.24969834023446585</v>
      </c>
      <c r="E24" s="6">
        <f t="shared" si="2"/>
        <v>0.24907169348289013</v>
      </c>
      <c r="F24" s="6">
        <f t="shared" si="2"/>
        <v>0.15993324785462779</v>
      </c>
      <c r="G24" s="6">
        <f t="shared" si="2"/>
        <v>0.2399213344853022</v>
      </c>
      <c r="H24" s="6">
        <f t="shared" si="2"/>
        <v>0.21918052915233849</v>
      </c>
      <c r="I24" s="6">
        <f t="shared" si="2"/>
        <v>0.21462041076553287</v>
      </c>
      <c r="J24" s="6">
        <f t="shared" si="2"/>
        <v>0.23951256496254114</v>
      </c>
      <c r="K24" s="6">
        <f t="shared" si="2"/>
        <v>0.24719146527416652</v>
      </c>
      <c r="L24" s="6">
        <f>L$21*L20</f>
        <v>0.19362688921540186</v>
      </c>
      <c r="M24" s="6">
        <f t="shared" si="2"/>
        <v>0.23087075875652882</v>
      </c>
      <c r="N24" s="6">
        <f t="shared" si="2"/>
        <v>0.24980514050207031</v>
      </c>
      <c r="O24" s="6">
        <f t="shared" si="2"/>
        <v>0.21817309521068132</v>
      </c>
      <c r="P24" s="6">
        <f t="shared" si="2"/>
        <v>0.24738574932263038</v>
      </c>
      <c r="Q24" s="6">
        <f t="shared" si="2"/>
        <v>0.21918052915233849</v>
      </c>
      <c r="R24" s="6">
        <f t="shared" si="2"/>
        <v>0.24980514050207031</v>
      </c>
      <c r="S24" s="6">
        <f t="shared" si="2"/>
        <v>0.19508174359578917</v>
      </c>
      <c r="T24" s="6">
        <f t="shared" si="2"/>
        <v>0.24566489107304545</v>
      </c>
      <c r="U24" s="6">
        <f t="shared" si="2"/>
        <v>0.2244284383039957</v>
      </c>
      <c r="V24" s="6">
        <f t="shared" si="2"/>
        <v>0.21728506032912198</v>
      </c>
      <c r="W24" s="6">
        <f t="shared" si="2"/>
        <v>0.12302222695892098</v>
      </c>
      <c r="X24" s="6">
        <f t="shared" si="2"/>
        <v>0.23388363518877445</v>
      </c>
      <c r="Y24" s="6">
        <f t="shared" si="2"/>
        <v>0.24580101770385143</v>
      </c>
      <c r="Z24" s="6">
        <f t="shared" si="2"/>
        <v>0.24907169348289013</v>
      </c>
      <c r="AA24" s="6">
        <f t="shared" si="2"/>
        <v>0.23515378492944217</v>
      </c>
      <c r="AB24" s="6">
        <f t="shared" si="2"/>
        <v>0.2499839858722859</v>
      </c>
      <c r="AC24" s="6">
        <f t="shared" si="2"/>
        <v>0.2399213344853022</v>
      </c>
      <c r="AD24" s="6">
        <f t="shared" si="2"/>
        <v>0.21918052915233849</v>
      </c>
      <c r="AE24" s="6">
        <f t="shared" si="2"/>
        <v>0.23759697493429702</v>
      </c>
      <c r="AF24" s="6">
        <f t="shared" si="2"/>
        <v>0.24992727120510674</v>
      </c>
      <c r="AJ24" s="40" t="s">
        <v>19</v>
      </c>
      <c r="AK24" s="41">
        <v>5866</v>
      </c>
      <c r="AL24" s="41">
        <v>10319</v>
      </c>
      <c r="AN24">
        <f t="shared" si="0"/>
        <v>0.5684659366217657</v>
      </c>
    </row>
    <row r="25" spans="2:40" x14ac:dyDescent="0.35">
      <c r="B25" s="6" t="s">
        <v>68</v>
      </c>
      <c r="C25" s="6">
        <f>C$21*C21</f>
        <v>0.10526471913851096</v>
      </c>
      <c r="D25" s="6">
        <f t="shared" si="2"/>
        <v>0.26767001505710108</v>
      </c>
      <c r="E25" s="6">
        <f t="shared" si="2"/>
        <v>0.22046018355047658</v>
      </c>
      <c r="F25" s="6">
        <f t="shared" si="2"/>
        <v>3.9955519191035418E-2</v>
      </c>
      <c r="G25" s="6">
        <f t="shared" si="2"/>
        <v>0.15968610844646783</v>
      </c>
      <c r="H25" s="6">
        <f t="shared" si="2"/>
        <v>0.10526471913851096</v>
      </c>
      <c r="I25" s="6">
        <f t="shared" si="2"/>
        <v>9.7284960830391967E-2</v>
      </c>
      <c r="J25" s="6">
        <f t="shared" si="2"/>
        <v>0.15807925647022289</v>
      </c>
      <c r="K25" s="6">
        <f t="shared" si="2"/>
        <v>0.30580414516512838</v>
      </c>
      <c r="L25" s="6">
        <f t="shared" si="2"/>
        <v>6.8942887804038802E-2</v>
      </c>
      <c r="M25" s="6">
        <f t="shared" si="2"/>
        <v>0.40743774150094353</v>
      </c>
      <c r="N25" s="6">
        <f t="shared" si="2"/>
        <v>0.23623565114180609</v>
      </c>
      <c r="O25" s="6">
        <f t="shared" si="2"/>
        <v>0.10342593845415925</v>
      </c>
      <c r="P25" s="6">
        <f t="shared" si="2"/>
        <v>0.30374399424576282</v>
      </c>
      <c r="Q25" s="6">
        <f t="shared" si="2"/>
        <v>0.10526471913851096</v>
      </c>
      <c r="R25" s="6">
        <f t="shared" si="2"/>
        <v>0.23623565114180609</v>
      </c>
      <c r="S25" s="6">
        <f t="shared" si="2"/>
        <v>0.53926470166039742</v>
      </c>
      <c r="T25" s="6">
        <f t="shared" si="2"/>
        <v>0.32017665300783488</v>
      </c>
      <c r="U25" s="6">
        <f t="shared" si="2"/>
        <v>0.43548266730160107</v>
      </c>
      <c r="V25" s="6">
        <f t="shared" si="2"/>
        <v>0.10184222290331794</v>
      </c>
      <c r="W25" s="6">
        <f t="shared" si="2"/>
        <v>2.0638365956935408E-2</v>
      </c>
      <c r="X25" s="6">
        <f t="shared" si="2"/>
        <v>0.13916611939505655</v>
      </c>
      <c r="Y25" s="6">
        <f t="shared" si="2"/>
        <v>0.31899853704885162</v>
      </c>
      <c r="Z25" s="6">
        <f t="shared" si="2"/>
        <v>0.22046018355047658</v>
      </c>
      <c r="AA25" s="6">
        <f t="shared" si="2"/>
        <v>0.14300116974429986</v>
      </c>
      <c r="AB25" s="6">
        <f t="shared" si="2"/>
        <v>0.25401777970232409</v>
      </c>
      <c r="AC25" s="6">
        <f t="shared" si="2"/>
        <v>0.15968610844646783</v>
      </c>
      <c r="AD25" s="6">
        <f t="shared" si="2"/>
        <v>0.10526471913851096</v>
      </c>
      <c r="AE25" s="6">
        <f t="shared" si="2"/>
        <v>0.37377189443997189</v>
      </c>
      <c r="AF25" s="6">
        <f t="shared" si="2"/>
        <v>0.25860084669354366</v>
      </c>
      <c r="AJ25" s="40" t="s">
        <v>25</v>
      </c>
      <c r="AK25" s="42">
        <v>12920</v>
      </c>
      <c r="AL25" s="42">
        <v>16111</v>
      </c>
      <c r="AN25">
        <f t="shared" si="0"/>
        <v>0.80193656507975919</v>
      </c>
    </row>
    <row r="26" spans="2:40" x14ac:dyDescent="0.3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J26" s="40" t="s">
        <v>26</v>
      </c>
      <c r="AK26" s="41">
        <v>23490</v>
      </c>
      <c r="AL26" s="41">
        <v>21692</v>
      </c>
      <c r="AN26">
        <f t="shared" si="0"/>
        <v>1.0828877005347595</v>
      </c>
    </row>
    <row r="27" spans="2:40" x14ac:dyDescent="0.35">
      <c r="B27" s="6" t="s">
        <v>69</v>
      </c>
      <c r="C27" s="6">
        <f>C24*1000/C7</f>
        <v>0.20574811640959764</v>
      </c>
      <c r="D27" s="6">
        <f t="shared" ref="D27:AF27" si="3">D24*1000/D7</f>
        <v>0.19028114873155158</v>
      </c>
      <c r="E27" s="6">
        <f t="shared" si="3"/>
        <v>0.26588909864578503</v>
      </c>
      <c r="F27" s="6">
        <f t="shared" si="3"/>
        <v>0.14209305839319528</v>
      </c>
      <c r="G27" s="6">
        <f t="shared" si="3"/>
        <v>0.22204116262927981</v>
      </c>
      <c r="H27" s="6">
        <f t="shared" si="3"/>
        <v>0.19430897974498093</v>
      </c>
      <c r="I27" s="6">
        <f t="shared" si="3"/>
        <v>0.17356783298722792</v>
      </c>
      <c r="J27" s="6">
        <f t="shared" si="3"/>
        <v>0.20970455969203103</v>
      </c>
      <c r="K27" s="6">
        <f t="shared" si="3"/>
        <v>0.22736820584197284</v>
      </c>
      <c r="L27" s="6">
        <f t="shared" si="3"/>
        <v>0.15225659677688305</v>
      </c>
      <c r="M27" s="6">
        <f t="shared" si="3"/>
        <v>0.1802163261562216</v>
      </c>
      <c r="N27" s="6">
        <f t="shared" si="3"/>
        <v>0.20711074067446314</v>
      </c>
      <c r="O27" s="6">
        <f t="shared" si="3"/>
        <v>0.20209882101096363</v>
      </c>
      <c r="P27" s="6">
        <f t="shared" si="3"/>
        <v>0.210201935105437</v>
      </c>
      <c r="Q27" s="6">
        <f t="shared" si="3"/>
        <v>0.18138720861457344</v>
      </c>
      <c r="R27" s="6">
        <f t="shared" si="3"/>
        <v>0.18757599895245503</v>
      </c>
      <c r="S27" s="6">
        <f t="shared" si="3"/>
        <v>0.19335508270721374</v>
      </c>
      <c r="T27" s="6">
        <f t="shared" si="3"/>
        <v>0.24850494761724251</v>
      </c>
      <c r="U27" s="6">
        <f t="shared" si="3"/>
        <v>0.21356731971195858</v>
      </c>
      <c r="V27" s="6">
        <f t="shared" si="3"/>
        <v>0.17522988736219516</v>
      </c>
      <c r="W27" s="6">
        <f t="shared" si="3"/>
        <v>9.7969919079914314E-2</v>
      </c>
      <c r="X27" s="6">
        <f t="shared" si="3"/>
        <v>0.22680624616930908</v>
      </c>
      <c r="Y27" s="6">
        <f t="shared" si="3"/>
        <v>0.19492547002684493</v>
      </c>
      <c r="Z27" s="6">
        <f t="shared" si="3"/>
        <v>0.25012791628741304</v>
      </c>
      <c r="AA27" s="6">
        <f t="shared" si="3"/>
        <v>0.16819993912605685</v>
      </c>
      <c r="AB27" s="6">
        <f t="shared" si="3"/>
        <v>0.23272354543200929</v>
      </c>
      <c r="AC27" s="6">
        <f t="shared" si="3"/>
        <v>0.22182662018189345</v>
      </c>
      <c r="AD27" s="6">
        <f t="shared" si="3"/>
        <v>0.16312450720462207</v>
      </c>
      <c r="AE27" s="6"/>
      <c r="AF27" s="6">
        <f t="shared" si="3"/>
        <v>0.18271016618409036</v>
      </c>
      <c r="AJ27" s="40" t="s">
        <v>7</v>
      </c>
      <c r="AK27" s="42">
        <v>23590</v>
      </c>
      <c r="AL27" s="42">
        <v>22645</v>
      </c>
      <c r="AN27">
        <f t="shared" si="0"/>
        <v>1.0417310664605872</v>
      </c>
    </row>
    <row r="28" spans="2:40" x14ac:dyDescent="0.35">
      <c r="B28" s="6" t="s">
        <v>78</v>
      </c>
      <c r="C28" s="6">
        <f>C25*1000/C6</f>
        <v>9.5906941815641883E-2</v>
      </c>
      <c r="D28" s="6">
        <f t="shared" ref="D28:AF28" si="4">D25*1000/D6</f>
        <v>0.20331280034285765</v>
      </c>
      <c r="E28" s="6">
        <f t="shared" si="4"/>
        <v>0.23317290800827628</v>
      </c>
      <c r="F28" s="6">
        <f t="shared" si="4"/>
        <v>3.6650723456924543E-2</v>
      </c>
      <c r="G28" s="6">
        <f t="shared" si="4"/>
        <v>0.14685216875690726</v>
      </c>
      <c r="H28" s="6">
        <f t="shared" si="4"/>
        <v>8.1303435282972153E-2</v>
      </c>
      <c r="I28" s="6">
        <f t="shared" si="4"/>
        <v>6.6243824107716967E-2</v>
      </c>
      <c r="J28" s="6">
        <f t="shared" si="4"/>
        <v>0.12437392326532093</v>
      </c>
      <c r="K28" s="6">
        <f t="shared" si="4"/>
        <v>0.25713539439536265</v>
      </c>
      <c r="L28" s="6">
        <f t="shared" si="4"/>
        <v>4.8158887798450414E-2</v>
      </c>
      <c r="M28" s="6">
        <f t="shared" si="4"/>
        <v>0.29694989661197418</v>
      </c>
      <c r="N28" s="6">
        <f t="shared" si="4"/>
        <v>0.16220201647794436</v>
      </c>
      <c r="O28" s="6">
        <f t="shared" si="4"/>
        <v>9.9756231320519875E-2</v>
      </c>
      <c r="P28" s="6">
        <f t="shared" si="4"/>
        <v>0.25071201551986455</v>
      </c>
      <c r="Q28" s="6">
        <f t="shared" si="4"/>
        <v>8.0976420278866826E-2</v>
      </c>
      <c r="R28" s="6">
        <f t="shared" si="4"/>
        <v>0.16351753469231053</v>
      </c>
      <c r="S28" s="6">
        <f t="shared" si="4"/>
        <v>0.48713122234345479</v>
      </c>
      <c r="T28" s="6">
        <f t="shared" si="4"/>
        <v>0.29350924188774807</v>
      </c>
      <c r="U28" s="6">
        <f t="shared" si="4"/>
        <v>0.38080124108684849</v>
      </c>
      <c r="V28" s="6">
        <f t="shared" si="4"/>
        <v>7.4337388980524055E-2</v>
      </c>
      <c r="W28" s="6">
        <f t="shared" si="4"/>
        <v>1.3113239693069607E-2</v>
      </c>
      <c r="X28" s="6">
        <f t="shared" si="4"/>
        <v>0.13629317366430022</v>
      </c>
      <c r="Y28" s="6">
        <f t="shared" si="4"/>
        <v>0.22860255521518852</v>
      </c>
      <c r="Z28" s="6">
        <f t="shared" si="4"/>
        <v>0.2239014892973866</v>
      </c>
      <c r="AA28" s="6">
        <f t="shared" si="4"/>
        <v>0.1046281094136647</v>
      </c>
      <c r="AB28" s="6">
        <f t="shared" si="4"/>
        <v>0.2344057226212409</v>
      </c>
      <c r="AC28" s="6">
        <f t="shared" si="4"/>
        <v>0.13401303909906184</v>
      </c>
      <c r="AD28" s="6">
        <f t="shared" si="4"/>
        <v>8.202595875784098E-2</v>
      </c>
      <c r="AE28" s="6"/>
      <c r="AF28" s="6">
        <f t="shared" si="4"/>
        <v>0.17841523121373706</v>
      </c>
      <c r="AJ28" s="40" t="s">
        <v>27</v>
      </c>
      <c r="AK28" s="41">
        <v>5798</v>
      </c>
      <c r="AL28" s="41">
        <v>10692</v>
      </c>
      <c r="AN28">
        <f t="shared" si="0"/>
        <v>0.54227459783015342</v>
      </c>
    </row>
    <row r="29" spans="2:40" x14ac:dyDescent="0.3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J29" s="40" t="s">
        <v>28</v>
      </c>
      <c r="AK29" s="42">
        <v>12168</v>
      </c>
      <c r="AL29" s="42">
        <v>14844</v>
      </c>
      <c r="AN29">
        <f t="shared" si="0"/>
        <v>0.81972514147130149</v>
      </c>
    </row>
    <row r="30" spans="2:40" x14ac:dyDescent="0.35">
      <c r="B30" s="6" t="s">
        <v>70</v>
      </c>
      <c r="C30" s="19">
        <v>9.7690000000000001</v>
      </c>
      <c r="D30" s="19">
        <v>6.8079999999999998</v>
      </c>
      <c r="E30" s="19">
        <v>7.8929999999999998</v>
      </c>
      <c r="F30" s="19">
        <v>3.3159999999999998</v>
      </c>
      <c r="G30" s="19">
        <v>7.8319999999999999</v>
      </c>
      <c r="H30" s="19">
        <v>7.68</v>
      </c>
      <c r="I30" s="19">
        <v>7.1689999999999996</v>
      </c>
      <c r="J30" s="19">
        <v>5.1479999999999997</v>
      </c>
      <c r="K30" s="19">
        <v>7.6059999999999999</v>
      </c>
      <c r="L30" s="19">
        <v>21.291</v>
      </c>
      <c r="M30" s="19">
        <v>9.2479999999999993</v>
      </c>
      <c r="N30" s="19">
        <v>4.0490000000000004</v>
      </c>
      <c r="O30" s="19">
        <v>8.032</v>
      </c>
      <c r="P30" s="19">
        <v>5.8550000000000004</v>
      </c>
      <c r="Q30" s="19">
        <v>8.9320000000000004</v>
      </c>
      <c r="R30" s="19">
        <v>9.0470000000000006</v>
      </c>
      <c r="S30" s="19">
        <v>4.0490000000000004</v>
      </c>
      <c r="T30" s="19">
        <v>7.6550000000000002</v>
      </c>
      <c r="U30" s="19">
        <v>5.1139999999999999</v>
      </c>
      <c r="V30" s="19">
        <v>8.6910000000000007</v>
      </c>
      <c r="W30" s="19">
        <v>12.507999999999999</v>
      </c>
      <c r="X30" s="19">
        <v>6.1189999999999998</v>
      </c>
      <c r="Y30" s="19">
        <v>9.0890000000000004</v>
      </c>
      <c r="Z30" s="19">
        <v>7.8460000000000001</v>
      </c>
      <c r="AA30" s="19">
        <v>30.309000000000001</v>
      </c>
      <c r="AB30" s="19">
        <v>7.9829999999999997</v>
      </c>
      <c r="AC30" s="19">
        <v>8.3079999999999998</v>
      </c>
      <c r="AD30" s="19">
        <v>8.8559999999999999</v>
      </c>
      <c r="AE30" s="6"/>
      <c r="AF30" s="19">
        <v>27.332999999999998</v>
      </c>
      <c r="AJ30" s="40" t="s">
        <v>29</v>
      </c>
      <c r="AK30" s="41">
        <v>3447</v>
      </c>
      <c r="AL30" s="41">
        <v>6750</v>
      </c>
      <c r="AN30">
        <f t="shared" si="0"/>
        <v>0.51066666666666671</v>
      </c>
    </row>
    <row r="31" spans="2:40" x14ac:dyDescent="0.35">
      <c r="B31" s="6" t="s">
        <v>71</v>
      </c>
      <c r="C31" s="21">
        <f>C30/100</f>
        <v>9.7689999999999999E-2</v>
      </c>
      <c r="D31" s="21">
        <f t="shared" ref="D31:AF31" si="5">D30/100</f>
        <v>6.8080000000000002E-2</v>
      </c>
      <c r="E31" s="21">
        <f t="shared" si="5"/>
        <v>7.893E-2</v>
      </c>
      <c r="F31" s="21">
        <f t="shared" si="5"/>
        <v>3.3159999999999995E-2</v>
      </c>
      <c r="G31" s="21">
        <f t="shared" si="5"/>
        <v>7.8320000000000001E-2</v>
      </c>
      <c r="H31" s="21">
        <f t="shared" si="5"/>
        <v>7.6799999999999993E-2</v>
      </c>
      <c r="I31" s="21">
        <f t="shared" si="5"/>
        <v>7.168999999999999E-2</v>
      </c>
      <c r="J31" s="21">
        <f t="shared" si="5"/>
        <v>5.1479999999999998E-2</v>
      </c>
      <c r="K31" s="21">
        <f t="shared" si="5"/>
        <v>7.6060000000000003E-2</v>
      </c>
      <c r="L31" s="21">
        <f t="shared" si="5"/>
        <v>0.21291000000000002</v>
      </c>
      <c r="M31" s="21">
        <f t="shared" si="5"/>
        <v>9.2479999999999993E-2</v>
      </c>
      <c r="N31" s="21">
        <f t="shared" si="5"/>
        <v>4.0490000000000005E-2</v>
      </c>
      <c r="O31" s="21">
        <f t="shared" si="5"/>
        <v>8.0320000000000003E-2</v>
      </c>
      <c r="P31" s="21">
        <f t="shared" si="5"/>
        <v>5.8550000000000005E-2</v>
      </c>
      <c r="Q31" s="21">
        <f t="shared" si="5"/>
        <v>8.932000000000001E-2</v>
      </c>
      <c r="R31" s="21">
        <f t="shared" si="5"/>
        <v>9.0470000000000009E-2</v>
      </c>
      <c r="S31" s="21">
        <f t="shared" si="5"/>
        <v>4.0490000000000005E-2</v>
      </c>
      <c r="T31" s="21">
        <f t="shared" si="5"/>
        <v>7.6550000000000007E-2</v>
      </c>
      <c r="U31" s="21">
        <f t="shared" si="5"/>
        <v>5.1139999999999998E-2</v>
      </c>
      <c r="V31" s="21">
        <f t="shared" si="5"/>
        <v>8.6910000000000001E-2</v>
      </c>
      <c r="W31" s="21">
        <f t="shared" si="5"/>
        <v>0.12508</v>
      </c>
      <c r="X31" s="21">
        <f t="shared" si="5"/>
        <v>6.1189999999999994E-2</v>
      </c>
      <c r="Y31" s="21">
        <f t="shared" si="5"/>
        <v>9.0889999999999999E-2</v>
      </c>
      <c r="Z31" s="21">
        <f t="shared" si="5"/>
        <v>7.8460000000000002E-2</v>
      </c>
      <c r="AA31" s="21">
        <f t="shared" si="5"/>
        <v>0.30309000000000003</v>
      </c>
      <c r="AB31" s="21">
        <f t="shared" si="5"/>
        <v>7.9829999999999998E-2</v>
      </c>
      <c r="AC31" s="21">
        <f t="shared" si="5"/>
        <v>8.3080000000000001E-2</v>
      </c>
      <c r="AD31" s="21">
        <f t="shared" si="5"/>
        <v>8.856E-2</v>
      </c>
      <c r="AE31" s="21">
        <f t="shared" si="5"/>
        <v>0</v>
      </c>
      <c r="AF31" s="21">
        <f t="shared" si="5"/>
        <v>0.27332999999999996</v>
      </c>
      <c r="AJ31" s="40" t="s">
        <v>31</v>
      </c>
      <c r="AK31" s="42">
        <v>11941</v>
      </c>
      <c r="AL31" s="42">
        <v>15014</v>
      </c>
      <c r="AN31">
        <f t="shared" si="0"/>
        <v>0.79532436392700145</v>
      </c>
    </row>
    <row r="32" spans="2:40" x14ac:dyDescent="0.35">
      <c r="B32" s="6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J32" s="40" t="s">
        <v>30</v>
      </c>
      <c r="AK32" s="41">
        <v>6980</v>
      </c>
      <c r="AL32" s="41">
        <v>10550</v>
      </c>
      <c r="AN32">
        <f t="shared" si="0"/>
        <v>0.66161137440758289</v>
      </c>
    </row>
    <row r="33" spans="2:40" x14ac:dyDescent="0.35">
      <c r="B33" s="6" t="s">
        <v>79</v>
      </c>
      <c r="C33" s="21">
        <f>C27 *37.3*(1-C31)</f>
        <v>6.9246921428243917</v>
      </c>
      <c r="D33" s="20">
        <f t="shared" ref="D33:AE33" si="6">D27 *37.3*(1-D31)</f>
        <v>6.6142899430963507</v>
      </c>
      <c r="E33" s="20">
        <f t="shared" si="6"/>
        <v>9.1348622089448117</v>
      </c>
      <c r="F33" s="20">
        <f t="shared" si="6"/>
        <v>5.1243207211175088</v>
      </c>
      <c r="G33" s="20">
        <f t="shared" si="6"/>
        <v>7.633478524201367</v>
      </c>
      <c r="H33" s="20">
        <f t="shared" si="6"/>
        <v>6.6910996687511259</v>
      </c>
      <c r="I33" s="20">
        <f t="shared" si="6"/>
        <v>6.0099533630059323</v>
      </c>
      <c r="J33" s="20">
        <f t="shared" si="6"/>
        <v>7.4193045421738804</v>
      </c>
      <c r="K33" s="20">
        <f t="shared" si="6"/>
        <v>7.835781837940087</v>
      </c>
      <c r="L33" s="20">
        <f t="shared" si="6"/>
        <v>4.4700187494404595</v>
      </c>
      <c r="M33" s="20">
        <f t="shared" si="6"/>
        <v>6.1004120276858744</v>
      </c>
      <c r="N33" s="20">
        <f t="shared" si="6"/>
        <v>7.4124360390638682</v>
      </c>
      <c r="O33" s="20">
        <f t="shared" si="6"/>
        <v>6.9328108902846406</v>
      </c>
      <c r="P33" s="20">
        <f t="shared" si="6"/>
        <v>7.3814690203270095</v>
      </c>
      <c r="Q33" s="20">
        <f t="shared" si="6"/>
        <v>6.1614267271637653</v>
      </c>
      <c r="R33" s="20">
        <f t="shared" si="6"/>
        <v>6.363603737605545</v>
      </c>
      <c r="S33" s="20">
        <f t="shared" si="6"/>
        <v>6.9201248507332691</v>
      </c>
      <c r="T33" s="20">
        <f t="shared" si="6"/>
        <v>8.5596746416174181</v>
      </c>
      <c r="U33" s="20">
        <f t="shared" si="6"/>
        <v>7.5586766644244605</v>
      </c>
      <c r="V33" s="20">
        <f t="shared" si="6"/>
        <v>5.9680245378626937</v>
      </c>
      <c r="W33" s="20">
        <f t="shared" si="6"/>
        <v>3.197200891732169</v>
      </c>
      <c r="X33" s="20">
        <f t="shared" si="6"/>
        <v>7.9422133543395983</v>
      </c>
      <c r="Y33" s="20">
        <f t="shared" si="6"/>
        <v>6.6098842882927151</v>
      </c>
      <c r="Z33" s="20">
        <f t="shared" si="6"/>
        <v>8.5977574230862466</v>
      </c>
      <c r="AA33" s="20">
        <f t="shared" si="6"/>
        <v>4.3723141901974918</v>
      </c>
      <c r="AB33" s="20">
        <f t="shared" si="6"/>
        <v>7.987616885046414</v>
      </c>
      <c r="AC33" s="20">
        <f t="shared" si="6"/>
        <v>7.5867179687288777</v>
      </c>
      <c r="AD33" s="20">
        <f>AD27 *37.3*(1-AD31)</f>
        <v>5.5456968915774612</v>
      </c>
      <c r="AE33" s="20">
        <f t="shared" si="6"/>
        <v>0</v>
      </c>
      <c r="AF33" s="20">
        <f>AF27 *37.3*(1-AF31)</f>
        <v>4.9523208679950361</v>
      </c>
      <c r="AJ33" s="40" t="s">
        <v>15</v>
      </c>
      <c r="AK33" s="42">
        <v>24911</v>
      </c>
      <c r="AL33" s="42">
        <v>20928</v>
      </c>
      <c r="AN33">
        <f t="shared" si="0"/>
        <v>1.1903191896024465</v>
      </c>
    </row>
    <row r="34" spans="2:40" x14ac:dyDescent="0.35">
      <c r="B34" s="6" t="s">
        <v>82</v>
      </c>
      <c r="C34" s="21">
        <f>C27*37.3*C31</f>
        <v>0.7497125992535989</v>
      </c>
      <c r="D34" s="20">
        <f t="shared" ref="D34:AF34" si="7">D27*37.3*D31</f>
        <v>0.48319690459052234</v>
      </c>
      <c r="E34" s="20">
        <f t="shared" si="7"/>
        <v>0.78280117054297049</v>
      </c>
      <c r="F34" s="20">
        <f t="shared" si="7"/>
        <v>0.17575035694867464</v>
      </c>
      <c r="G34" s="20">
        <f t="shared" si="7"/>
        <v>0.64865684187076977</v>
      </c>
      <c r="H34" s="20">
        <f t="shared" si="7"/>
        <v>0.5566252757366621</v>
      </c>
      <c r="I34" s="20">
        <f t="shared" si="7"/>
        <v>0.46412680741766782</v>
      </c>
      <c r="J34" s="20">
        <f t="shared" si="7"/>
        <v>0.40267553433887671</v>
      </c>
      <c r="K34" s="20">
        <f t="shared" si="7"/>
        <v>0.64505223996549887</v>
      </c>
      <c r="L34" s="20">
        <f t="shared" si="7"/>
        <v>1.2091523103372781</v>
      </c>
      <c r="M34" s="20">
        <f t="shared" si="7"/>
        <v>0.62165693794119092</v>
      </c>
      <c r="N34" s="20">
        <f t="shared" si="7"/>
        <v>0.31279458809360616</v>
      </c>
      <c r="O34" s="20">
        <f t="shared" si="7"/>
        <v>0.60547513342430226</v>
      </c>
      <c r="P34" s="20">
        <f t="shared" si="7"/>
        <v>0.45906315910579049</v>
      </c>
      <c r="Q34" s="20">
        <f t="shared" si="7"/>
        <v>0.60431615415982298</v>
      </c>
      <c r="R34" s="20">
        <f t="shared" si="7"/>
        <v>0.63298102332102701</v>
      </c>
      <c r="S34" s="20">
        <f t="shared" si="7"/>
        <v>0.29201973424580263</v>
      </c>
      <c r="T34" s="20">
        <f t="shared" si="7"/>
        <v>0.70955990450572692</v>
      </c>
      <c r="U34" s="20">
        <f t="shared" si="7"/>
        <v>0.40738436083159463</v>
      </c>
      <c r="V34" s="20">
        <f t="shared" si="7"/>
        <v>0.56805026074718457</v>
      </c>
      <c r="W34" s="20">
        <f t="shared" si="7"/>
        <v>0.45707708994863494</v>
      </c>
      <c r="X34" s="20">
        <f t="shared" si="7"/>
        <v>0.51765962777563079</v>
      </c>
      <c r="Y34" s="20">
        <f t="shared" si="7"/>
        <v>0.66083574370859954</v>
      </c>
      <c r="Z34" s="20">
        <f t="shared" si="7"/>
        <v>0.73201385443425881</v>
      </c>
      <c r="AA34" s="20">
        <f t="shared" si="7"/>
        <v>1.901543539204428</v>
      </c>
      <c r="AB34" s="20">
        <f t="shared" si="7"/>
        <v>0.6929713595675312</v>
      </c>
      <c r="AC34" s="20">
        <f t="shared" si="7"/>
        <v>0.68741496405574665</v>
      </c>
      <c r="AD34" s="20">
        <f t="shared" si="7"/>
        <v>0.5388472271549416</v>
      </c>
      <c r="AE34" s="20">
        <f t="shared" si="7"/>
        <v>0</v>
      </c>
      <c r="AF34" s="20">
        <f t="shared" si="7"/>
        <v>1.8627683306715332</v>
      </c>
      <c r="AJ34" s="40" t="s">
        <v>33</v>
      </c>
      <c r="AK34" s="41">
        <v>23439</v>
      </c>
      <c r="AL34" s="41">
        <v>19286</v>
      </c>
      <c r="AN34">
        <f t="shared" si="0"/>
        <v>1.2153375505548065</v>
      </c>
    </row>
    <row r="35" spans="2:40" x14ac:dyDescent="0.35">
      <c r="B35" s="6"/>
      <c r="C35" s="21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J35" s="40" t="s">
        <v>105</v>
      </c>
      <c r="AK35" s="42" t="s">
        <v>112</v>
      </c>
      <c r="AL35" s="42" t="s">
        <v>112</v>
      </c>
    </row>
    <row r="36" spans="2:40" x14ac:dyDescent="0.35">
      <c r="B36" s="6" t="s">
        <v>80</v>
      </c>
      <c r="C36" s="21">
        <f>C25*35.2*(1-C31)</f>
        <v>3.3433455871506177</v>
      </c>
      <c r="D36" s="20">
        <f t="shared" ref="D36:AF36" si="8">D25*35.2*(1-D31)</f>
        <v>8.7805358232068809</v>
      </c>
      <c r="E36" s="20">
        <f t="shared" si="8"/>
        <v>7.1476859964518802</v>
      </c>
      <c r="F36" s="20">
        <f t="shared" si="8"/>
        <v>1.3597969149480562</v>
      </c>
      <c r="G36" s="20">
        <f t="shared" si="8"/>
        <v>5.1807181336395054</v>
      </c>
      <c r="H36" s="20">
        <f t="shared" si="8"/>
        <v>3.420749682545301</v>
      </c>
      <c r="I36" s="20">
        <f t="shared" si="8"/>
        <v>3.1789331899938333</v>
      </c>
      <c r="J36" s="20">
        <f t="shared" si="8"/>
        <v>5.2779350394191811</v>
      </c>
      <c r="K36" s="20">
        <f t="shared" si="8"/>
        <v>9.9455728023121797</v>
      </c>
      <c r="L36" s="20">
        <f t="shared" si="8"/>
        <v>1.910101866171168</v>
      </c>
      <c r="M36" s="20">
        <f t="shared" si="8"/>
        <v>13.015478050676158</v>
      </c>
      <c r="N36" s="20">
        <f t="shared" si="8"/>
        <v>7.9788005308730181</v>
      </c>
      <c r="O36" s="20">
        <f t="shared" si="8"/>
        <v>3.3481806011287456</v>
      </c>
      <c r="P36" s="20">
        <f t="shared" si="8"/>
        <v>10.065784375070105</v>
      </c>
      <c r="Q36" s="20">
        <f t="shared" si="8"/>
        <v>3.3743590997620823</v>
      </c>
      <c r="R36" s="20">
        <f t="shared" si="8"/>
        <v>7.5631920947618436</v>
      </c>
      <c r="S36" s="20">
        <f t="shared" si="8"/>
        <v>18.213531560933912</v>
      </c>
      <c r="T36" s="20">
        <f t="shared" si="8"/>
        <v>10.407482983746997</v>
      </c>
      <c r="U36" s="20">
        <f t="shared" si="8"/>
        <v>14.545065346092063</v>
      </c>
      <c r="V36" s="20">
        <f t="shared" si="8"/>
        <v>3.2732872589398285</v>
      </c>
      <c r="W36" s="20">
        <f t="shared" si="8"/>
        <v>0.63560355383507594</v>
      </c>
      <c r="X36" s="20">
        <f t="shared" si="8"/>
        <v>4.5988991681344116</v>
      </c>
      <c r="Y36" s="20">
        <f t="shared" si="8"/>
        <v>10.208167552580148</v>
      </c>
      <c r="Z36" s="20">
        <f t="shared" si="8"/>
        <v>7.1513332897285391</v>
      </c>
      <c r="AA36" s="20">
        <f t="shared" si="8"/>
        <v>3.5079948712688007</v>
      </c>
      <c r="AB36" s="20">
        <f t="shared" si="8"/>
        <v>8.2276318202738015</v>
      </c>
      <c r="AC36" s="20">
        <f t="shared" si="8"/>
        <v>5.1539624067970822</v>
      </c>
      <c r="AD36" s="20">
        <f t="shared" si="8"/>
        <v>3.3771751415284763</v>
      </c>
      <c r="AE36" s="20">
        <f t="shared" si="8"/>
        <v>13.156770684287011</v>
      </c>
      <c r="AF36" s="20">
        <f t="shared" si="8"/>
        <v>6.6146951997912691</v>
      </c>
      <c r="AJ36" s="40" t="s">
        <v>106</v>
      </c>
      <c r="AK36" s="41" t="s">
        <v>112</v>
      </c>
      <c r="AL36" s="41" t="s">
        <v>112</v>
      </c>
    </row>
    <row r="37" spans="2:40" x14ac:dyDescent="0.35">
      <c r="B37" s="6" t="s">
        <v>81</v>
      </c>
      <c r="C37" s="21">
        <f>C25*23.4*C31</f>
        <v>0.24062946365580257</v>
      </c>
      <c r="D37" s="20">
        <f t="shared" ref="D37:AF37" si="9">D25*23.4*D31</f>
        <v>0.42641760622704611</v>
      </c>
      <c r="E37" s="20">
        <f t="shared" si="9"/>
        <v>0.40718158153075529</v>
      </c>
      <c r="F37" s="20">
        <f t="shared" si="9"/>
        <v>3.100324538316878E-2</v>
      </c>
      <c r="G37" s="20">
        <f t="shared" si="9"/>
        <v>0.2926548147165402</v>
      </c>
      <c r="H37" s="20">
        <f t="shared" si="9"/>
        <v>0.1891733320582008</v>
      </c>
      <c r="I37" s="20">
        <f t="shared" si="9"/>
        <v>0.16319999690118067</v>
      </c>
      <c r="J37" s="20">
        <f t="shared" si="9"/>
        <v>0.19042733088023753</v>
      </c>
      <c r="K37" s="20">
        <f t="shared" si="9"/>
        <v>0.54427144078147616</v>
      </c>
      <c r="L37" s="20">
        <f t="shared" si="9"/>
        <v>0.3434799476711749</v>
      </c>
      <c r="M37" s="20">
        <f t="shared" si="9"/>
        <v>0.8817083106157696</v>
      </c>
      <c r="N37" s="20">
        <f t="shared" si="9"/>
        <v>0.22382524744472246</v>
      </c>
      <c r="O37" s="20">
        <f t="shared" si="9"/>
        <v>0.19438781021333085</v>
      </c>
      <c r="P37" s="20">
        <f t="shared" si="9"/>
        <v>0.41615053419629228</v>
      </c>
      <c r="Q37" s="20">
        <f t="shared" si="9"/>
        <v>0.22001252629477211</v>
      </c>
      <c r="R37" s="20">
        <f t="shared" si="9"/>
        <v>0.50011040099590121</v>
      </c>
      <c r="S37" s="20">
        <f t="shared" si="9"/>
        <v>0.51093496982337017</v>
      </c>
      <c r="T37" s="20">
        <f t="shared" si="9"/>
        <v>0.57352283323334441</v>
      </c>
      <c r="U37" s="20">
        <f t="shared" si="9"/>
        <v>0.52113165637581071</v>
      </c>
      <c r="V37" s="20">
        <f t="shared" si="9"/>
        <v>0.20711591766514026</v>
      </c>
      <c r="W37" s="20">
        <f t="shared" si="9"/>
        <v>6.0405855445107445E-2</v>
      </c>
      <c r="X37" s="20">
        <f t="shared" si="9"/>
        <v>0.19926445139133411</v>
      </c>
      <c r="Y37" s="20">
        <f t="shared" si="9"/>
        <v>0.67845438255746082</v>
      </c>
      <c r="Z37" s="20">
        <f t="shared" si="9"/>
        <v>0.40475696043206716</v>
      </c>
      <c r="AA37" s="20">
        <f t="shared" si="9"/>
        <v>1.0142080541845164</v>
      </c>
      <c r="AB37" s="20">
        <f t="shared" si="9"/>
        <v>0.47451080087509478</v>
      </c>
      <c r="AC37" s="20">
        <f t="shared" si="9"/>
        <v>0.31044129221974159</v>
      </c>
      <c r="AD37" s="20">
        <f t="shared" si="9"/>
        <v>0.21814049852961281</v>
      </c>
      <c r="AE37" s="20">
        <f t="shared" si="9"/>
        <v>0</v>
      </c>
      <c r="AF37" s="20">
        <f t="shared" si="9"/>
        <v>1.6539908445858629</v>
      </c>
      <c r="AJ37" s="40" t="s">
        <v>107</v>
      </c>
      <c r="AK37" s="42" t="s">
        <v>112</v>
      </c>
      <c r="AL37" s="42" t="s">
        <v>112</v>
      </c>
    </row>
    <row r="38" spans="2:40" x14ac:dyDescent="0.35">
      <c r="B38" s="22" t="s">
        <v>83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J38" s="40" t="s">
        <v>55</v>
      </c>
      <c r="AK38" s="41">
        <v>35123</v>
      </c>
      <c r="AL38" s="41">
        <v>25398</v>
      </c>
      <c r="AN38">
        <f t="shared" si="0"/>
        <v>1.3829041656823371</v>
      </c>
    </row>
    <row r="39" spans="2:40" x14ac:dyDescent="0.35">
      <c r="B39" s="6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J39" s="40" t="s">
        <v>34</v>
      </c>
      <c r="AK39" s="42">
        <v>21047</v>
      </c>
      <c r="AL39" s="42">
        <v>15791</v>
      </c>
      <c r="AN39">
        <f t="shared" si="0"/>
        <v>1.332847824710278</v>
      </c>
    </row>
    <row r="40" spans="2:40" x14ac:dyDescent="0.35">
      <c r="B40" s="6" t="s">
        <v>77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J40" s="40" t="s">
        <v>108</v>
      </c>
      <c r="AK40" s="41">
        <v>4751</v>
      </c>
      <c r="AL40" s="41">
        <v>8854</v>
      </c>
      <c r="AN40">
        <f t="shared" si="0"/>
        <v>0.53659362999774118</v>
      </c>
    </row>
    <row r="41" spans="2:40" x14ac:dyDescent="0.35">
      <c r="B41" s="23">
        <f>A41/2.45</f>
        <v>0</v>
      </c>
      <c r="C41" s="21">
        <f t="shared" ref="C41:E42" si="10">C33*$CD41</f>
        <v>0</v>
      </c>
      <c r="D41" s="21">
        <f t="shared" si="10"/>
        <v>0</v>
      </c>
      <c r="E41" s="21">
        <f t="shared" si="10"/>
        <v>0</v>
      </c>
      <c r="F41" s="21">
        <f t="shared" ref="F41:AF42" si="11">F33*$CD41</f>
        <v>0</v>
      </c>
      <c r="G41" s="21">
        <f t="shared" si="11"/>
        <v>0</v>
      </c>
      <c r="H41" s="21">
        <f t="shared" si="11"/>
        <v>0</v>
      </c>
      <c r="I41" s="21">
        <f t="shared" si="11"/>
        <v>0</v>
      </c>
      <c r="J41" s="21">
        <f t="shared" si="11"/>
        <v>0</v>
      </c>
      <c r="K41" s="21">
        <f t="shared" si="11"/>
        <v>0</v>
      </c>
      <c r="L41" s="21">
        <f t="shared" si="11"/>
        <v>0</v>
      </c>
      <c r="M41" s="21">
        <f t="shared" si="11"/>
        <v>0</v>
      </c>
      <c r="N41" s="21">
        <f t="shared" si="11"/>
        <v>0</v>
      </c>
      <c r="O41" s="21">
        <f t="shared" si="11"/>
        <v>0</v>
      </c>
      <c r="P41" s="21">
        <f t="shared" si="11"/>
        <v>0</v>
      </c>
      <c r="Q41" s="21">
        <f t="shared" si="11"/>
        <v>0</v>
      </c>
      <c r="R41" s="21">
        <f t="shared" si="11"/>
        <v>0</v>
      </c>
      <c r="S41" s="21">
        <f t="shared" si="11"/>
        <v>0</v>
      </c>
      <c r="T41" s="21">
        <f t="shared" si="11"/>
        <v>0</v>
      </c>
      <c r="U41" s="21">
        <f t="shared" si="11"/>
        <v>0</v>
      </c>
      <c r="V41" s="21">
        <f t="shared" si="11"/>
        <v>0</v>
      </c>
      <c r="W41" s="21">
        <f t="shared" si="11"/>
        <v>0</v>
      </c>
      <c r="X41" s="21">
        <f t="shared" si="11"/>
        <v>0</v>
      </c>
      <c r="Y41" s="21">
        <f t="shared" si="11"/>
        <v>0</v>
      </c>
      <c r="Z41" s="21">
        <f t="shared" si="11"/>
        <v>0</v>
      </c>
      <c r="AA41" s="21">
        <f t="shared" si="11"/>
        <v>0</v>
      </c>
      <c r="AB41" s="21">
        <f t="shared" si="11"/>
        <v>0</v>
      </c>
      <c r="AC41" s="21">
        <f t="shared" si="11"/>
        <v>0</v>
      </c>
      <c r="AD41" s="21">
        <f t="shared" si="11"/>
        <v>0</v>
      </c>
      <c r="AE41" s="21">
        <f t="shared" si="11"/>
        <v>0</v>
      </c>
      <c r="AF41" s="21">
        <f t="shared" si="11"/>
        <v>0</v>
      </c>
      <c r="AJ41" s="40" t="s">
        <v>109</v>
      </c>
      <c r="AK41" s="42">
        <v>2425</v>
      </c>
      <c r="AL41" s="42">
        <v>5362</v>
      </c>
      <c r="AN41">
        <f t="shared" si="0"/>
        <v>0.45225662066393135</v>
      </c>
    </row>
    <row r="42" spans="2:40" x14ac:dyDescent="0.35">
      <c r="B42" s="23">
        <f>A42/2.45</f>
        <v>0</v>
      </c>
      <c r="C42" s="21">
        <f t="shared" si="10"/>
        <v>0</v>
      </c>
      <c r="D42" s="21">
        <f t="shared" si="10"/>
        <v>0</v>
      </c>
      <c r="E42" s="21">
        <f t="shared" si="10"/>
        <v>0</v>
      </c>
      <c r="F42" s="21">
        <f t="shared" si="11"/>
        <v>0</v>
      </c>
      <c r="G42" s="21">
        <f t="shared" si="11"/>
        <v>0</v>
      </c>
      <c r="H42" s="21">
        <f t="shared" si="11"/>
        <v>0</v>
      </c>
      <c r="I42" s="21">
        <f t="shared" si="11"/>
        <v>0</v>
      </c>
      <c r="J42" s="21">
        <f t="shared" si="11"/>
        <v>0</v>
      </c>
      <c r="K42" s="21">
        <f t="shared" si="11"/>
        <v>0</v>
      </c>
      <c r="L42" s="21">
        <f t="shared" si="11"/>
        <v>0</v>
      </c>
      <c r="M42" s="21">
        <f t="shared" si="11"/>
        <v>0</v>
      </c>
      <c r="N42" s="21">
        <f t="shared" si="11"/>
        <v>0</v>
      </c>
      <c r="O42" s="21">
        <f t="shared" si="11"/>
        <v>0</v>
      </c>
      <c r="P42" s="21">
        <f t="shared" si="11"/>
        <v>0</v>
      </c>
      <c r="Q42" s="21">
        <f t="shared" si="11"/>
        <v>0</v>
      </c>
      <c r="R42" s="21">
        <f t="shared" si="11"/>
        <v>0</v>
      </c>
      <c r="S42" s="21">
        <f t="shared" si="11"/>
        <v>0</v>
      </c>
      <c r="T42" s="21">
        <f t="shared" si="11"/>
        <v>0</v>
      </c>
      <c r="U42" s="21">
        <f t="shared" si="11"/>
        <v>0</v>
      </c>
      <c r="V42" s="21">
        <f t="shared" si="11"/>
        <v>0</v>
      </c>
      <c r="W42" s="21">
        <f t="shared" si="11"/>
        <v>0</v>
      </c>
      <c r="X42" s="21">
        <f t="shared" si="11"/>
        <v>0</v>
      </c>
      <c r="Y42" s="21">
        <f t="shared" si="11"/>
        <v>0</v>
      </c>
      <c r="Z42" s="21">
        <f t="shared" si="11"/>
        <v>0</v>
      </c>
      <c r="AA42" s="21">
        <f t="shared" si="11"/>
        <v>0</v>
      </c>
      <c r="AB42" s="21">
        <f t="shared" si="11"/>
        <v>0</v>
      </c>
      <c r="AC42" s="21">
        <f t="shared" si="11"/>
        <v>0</v>
      </c>
      <c r="AD42" s="21">
        <f t="shared" si="11"/>
        <v>0</v>
      </c>
      <c r="AE42" s="21">
        <f t="shared" si="11"/>
        <v>0</v>
      </c>
      <c r="AF42" s="21">
        <f t="shared" si="11"/>
        <v>0</v>
      </c>
      <c r="AJ42" s="40" t="s">
        <v>110</v>
      </c>
      <c r="AK42" s="41">
        <v>3876</v>
      </c>
      <c r="AL42" s="41">
        <v>7978</v>
      </c>
      <c r="AN42">
        <f t="shared" si="0"/>
        <v>0.48583604913512157</v>
      </c>
    </row>
    <row r="43" spans="2:40" x14ac:dyDescent="0.35">
      <c r="B43" s="23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J43" s="40" t="s">
        <v>54</v>
      </c>
      <c r="AK43" s="42">
        <v>6947</v>
      </c>
      <c r="AL43" s="42">
        <v>11381</v>
      </c>
      <c r="AN43">
        <f t="shared" si="0"/>
        <v>0.61040330375186713</v>
      </c>
    </row>
    <row r="44" spans="2:40" x14ac:dyDescent="0.35">
      <c r="B44" s="23">
        <f>A44/2.45</f>
        <v>0</v>
      </c>
      <c r="C44" s="21">
        <f t="shared" ref="C44:E45" si="12">C36*$CD44</f>
        <v>0</v>
      </c>
      <c r="D44" s="21">
        <f t="shared" si="12"/>
        <v>0</v>
      </c>
      <c r="E44" s="21">
        <f t="shared" si="12"/>
        <v>0</v>
      </c>
      <c r="F44" s="21">
        <f t="shared" ref="F44:AF45" si="13">F36*$CD44</f>
        <v>0</v>
      </c>
      <c r="G44" s="21">
        <f t="shared" si="13"/>
        <v>0</v>
      </c>
      <c r="H44" s="21">
        <f t="shared" si="13"/>
        <v>0</v>
      </c>
      <c r="I44" s="21">
        <f t="shared" si="13"/>
        <v>0</v>
      </c>
      <c r="J44" s="21">
        <f t="shared" si="13"/>
        <v>0</v>
      </c>
      <c r="K44" s="21">
        <f t="shared" si="13"/>
        <v>0</v>
      </c>
      <c r="L44" s="21">
        <f t="shared" si="13"/>
        <v>0</v>
      </c>
      <c r="M44" s="21">
        <f t="shared" si="13"/>
        <v>0</v>
      </c>
      <c r="N44" s="21">
        <f t="shared" si="13"/>
        <v>0</v>
      </c>
      <c r="O44" s="21">
        <f t="shared" si="13"/>
        <v>0</v>
      </c>
      <c r="P44" s="21">
        <f t="shared" si="13"/>
        <v>0</v>
      </c>
      <c r="Q44" s="21">
        <f t="shared" si="13"/>
        <v>0</v>
      </c>
      <c r="R44" s="21">
        <f t="shared" si="13"/>
        <v>0</v>
      </c>
      <c r="S44" s="21">
        <f t="shared" si="13"/>
        <v>0</v>
      </c>
      <c r="T44" s="21">
        <f t="shared" si="13"/>
        <v>0</v>
      </c>
      <c r="U44" s="21">
        <f t="shared" si="13"/>
        <v>0</v>
      </c>
      <c r="V44" s="21">
        <f t="shared" si="13"/>
        <v>0</v>
      </c>
      <c r="W44" s="21">
        <f t="shared" si="13"/>
        <v>0</v>
      </c>
      <c r="X44" s="21">
        <f t="shared" si="13"/>
        <v>0</v>
      </c>
      <c r="Y44" s="21">
        <f t="shared" si="13"/>
        <v>0</v>
      </c>
      <c r="Z44" s="21">
        <f t="shared" si="13"/>
        <v>0</v>
      </c>
      <c r="AA44" s="21">
        <f t="shared" si="13"/>
        <v>0</v>
      </c>
      <c r="AB44" s="21">
        <f t="shared" si="13"/>
        <v>0</v>
      </c>
      <c r="AC44" s="21">
        <f t="shared" si="13"/>
        <v>0</v>
      </c>
      <c r="AD44" s="21">
        <f t="shared" si="13"/>
        <v>0</v>
      </c>
      <c r="AE44" s="21">
        <f t="shared" si="13"/>
        <v>0</v>
      </c>
      <c r="AF44" s="21">
        <f t="shared" si="13"/>
        <v>0</v>
      </c>
      <c r="AJ44" s="40" t="s">
        <v>111</v>
      </c>
      <c r="AK44" s="41">
        <v>2755</v>
      </c>
      <c r="AL44" s="41">
        <v>5513</v>
      </c>
      <c r="AN44">
        <f t="shared" si="0"/>
        <v>0.49972791583529841</v>
      </c>
    </row>
    <row r="45" spans="2:40" x14ac:dyDescent="0.35">
      <c r="B45" s="23">
        <f>A45/2.45</f>
        <v>0</v>
      </c>
      <c r="C45" s="21">
        <f t="shared" si="12"/>
        <v>0</v>
      </c>
      <c r="D45" s="21">
        <f t="shared" si="12"/>
        <v>0</v>
      </c>
      <c r="E45" s="21">
        <f t="shared" si="12"/>
        <v>0</v>
      </c>
      <c r="F45" s="21">
        <f t="shared" si="13"/>
        <v>0</v>
      </c>
      <c r="G45" s="21">
        <f t="shared" si="13"/>
        <v>0</v>
      </c>
      <c r="H45" s="21">
        <f t="shared" si="13"/>
        <v>0</v>
      </c>
      <c r="I45" s="21">
        <f t="shared" si="13"/>
        <v>0</v>
      </c>
      <c r="J45" s="21">
        <f t="shared" si="13"/>
        <v>0</v>
      </c>
      <c r="K45" s="21">
        <f t="shared" si="13"/>
        <v>0</v>
      </c>
      <c r="L45" s="21">
        <f t="shared" si="13"/>
        <v>0</v>
      </c>
      <c r="M45" s="21">
        <f t="shared" si="13"/>
        <v>0</v>
      </c>
      <c r="N45" s="21">
        <f t="shared" si="13"/>
        <v>0</v>
      </c>
      <c r="O45" s="21">
        <f t="shared" si="13"/>
        <v>0</v>
      </c>
      <c r="P45" s="21">
        <f t="shared" si="13"/>
        <v>0</v>
      </c>
      <c r="Q45" s="21">
        <f t="shared" si="13"/>
        <v>0</v>
      </c>
      <c r="R45" s="21">
        <f t="shared" si="13"/>
        <v>0</v>
      </c>
      <c r="S45" s="21">
        <f t="shared" si="13"/>
        <v>0</v>
      </c>
      <c r="T45" s="21">
        <f t="shared" si="13"/>
        <v>0</v>
      </c>
      <c r="U45" s="21">
        <f t="shared" si="13"/>
        <v>0</v>
      </c>
      <c r="V45" s="21">
        <f t="shared" si="13"/>
        <v>0</v>
      </c>
      <c r="W45" s="21">
        <f t="shared" si="13"/>
        <v>0</v>
      </c>
      <c r="X45" s="21">
        <f t="shared" si="13"/>
        <v>0</v>
      </c>
      <c r="Y45" s="21">
        <f t="shared" si="13"/>
        <v>0</v>
      </c>
      <c r="Z45" s="21">
        <f t="shared" si="13"/>
        <v>0</v>
      </c>
      <c r="AA45" s="21">
        <f t="shared" si="13"/>
        <v>0</v>
      </c>
      <c r="AB45" s="21">
        <f t="shared" si="13"/>
        <v>0</v>
      </c>
      <c r="AC45" s="21">
        <f t="shared" si="13"/>
        <v>0</v>
      </c>
      <c r="AD45" s="21">
        <f t="shared" si="13"/>
        <v>0</v>
      </c>
      <c r="AE45" s="21">
        <f t="shared" si="13"/>
        <v>0</v>
      </c>
      <c r="AF45" s="21">
        <f t="shared" si="13"/>
        <v>0</v>
      </c>
    </row>
    <row r="46" spans="2:40" x14ac:dyDescent="0.35">
      <c r="B46" s="6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2:40" x14ac:dyDescent="0.35">
      <c r="B47" s="6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2:40" x14ac:dyDescent="0.35">
      <c r="B48" s="6" t="s">
        <v>85</v>
      </c>
      <c r="C48" s="6">
        <f>SUM(C41:C42,C44:C45)</f>
        <v>0</v>
      </c>
      <c r="D48" s="6">
        <f>SUM(D41:D42,D44:D45)</f>
        <v>0</v>
      </c>
      <c r="E48" s="6">
        <f t="shared" ref="E48:AF48" si="14">SUM(E41:E42,E44:E45)</f>
        <v>0</v>
      </c>
      <c r="F48" s="6">
        <f t="shared" si="14"/>
        <v>0</v>
      </c>
      <c r="G48" s="6">
        <f t="shared" si="14"/>
        <v>0</v>
      </c>
      <c r="H48" s="6">
        <f t="shared" si="14"/>
        <v>0</v>
      </c>
      <c r="I48" s="6">
        <f t="shared" si="14"/>
        <v>0</v>
      </c>
      <c r="J48" s="6">
        <f t="shared" si="14"/>
        <v>0</v>
      </c>
      <c r="K48" s="6">
        <f t="shared" si="14"/>
        <v>0</v>
      </c>
      <c r="L48" s="6">
        <f t="shared" si="14"/>
        <v>0</v>
      </c>
      <c r="M48" s="6">
        <f t="shared" si="14"/>
        <v>0</v>
      </c>
      <c r="N48" s="6">
        <f t="shared" si="14"/>
        <v>0</v>
      </c>
      <c r="O48" s="6">
        <f t="shared" si="14"/>
        <v>0</v>
      </c>
      <c r="P48" s="6">
        <f t="shared" si="14"/>
        <v>0</v>
      </c>
      <c r="Q48" s="6">
        <f t="shared" si="14"/>
        <v>0</v>
      </c>
      <c r="R48" s="6">
        <f t="shared" si="14"/>
        <v>0</v>
      </c>
      <c r="S48" s="6">
        <f t="shared" si="14"/>
        <v>0</v>
      </c>
      <c r="T48" s="6">
        <f t="shared" si="14"/>
        <v>0</v>
      </c>
      <c r="U48" s="6">
        <f t="shared" si="14"/>
        <v>0</v>
      </c>
      <c r="V48" s="6">
        <f t="shared" si="14"/>
        <v>0</v>
      </c>
      <c r="W48" s="6">
        <f t="shared" si="14"/>
        <v>0</v>
      </c>
      <c r="X48" s="6">
        <f t="shared" si="14"/>
        <v>0</v>
      </c>
      <c r="Y48" s="6">
        <f t="shared" si="14"/>
        <v>0</v>
      </c>
      <c r="Z48" s="6">
        <f t="shared" si="14"/>
        <v>0</v>
      </c>
      <c r="AA48" s="6">
        <f t="shared" si="14"/>
        <v>0</v>
      </c>
      <c r="AB48" s="6">
        <f t="shared" si="14"/>
        <v>0</v>
      </c>
      <c r="AC48" s="6">
        <f t="shared" si="14"/>
        <v>0</v>
      </c>
      <c r="AD48" s="6">
        <f t="shared" si="14"/>
        <v>0</v>
      </c>
      <c r="AE48" s="6">
        <f t="shared" si="14"/>
        <v>0</v>
      </c>
      <c r="AF48" s="6">
        <f t="shared" si="14"/>
        <v>0</v>
      </c>
    </row>
    <row r="49" spans="2:32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2:32" x14ac:dyDescent="0.35">
      <c r="B50" s="21"/>
      <c r="C50" t="s">
        <v>7</v>
      </c>
      <c r="D50" t="s">
        <v>8</v>
      </c>
      <c r="E50" t="s">
        <v>9</v>
      </c>
      <c r="F50" t="s">
        <v>11</v>
      </c>
      <c r="G50" t="s">
        <v>12</v>
      </c>
      <c r="H50" t="s">
        <v>53</v>
      </c>
      <c r="I50" t="s">
        <v>13</v>
      </c>
      <c r="J50" t="s">
        <v>14</v>
      </c>
      <c r="K50" t="s">
        <v>32</v>
      </c>
      <c r="L50" t="s">
        <v>15</v>
      </c>
      <c r="M50" t="s">
        <v>16</v>
      </c>
      <c r="N50" t="s">
        <v>18</v>
      </c>
      <c r="O50" t="s">
        <v>19</v>
      </c>
      <c r="P50" t="s">
        <v>10</v>
      </c>
      <c r="Q50" t="s">
        <v>20</v>
      </c>
      <c r="R50" t="s">
        <v>21</v>
      </c>
      <c r="S50" t="s">
        <v>23</v>
      </c>
      <c r="T50" t="s">
        <v>24</v>
      </c>
      <c r="U50" t="s">
        <v>22</v>
      </c>
      <c r="V50" t="s">
        <v>25</v>
      </c>
      <c r="W50" t="s">
        <v>26</v>
      </c>
      <c r="X50" t="s">
        <v>27</v>
      </c>
      <c r="Y50" t="s">
        <v>28</v>
      </c>
      <c r="Z50" t="s">
        <v>29</v>
      </c>
      <c r="AA50" t="s">
        <v>33</v>
      </c>
      <c r="AB50" t="s">
        <v>31</v>
      </c>
      <c r="AC50" t="s">
        <v>30</v>
      </c>
      <c r="AD50" t="s">
        <v>34</v>
      </c>
      <c r="AE50" t="s">
        <v>54</v>
      </c>
      <c r="AF50" t="s">
        <v>55</v>
      </c>
    </row>
  </sheetData>
  <hyperlinks>
    <hyperlink ref="B38" r:id="rId1" xr:uid="{23BF740E-BBBD-4300-BEFA-3192282B48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Price statistics_2020</vt:lpstr>
      <vt:lpstr>redoing_Average</vt:lpstr>
      <vt:lpstr>redoing_City</vt:lpstr>
      <vt:lpstr>redoing_Town</vt:lpstr>
      <vt:lpstr>redoing_Rural</vt:lpstr>
      <vt:lpstr>For_the_tailpipe_emissions</vt:lpstr>
      <vt:lpstr>Tailpipe_emissions_bp</vt:lpstr>
      <vt:lpstr>Sheet1</vt:lpstr>
      <vt:lpstr>2020_wtht_PPS</vt:lpstr>
      <vt:lpstr>Price_Statistics_2015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Robert Walke</dc:creator>
  <cp:lastModifiedBy>Peter Robert Walke</cp:lastModifiedBy>
  <dcterms:created xsi:type="dcterms:W3CDTF">2021-06-18T13:47:14Z</dcterms:created>
  <dcterms:modified xsi:type="dcterms:W3CDTF">2021-09-21T20:39:10Z</dcterms:modified>
</cp:coreProperties>
</file>