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6" activeTab="10"/>
  </bookViews>
  <sheets>
    <sheet name="Soil Analysis results" sheetId="1" r:id="rId1"/>
    <sheet name="SAR depth 0-1" sheetId="8" r:id="rId2"/>
    <sheet name="SAR depth 1-5" sheetId="9" r:id="rId3"/>
    <sheet name="Ammonium and Nitrate" sheetId="3" r:id="rId4"/>
    <sheet name="Leaf analysis results" sheetId="2" r:id="rId5"/>
    <sheet name="Decomp Weights" sheetId="10" r:id="rId6"/>
    <sheet name="Transects" sheetId="6" r:id="rId7"/>
    <sheet name="Frass production" sheetId="7" r:id="rId8"/>
    <sheet name="Transect Summary" sheetId="11" r:id="rId9"/>
    <sheet name="BECVOL" sheetId="14" r:id="rId10"/>
    <sheet name="BECVOL OutPut" sheetId="15" r:id="rId11"/>
  </sheets>
  <definedNames>
    <definedName name="_xlnm._FilterDatabase" localSheetId="0" hidden="1">'Soil Analysis results'!$C$1:$C$61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8" i="15" l="1"/>
  <c r="E8" i="7" l="1"/>
  <c r="B12" i="11" l="1"/>
  <c r="C12" i="11"/>
  <c r="E12" i="11"/>
  <c r="D3" i="11"/>
  <c r="D4" i="11"/>
  <c r="D5" i="11"/>
  <c r="D6" i="11"/>
  <c r="D7" i="11"/>
  <c r="D8" i="11"/>
  <c r="D9" i="11"/>
  <c r="D10" i="11"/>
  <c r="D11" i="11"/>
  <c r="D2" i="11"/>
  <c r="D12" i="11" s="1"/>
  <c r="F3" i="11" l="1"/>
  <c r="F4" i="11"/>
  <c r="F5" i="11"/>
  <c r="F6" i="11"/>
  <c r="F7" i="11"/>
  <c r="F8" i="11"/>
  <c r="F9" i="11"/>
  <c r="F10" i="11"/>
  <c r="F11" i="11"/>
  <c r="F2" i="11"/>
  <c r="H11" i="11"/>
  <c r="I11" i="11" s="1"/>
  <c r="G11" i="11"/>
  <c r="H10" i="11"/>
  <c r="I10" i="11" s="1"/>
  <c r="G10" i="11"/>
  <c r="H9" i="11"/>
  <c r="I9" i="11" s="1"/>
  <c r="G9" i="11"/>
  <c r="H8" i="11"/>
  <c r="I8" i="11" s="1"/>
  <c r="G8" i="11"/>
  <c r="H7" i="11"/>
  <c r="I7" i="11" s="1"/>
  <c r="G7" i="11"/>
  <c r="H6" i="11"/>
  <c r="I6" i="11" s="1"/>
  <c r="G6" i="11"/>
  <c r="H5" i="11"/>
  <c r="I5" i="11" s="1"/>
  <c r="G5" i="11"/>
  <c r="H4" i="11"/>
  <c r="I4" i="11" s="1"/>
  <c r="G4" i="11"/>
  <c r="H3" i="11"/>
  <c r="I3" i="11" s="1"/>
  <c r="G3" i="11"/>
  <c r="H2" i="11"/>
  <c r="G2" i="11"/>
  <c r="G12" i="11" l="1"/>
  <c r="F12" i="11"/>
  <c r="H12" i="11"/>
  <c r="I2" i="11"/>
  <c r="I12" i="11" s="1"/>
  <c r="E6" i="7"/>
  <c r="D6" i="7"/>
  <c r="U8" i="7"/>
  <c r="Q8" i="7"/>
  <c r="M8" i="7"/>
  <c r="I8" i="7"/>
  <c r="D2" i="7" l="1"/>
  <c r="E2" i="7"/>
  <c r="E7" i="7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F2" i="1" l="1"/>
  <c r="F4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D2" i="3"/>
  <c r="F31" i="9" l="1"/>
  <c r="Q31" i="9" s="1"/>
  <c r="O30" i="9"/>
  <c r="F30" i="9"/>
  <c r="Q30" i="9" s="1"/>
  <c r="O29" i="9"/>
  <c r="F29" i="9"/>
  <c r="M29" i="9" s="1"/>
  <c r="F28" i="9"/>
  <c r="O28" i="9" s="1"/>
  <c r="M27" i="9"/>
  <c r="K27" i="9"/>
  <c r="F27" i="9"/>
  <c r="Q27" i="9" s="1"/>
  <c r="M26" i="9"/>
  <c r="K26" i="9"/>
  <c r="F26" i="9"/>
  <c r="Q26" i="9" s="1"/>
  <c r="F25" i="9"/>
  <c r="M25" i="9" s="1"/>
  <c r="F24" i="9"/>
  <c r="O24" i="9" s="1"/>
  <c r="F23" i="9"/>
  <c r="Q23" i="9" s="1"/>
  <c r="O22" i="9"/>
  <c r="F22" i="9"/>
  <c r="Q22" i="9" s="1"/>
  <c r="O21" i="9"/>
  <c r="F21" i="9"/>
  <c r="M21" i="9" s="1"/>
  <c r="F20" i="9"/>
  <c r="O20" i="9" s="1"/>
  <c r="M19" i="9"/>
  <c r="K19" i="9"/>
  <c r="F19" i="9"/>
  <c r="Q19" i="9" s="1"/>
  <c r="F18" i="9"/>
  <c r="K18" i="9" s="1"/>
  <c r="O17" i="9"/>
  <c r="F17" i="9"/>
  <c r="M17" i="9" s="1"/>
  <c r="F16" i="9"/>
  <c r="O16" i="9" s="1"/>
  <c r="M15" i="9"/>
  <c r="K15" i="9"/>
  <c r="F15" i="9"/>
  <c r="Q15" i="9" s="1"/>
  <c r="O14" i="9"/>
  <c r="M14" i="9"/>
  <c r="F14" i="9"/>
  <c r="K14" i="9" s="1"/>
  <c r="F13" i="9"/>
  <c r="M13" i="9" s="1"/>
  <c r="F12" i="9"/>
  <c r="O12" i="9" s="1"/>
  <c r="F11" i="9"/>
  <c r="Q11" i="9" s="1"/>
  <c r="O10" i="9"/>
  <c r="M10" i="9"/>
  <c r="F10" i="9"/>
  <c r="K10" i="9" s="1"/>
  <c r="F9" i="9"/>
  <c r="M9" i="9" s="1"/>
  <c r="F8" i="9"/>
  <c r="O8" i="9" s="1"/>
  <c r="F7" i="9"/>
  <c r="Q7" i="9" s="1"/>
  <c r="F6" i="9"/>
  <c r="K6" i="9" s="1"/>
  <c r="O5" i="9"/>
  <c r="F5" i="9"/>
  <c r="M5" i="9" s="1"/>
  <c r="F4" i="9"/>
  <c r="O4" i="9" s="1"/>
  <c r="M3" i="9"/>
  <c r="K3" i="9"/>
  <c r="F3" i="9"/>
  <c r="Q3" i="9" s="1"/>
  <c r="M2" i="9"/>
  <c r="K2" i="9"/>
  <c r="F2" i="9"/>
  <c r="Q2" i="9" s="1"/>
  <c r="F31" i="8"/>
  <c r="M31" i="8" s="1"/>
  <c r="F30" i="8"/>
  <c r="O30" i="8" s="1"/>
  <c r="F29" i="8"/>
  <c r="Q29" i="8" s="1"/>
  <c r="O28" i="8"/>
  <c r="F28" i="8"/>
  <c r="Q28" i="8" s="1"/>
  <c r="O27" i="8"/>
  <c r="F27" i="8"/>
  <c r="M27" i="8" s="1"/>
  <c r="F26" i="8"/>
  <c r="O26" i="8" s="1"/>
  <c r="M25" i="8"/>
  <c r="K25" i="8"/>
  <c r="F25" i="8"/>
  <c r="Q25" i="8" s="1"/>
  <c r="M24" i="8"/>
  <c r="K24" i="8"/>
  <c r="F24" i="8"/>
  <c r="Q24" i="8" s="1"/>
  <c r="F23" i="8"/>
  <c r="M23" i="8" s="1"/>
  <c r="F22" i="8"/>
  <c r="O22" i="8" s="1"/>
  <c r="F21" i="8"/>
  <c r="Q21" i="8" s="1"/>
  <c r="O20" i="8"/>
  <c r="F20" i="8"/>
  <c r="Q20" i="8" s="1"/>
  <c r="O19" i="8"/>
  <c r="F19" i="8"/>
  <c r="M19" i="8" s="1"/>
  <c r="F18" i="8"/>
  <c r="O18" i="8" s="1"/>
  <c r="M17" i="8"/>
  <c r="K17" i="8"/>
  <c r="F17" i="8"/>
  <c r="Q17" i="8" s="1"/>
  <c r="M16" i="8"/>
  <c r="K16" i="8"/>
  <c r="F16" i="8"/>
  <c r="Q16" i="8" s="1"/>
  <c r="F15" i="8"/>
  <c r="M15" i="8" s="1"/>
  <c r="F14" i="8"/>
  <c r="O14" i="8" s="1"/>
  <c r="F13" i="8"/>
  <c r="Q13" i="8" s="1"/>
  <c r="O12" i="8"/>
  <c r="F12" i="8"/>
  <c r="Q12" i="8" s="1"/>
  <c r="O11" i="8"/>
  <c r="F11" i="8"/>
  <c r="M11" i="8" s="1"/>
  <c r="F10" i="8"/>
  <c r="O10" i="8" s="1"/>
  <c r="M9" i="8"/>
  <c r="K9" i="8"/>
  <c r="F9" i="8"/>
  <c r="Q9" i="8" s="1"/>
  <c r="M8" i="8"/>
  <c r="K8" i="8"/>
  <c r="F8" i="8"/>
  <c r="Q8" i="8" s="1"/>
  <c r="F7" i="8"/>
  <c r="M7" i="8" s="1"/>
  <c r="F6" i="8"/>
  <c r="O6" i="8" s="1"/>
  <c r="F5" i="8"/>
  <c r="Q5" i="8" s="1"/>
  <c r="O4" i="8"/>
  <c r="F4" i="8"/>
  <c r="Q4" i="8" s="1"/>
  <c r="O3" i="8"/>
  <c r="F3" i="8"/>
  <c r="M3" i="8" s="1"/>
  <c r="F2" i="8"/>
  <c r="O2" i="8" s="1"/>
  <c r="F61" i="1"/>
  <c r="Q61" i="1" s="1"/>
  <c r="F59" i="1"/>
  <c r="O59" i="1" s="1"/>
  <c r="F57" i="1"/>
  <c r="Q57" i="1" s="1"/>
  <c r="F55" i="1"/>
  <c r="F53" i="1"/>
  <c r="O53" i="1" s="1"/>
  <c r="F51" i="1"/>
  <c r="O51" i="1" s="1"/>
  <c r="F49" i="1"/>
  <c r="Q49" i="1" s="1"/>
  <c r="F47" i="1"/>
  <c r="F45" i="1"/>
  <c r="O45" i="1" s="1"/>
  <c r="F43" i="1"/>
  <c r="K43" i="1" s="1"/>
  <c r="F41" i="1"/>
  <c r="Q41" i="1" s="1"/>
  <c r="F39" i="1"/>
  <c r="F37" i="1"/>
  <c r="O37" i="1" s="1"/>
  <c r="F35" i="1"/>
  <c r="Q35" i="1" s="1"/>
  <c r="F33" i="1"/>
  <c r="O33" i="1" s="1"/>
  <c r="F31" i="1"/>
  <c r="F29" i="1"/>
  <c r="Q29" i="1" s="1"/>
  <c r="F27" i="1"/>
  <c r="M27" i="1" s="1"/>
  <c r="F25" i="1"/>
  <c r="O25" i="1" s="1"/>
  <c r="F23" i="1"/>
  <c r="Q23" i="1" s="1"/>
  <c r="F21" i="1"/>
  <c r="Q21" i="1" s="1"/>
  <c r="F19" i="1"/>
  <c r="K19" i="1" s="1"/>
  <c r="F17" i="1"/>
  <c r="Q17" i="1" s="1"/>
  <c r="F15" i="1"/>
  <c r="F13" i="1"/>
  <c r="O13" i="1" s="1"/>
  <c r="F11" i="1"/>
  <c r="Q11" i="1" s="1"/>
  <c r="F9" i="1"/>
  <c r="O9" i="1" s="1"/>
  <c r="F7" i="1"/>
  <c r="F5" i="1"/>
  <c r="O5" i="1" s="1"/>
  <c r="F3" i="1"/>
  <c r="Q3" i="1" s="1"/>
  <c r="Q7" i="1"/>
  <c r="Q15" i="1"/>
  <c r="Q31" i="1"/>
  <c r="Q33" i="1"/>
  <c r="Q39" i="1"/>
  <c r="Q47" i="1"/>
  <c r="Q55" i="1"/>
  <c r="O7" i="1"/>
  <c r="O15" i="1"/>
  <c r="O23" i="1"/>
  <c r="O31" i="1"/>
  <c r="O39" i="1"/>
  <c r="O47" i="1"/>
  <c r="O55" i="1"/>
  <c r="M7" i="1"/>
  <c r="M15" i="1"/>
  <c r="M23" i="1"/>
  <c r="M31" i="1"/>
  <c r="M39" i="1"/>
  <c r="M47" i="1"/>
  <c r="M55" i="1"/>
  <c r="K7" i="1"/>
  <c r="K15" i="1"/>
  <c r="K23" i="1"/>
  <c r="K31" i="1"/>
  <c r="K37" i="1"/>
  <c r="K39" i="1"/>
  <c r="K47" i="1"/>
  <c r="K53" i="1"/>
  <c r="K55" i="1"/>
  <c r="K57" i="1"/>
  <c r="Q4" i="1"/>
  <c r="F6" i="1"/>
  <c r="Q6" i="1" s="1"/>
  <c r="F8" i="1"/>
  <c r="Q8" i="1" s="1"/>
  <c r="F10" i="1"/>
  <c r="O10" i="1" s="1"/>
  <c r="F12" i="1"/>
  <c r="Q12" i="1" s="1"/>
  <c r="F14" i="1"/>
  <c r="O14" i="1" s="1"/>
  <c r="F16" i="1"/>
  <c r="Q16" i="1" s="1"/>
  <c r="F18" i="1"/>
  <c r="Q18" i="1" s="1"/>
  <c r="F20" i="1"/>
  <c r="Q20" i="1" s="1"/>
  <c r="F22" i="1"/>
  <c r="Q22" i="1" s="1"/>
  <c r="F24" i="1"/>
  <c r="Q24" i="1" s="1"/>
  <c r="F26" i="1"/>
  <c r="Q26" i="1" s="1"/>
  <c r="F28" i="1"/>
  <c r="Q28" i="1" s="1"/>
  <c r="F30" i="1"/>
  <c r="O30" i="1" s="1"/>
  <c r="F32" i="1"/>
  <c r="Q32" i="1" s="1"/>
  <c r="F34" i="1"/>
  <c r="O34" i="1" s="1"/>
  <c r="F36" i="1"/>
  <c r="Q36" i="1" s="1"/>
  <c r="F38" i="1"/>
  <c r="O38" i="1" s="1"/>
  <c r="F40" i="1"/>
  <c r="Q40" i="1" s="1"/>
  <c r="F42" i="1"/>
  <c r="O42" i="1" s="1"/>
  <c r="F44" i="1"/>
  <c r="Q44" i="1" s="1"/>
  <c r="F46" i="1"/>
  <c r="O46" i="1" s="1"/>
  <c r="F48" i="1"/>
  <c r="Q48" i="1" s="1"/>
  <c r="F50" i="1"/>
  <c r="O50" i="1" s="1"/>
  <c r="F52" i="1"/>
  <c r="Q52" i="1" s="1"/>
  <c r="F54" i="1"/>
  <c r="O54" i="1" s="1"/>
  <c r="F56" i="1"/>
  <c r="Q56" i="1" s="1"/>
  <c r="F58" i="1"/>
  <c r="Q58" i="1" s="1"/>
  <c r="F60" i="1"/>
  <c r="Q60" i="1" s="1"/>
  <c r="Q2" i="1"/>
  <c r="Q43" i="1" l="1"/>
  <c r="O9" i="9"/>
  <c r="M18" i="9"/>
  <c r="K61" i="1"/>
  <c r="K4" i="8"/>
  <c r="K5" i="8"/>
  <c r="O7" i="8"/>
  <c r="O8" i="8"/>
  <c r="K12" i="8"/>
  <c r="K13" i="8"/>
  <c r="O15" i="8"/>
  <c r="O16" i="8"/>
  <c r="K20" i="8"/>
  <c r="K21" i="8"/>
  <c r="O23" i="8"/>
  <c r="O24" i="8"/>
  <c r="K28" i="8"/>
  <c r="K29" i="8"/>
  <c r="O31" i="8"/>
  <c r="O2" i="9"/>
  <c r="M6" i="9"/>
  <c r="M7" i="9"/>
  <c r="K11" i="9"/>
  <c r="O13" i="9"/>
  <c r="O18" i="9"/>
  <c r="K22" i="9"/>
  <c r="K23" i="9"/>
  <c r="O25" i="9"/>
  <c r="O26" i="9"/>
  <c r="K30" i="9"/>
  <c r="K31" i="9"/>
  <c r="K7" i="9"/>
  <c r="K45" i="1"/>
  <c r="K29" i="1"/>
  <c r="M61" i="1"/>
  <c r="Q51" i="1"/>
  <c r="Q5" i="1"/>
  <c r="M4" i="8"/>
  <c r="M5" i="8"/>
  <c r="M12" i="8"/>
  <c r="M13" i="8"/>
  <c r="M20" i="8"/>
  <c r="M21" i="8"/>
  <c r="M28" i="8"/>
  <c r="M29" i="8"/>
  <c r="O6" i="9"/>
  <c r="M11" i="9"/>
  <c r="M22" i="9"/>
  <c r="M23" i="9"/>
  <c r="M30" i="9"/>
  <c r="M31" i="9"/>
  <c r="K17" i="1"/>
  <c r="O56" i="1"/>
  <c r="O40" i="1"/>
  <c r="O24" i="1"/>
  <c r="O8" i="1"/>
  <c r="K32" i="1"/>
  <c r="K52" i="1"/>
  <c r="K25" i="1"/>
  <c r="K9" i="1"/>
  <c r="O48" i="1"/>
  <c r="O32" i="1"/>
  <c r="O16" i="1"/>
  <c r="Q4" i="9"/>
  <c r="Q8" i="9"/>
  <c r="Q20" i="9"/>
  <c r="Q24" i="9"/>
  <c r="Q28" i="9"/>
  <c r="K4" i="9"/>
  <c r="Q5" i="9"/>
  <c r="K8" i="9"/>
  <c r="Q9" i="9"/>
  <c r="K12" i="9"/>
  <c r="Q13" i="9"/>
  <c r="K16" i="9"/>
  <c r="Q17" i="9"/>
  <c r="K20" i="9"/>
  <c r="Q21" i="9"/>
  <c r="Q25" i="9"/>
  <c r="K28" i="9"/>
  <c r="Q29" i="9"/>
  <c r="O3" i="9"/>
  <c r="M4" i="9"/>
  <c r="K5" i="9"/>
  <c r="Q6" i="9"/>
  <c r="O7" i="9"/>
  <c r="M8" i="9"/>
  <c r="K9" i="9"/>
  <c r="Q10" i="9"/>
  <c r="O11" i="9"/>
  <c r="M12" i="9"/>
  <c r="K13" i="9"/>
  <c r="Q14" i="9"/>
  <c r="O15" i="9"/>
  <c r="M16" i="9"/>
  <c r="K17" i="9"/>
  <c r="Q18" i="9"/>
  <c r="O19" i="9"/>
  <c r="M20" i="9"/>
  <c r="K21" i="9"/>
  <c r="O23" i="9"/>
  <c r="M24" i="9"/>
  <c r="K25" i="9"/>
  <c r="O27" i="9"/>
  <c r="M28" i="9"/>
  <c r="K29" i="9"/>
  <c r="O31" i="9"/>
  <c r="Q12" i="9"/>
  <c r="Q16" i="9"/>
  <c r="K24" i="9"/>
  <c r="K56" i="1"/>
  <c r="K49" i="1"/>
  <c r="K44" i="1"/>
  <c r="K24" i="1"/>
  <c r="K16" i="1"/>
  <c r="K8" i="1"/>
  <c r="M60" i="1"/>
  <c r="M52" i="1"/>
  <c r="M44" i="1"/>
  <c r="M36" i="1"/>
  <c r="M28" i="1"/>
  <c r="M20" i="1"/>
  <c r="M12" i="1"/>
  <c r="M4" i="1"/>
  <c r="Q42" i="1"/>
  <c r="Q10" i="1"/>
  <c r="K48" i="1"/>
  <c r="K41" i="1"/>
  <c r="K36" i="1"/>
  <c r="M57" i="1"/>
  <c r="M49" i="1"/>
  <c r="M41" i="1"/>
  <c r="M33" i="1"/>
  <c r="M25" i="1"/>
  <c r="M17" i="1"/>
  <c r="M9" i="1"/>
  <c r="O60" i="1"/>
  <c r="O52" i="1"/>
  <c r="O44" i="1"/>
  <c r="O36" i="1"/>
  <c r="O28" i="1"/>
  <c r="O20" i="1"/>
  <c r="O12" i="1"/>
  <c r="O4" i="1"/>
  <c r="Q50" i="1"/>
  <c r="Q25" i="1"/>
  <c r="Q9" i="1"/>
  <c r="K60" i="1"/>
  <c r="K40" i="1"/>
  <c r="K33" i="1"/>
  <c r="K28" i="1"/>
  <c r="K20" i="1"/>
  <c r="K12" i="1"/>
  <c r="K4" i="1"/>
  <c r="M56" i="1"/>
  <c r="M48" i="1"/>
  <c r="M40" i="1"/>
  <c r="M32" i="1"/>
  <c r="M24" i="1"/>
  <c r="M16" i="1"/>
  <c r="M8" i="1"/>
  <c r="O57" i="1"/>
  <c r="O49" i="1"/>
  <c r="O41" i="1"/>
  <c r="O17" i="1"/>
  <c r="Q34" i="1"/>
  <c r="Q6" i="8"/>
  <c r="Q14" i="8"/>
  <c r="Q18" i="8"/>
  <c r="Q11" i="8"/>
  <c r="K14" i="8"/>
  <c r="Q15" i="8"/>
  <c r="K18" i="8"/>
  <c r="K22" i="8"/>
  <c r="Q23" i="8"/>
  <c r="K26" i="8"/>
  <c r="Q27" i="8"/>
  <c r="K30" i="8"/>
  <c r="Q31" i="8"/>
  <c r="M2" i="8"/>
  <c r="K3" i="8"/>
  <c r="O5" i="8"/>
  <c r="M6" i="8"/>
  <c r="K7" i="8"/>
  <c r="O9" i="8"/>
  <c r="M10" i="8"/>
  <c r="K11" i="8"/>
  <c r="O13" i="8"/>
  <c r="M14" i="8"/>
  <c r="K15" i="8"/>
  <c r="O17" i="8"/>
  <c r="M18" i="8"/>
  <c r="K19" i="8"/>
  <c r="O21" i="8"/>
  <c r="M22" i="8"/>
  <c r="K23" i="8"/>
  <c r="O25" i="8"/>
  <c r="M26" i="8"/>
  <c r="K27" i="8"/>
  <c r="O29" i="8"/>
  <c r="M30" i="8"/>
  <c r="K31" i="8"/>
  <c r="Q2" i="8"/>
  <c r="Q10" i="8"/>
  <c r="Q22" i="8"/>
  <c r="Q26" i="8"/>
  <c r="Q30" i="8"/>
  <c r="K2" i="8"/>
  <c r="Q3" i="8"/>
  <c r="K6" i="8"/>
  <c r="Q7" i="8"/>
  <c r="K10" i="8"/>
  <c r="Q19" i="8"/>
  <c r="Q30" i="1"/>
  <c r="K3" i="1"/>
  <c r="M51" i="1"/>
  <c r="M43" i="1"/>
  <c r="M19" i="1"/>
  <c r="O43" i="1"/>
  <c r="O35" i="1"/>
  <c r="O27" i="1"/>
  <c r="O19" i="1"/>
  <c r="O11" i="1"/>
  <c r="O3" i="1"/>
  <c r="Q59" i="1"/>
  <c r="Q54" i="1"/>
  <c r="Q46" i="1"/>
  <c r="Q38" i="1"/>
  <c r="Q19" i="1"/>
  <c r="Q14" i="1"/>
  <c r="K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M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O2" i="1"/>
  <c r="O58" i="1"/>
  <c r="O26" i="1"/>
  <c r="O22" i="1"/>
  <c r="O18" i="1"/>
  <c r="O6" i="1"/>
  <c r="Q53" i="1"/>
  <c r="Q45" i="1"/>
  <c r="Q37" i="1"/>
  <c r="Q27" i="1"/>
  <c r="Q13" i="1"/>
  <c r="K59" i="1"/>
  <c r="K51" i="1"/>
  <c r="K35" i="1"/>
  <c r="K27" i="1"/>
  <c r="K11" i="1"/>
  <c r="M59" i="1"/>
  <c r="M35" i="1"/>
  <c r="M11" i="1"/>
  <c r="M3" i="1"/>
  <c r="K21" i="1"/>
  <c r="K13" i="1"/>
  <c r="K5" i="1"/>
  <c r="M53" i="1"/>
  <c r="M45" i="1"/>
  <c r="M37" i="1"/>
  <c r="M29" i="1"/>
  <c r="M21" i="1"/>
  <c r="M13" i="1"/>
  <c r="M5" i="1"/>
  <c r="O61" i="1"/>
  <c r="O29" i="1"/>
  <c r="O21" i="1"/>
  <c r="R7" i="7" l="1"/>
  <c r="N7" i="7"/>
  <c r="J7" i="7"/>
  <c r="F7" i="7"/>
  <c r="B7" i="7"/>
  <c r="T6" i="7"/>
  <c r="U6" i="7" s="1"/>
  <c r="P6" i="7"/>
  <c r="Q6" i="7" s="1"/>
  <c r="L6" i="7"/>
  <c r="M6" i="7" s="1"/>
  <c r="H6" i="7"/>
  <c r="I6" i="7" s="1"/>
  <c r="T5" i="7"/>
  <c r="U5" i="7" s="1"/>
  <c r="P5" i="7"/>
  <c r="Q5" i="7" s="1"/>
  <c r="L5" i="7"/>
  <c r="M5" i="7" s="1"/>
  <c r="H5" i="7"/>
  <c r="I5" i="7" s="1"/>
  <c r="D5" i="7"/>
  <c r="E5" i="7" s="1"/>
  <c r="T4" i="7"/>
  <c r="U4" i="7" s="1"/>
  <c r="P4" i="7"/>
  <c r="Q4" i="7" s="1"/>
  <c r="L4" i="7"/>
  <c r="M4" i="7" s="1"/>
  <c r="H4" i="7"/>
  <c r="I4" i="7" s="1"/>
  <c r="D4" i="7"/>
  <c r="E4" i="7" s="1"/>
  <c r="T3" i="7"/>
  <c r="P3" i="7"/>
  <c r="Q3" i="7" s="1"/>
  <c r="L3" i="7"/>
  <c r="M3" i="7" s="1"/>
  <c r="H3" i="7"/>
  <c r="I3" i="7" s="1"/>
  <c r="D3" i="7"/>
  <c r="T2" i="7"/>
  <c r="U2" i="7" s="1"/>
  <c r="P2" i="7"/>
  <c r="L2" i="7"/>
  <c r="L7" i="7" s="1"/>
  <c r="H2" i="7"/>
  <c r="P7" i="7" l="1"/>
  <c r="H7" i="7"/>
  <c r="D7" i="7"/>
  <c r="T7" i="7"/>
  <c r="I2" i="7"/>
  <c r="I7" i="7" s="1"/>
  <c r="Q2" i="7"/>
  <c r="Q7" i="7" s="1"/>
  <c r="E3" i="7"/>
  <c r="U3" i="7"/>
  <c r="U7" i="7" s="1"/>
  <c r="M2" i="7"/>
  <c r="M7" i="7" s="1"/>
  <c r="AB48" i="6"/>
  <c r="AL43" i="6"/>
  <c r="W38" i="6"/>
  <c r="AF33" i="6"/>
  <c r="O28" i="6"/>
  <c r="Q23" i="6"/>
  <c r="Q18" i="6"/>
  <c r="L13" i="6"/>
  <c r="AJ8" i="6"/>
  <c r="AJ3" i="6"/>
</calcChain>
</file>

<file path=xl/sharedStrings.xml><?xml version="1.0" encoding="utf-8"?>
<sst xmlns="http://schemas.openxmlformats.org/spreadsheetml/2006/main" count="1572" uniqueCount="141">
  <si>
    <t>Site</t>
  </si>
  <si>
    <t>Treatment</t>
  </si>
  <si>
    <t>% Sand</t>
  </si>
  <si>
    <t>% Silt</t>
  </si>
  <si>
    <t>% Clay</t>
  </si>
  <si>
    <t>C %</t>
  </si>
  <si>
    <t>N %</t>
  </si>
  <si>
    <t>K mg/kg</t>
  </si>
  <si>
    <t>P mg/kg</t>
  </si>
  <si>
    <t>P %</t>
  </si>
  <si>
    <t>Ca %</t>
  </si>
  <si>
    <t>K %</t>
  </si>
  <si>
    <t>Mg %</t>
  </si>
  <si>
    <t>Organic C %</t>
  </si>
  <si>
    <r>
      <t>NH</t>
    </r>
    <r>
      <rPr>
        <vertAlign val="subscript"/>
        <sz val="9"/>
        <color theme="1"/>
        <rFont val="Arial"/>
        <family val="2"/>
      </rPr>
      <t>4</t>
    </r>
    <r>
      <rPr>
        <sz val="9"/>
        <color theme="1"/>
        <rFont val="Arial"/>
        <family val="2"/>
      </rPr>
      <t>-N mg/kg</t>
    </r>
  </si>
  <si>
    <r>
      <t>NO</t>
    </r>
    <r>
      <rPr>
        <vertAlign val="subscript"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>-N mg/kg</t>
    </r>
  </si>
  <si>
    <t>0-1</t>
  </si>
  <si>
    <t>Depth cm</t>
  </si>
  <si>
    <t>Decompostion study</t>
  </si>
  <si>
    <t>Bag No.</t>
  </si>
  <si>
    <t>Measurement g</t>
  </si>
  <si>
    <t>bags 1-5 frass</t>
  </si>
  <si>
    <t>bags 11-15 green L</t>
  </si>
  <si>
    <t>Plot 1</t>
  </si>
  <si>
    <t>m</t>
  </si>
  <si>
    <t>s</t>
  </si>
  <si>
    <t>Size</t>
  </si>
  <si>
    <t>l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</si>
  <si>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</si>
  <si>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</si>
  <si>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</si>
  <si>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</si>
  <si>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</si>
  <si>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</si>
  <si>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</si>
  <si>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</si>
  <si>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</si>
  <si>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trap 1</t>
  </si>
  <si>
    <t>No. W</t>
  </si>
  <si>
    <t>Ave P/W</t>
  </si>
  <si>
    <t>Ave W/D</t>
  </si>
  <si>
    <t>trap 2</t>
  </si>
  <si>
    <t>trap 3</t>
  </si>
  <si>
    <t>trap 4</t>
  </si>
  <si>
    <t>trap 5</t>
  </si>
  <si>
    <t>collect 1</t>
  </si>
  <si>
    <t>collect 2</t>
  </si>
  <si>
    <t>collect 3</t>
  </si>
  <si>
    <t>collect 4</t>
  </si>
  <si>
    <t>collect 5</t>
  </si>
  <si>
    <t>Totals</t>
  </si>
  <si>
    <t>collect= Total frass collected every 3 days</t>
  </si>
  <si>
    <t>No. W = Number of worms feeding for the duration of those 3 days</t>
  </si>
  <si>
    <t>Ave P/W= Average frass produced per worm</t>
  </si>
  <si>
    <t>Ave W/D= Average frass per worm per day</t>
  </si>
  <si>
    <t>trap= worm containment area and frass collection bags</t>
  </si>
  <si>
    <t>All weights expressed in grams</t>
  </si>
  <si>
    <t>g N/m3</t>
  </si>
  <si>
    <t>g C/m3</t>
  </si>
  <si>
    <t>g K/m3</t>
  </si>
  <si>
    <t>g P/m3</t>
  </si>
  <si>
    <t>BD g/cm3</t>
  </si>
  <si>
    <t>Mass (kg)</t>
  </si>
  <si>
    <t>Na mg/kg</t>
  </si>
  <si>
    <t>Fe mg/kg</t>
  </si>
  <si>
    <t>Cu mg/kg</t>
  </si>
  <si>
    <t>Zn mg/kg</t>
  </si>
  <si>
    <t>Mn mg/kg</t>
  </si>
  <si>
    <t>B mg/kg</t>
  </si>
  <si>
    <t>Al mg/kg</t>
  </si>
  <si>
    <t>Frass</t>
  </si>
  <si>
    <t>C:N</t>
  </si>
  <si>
    <t>Plot</t>
  </si>
  <si>
    <t># of trees</t>
  </si>
  <si>
    <t># of worms</t>
  </si>
  <si>
    <t># worms/ha</t>
  </si>
  <si>
    <t>Frass dropped (g)</t>
  </si>
  <si>
    <t># of trees with worms</t>
  </si>
  <si>
    <t>average worms per tree</t>
  </si>
  <si>
    <t>frass/ha (g)</t>
  </si>
  <si>
    <t>Mean</t>
  </si>
  <si>
    <t>% trees with worms</t>
  </si>
  <si>
    <r>
      <t>log NH</t>
    </r>
    <r>
      <rPr>
        <vertAlign val="subscript"/>
        <sz val="9"/>
        <color theme="1"/>
        <rFont val="Arial"/>
        <family val="2"/>
      </rPr>
      <t>4</t>
    </r>
    <r>
      <rPr>
        <sz val="9"/>
        <color theme="1"/>
        <rFont val="Arial"/>
        <family val="2"/>
      </rPr>
      <t>-N mg/kg</t>
    </r>
  </si>
  <si>
    <r>
      <t>log NO</t>
    </r>
    <r>
      <rPr>
        <vertAlign val="subscript"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>-N mg/kg</t>
    </r>
  </si>
  <si>
    <t>T+</t>
  </si>
  <si>
    <t>C</t>
  </si>
  <si>
    <t>T-</t>
  </si>
  <si>
    <t>Old Leaves</t>
  </si>
  <si>
    <t>Fallen</t>
  </si>
  <si>
    <t>New</t>
  </si>
  <si>
    <t>Worm</t>
  </si>
  <si>
    <t># of stems</t>
  </si>
  <si>
    <t># of Worms</t>
  </si>
  <si>
    <t>Level Defoliation</t>
  </si>
  <si>
    <t>bags 6-10 dropped L</t>
  </si>
  <si>
    <r>
      <t>Transect 1: 22°16'11.7" S 29°20'41.6"E heading SSW to 22</t>
    </r>
    <r>
      <rPr>
        <sz val="11"/>
        <color theme="1"/>
        <rFont val="Calibri"/>
        <family val="2"/>
      </rPr>
      <t>°16'15.0"S 29°20'40.3"E</t>
    </r>
  </si>
  <si>
    <t>Stem</t>
  </si>
  <si>
    <t>S</t>
  </si>
  <si>
    <t>M</t>
  </si>
  <si>
    <t>Transect 2: 22°16'16.1" S 29°20'58.6"E heading S to 22°16'19.1"S 29°20'58.0E</t>
  </si>
  <si>
    <t>Transect 3:  22°16'24.0" S 29°21'14.0"E heading SW to 22°16'26.7"S 29°21'12.1"E</t>
  </si>
  <si>
    <t>Transect 4:  22°16'35.5" S 29°21'26.1"E heading SW to 22°16'38.1"S 29°21'24.0"E</t>
  </si>
  <si>
    <t>Transect 5:  22°16'52.1" S 29°21'34.4"E heading W to 22°16'54.4"S 29°21'32.1"E</t>
  </si>
  <si>
    <t>A</t>
  </si>
  <si>
    <t>B</t>
  </si>
  <si>
    <t>D1</t>
  </si>
  <si>
    <t>D2</t>
  </si>
  <si>
    <t>E1</t>
  </si>
  <si>
    <t>E2</t>
  </si>
  <si>
    <t>CAL</t>
  </si>
  <si>
    <t>DATE</t>
  </si>
  <si>
    <t>PLOT</t>
  </si>
  <si>
    <t>NO</t>
  </si>
  <si>
    <t>SP_NR</t>
  </si>
  <si>
    <t>SPECIES</t>
  </si>
  <si>
    <t>L_A</t>
  </si>
  <si>
    <t>L_B</t>
  </si>
  <si>
    <t>L_C</t>
  </si>
  <si>
    <t>L_D1</t>
  </si>
  <si>
    <t>L_D2</t>
  </si>
  <si>
    <t>L_E1</t>
  </si>
  <si>
    <t>L_E2</t>
  </si>
  <si>
    <t>MOD</t>
  </si>
  <si>
    <t>CANVOL</t>
  </si>
  <si>
    <t>LVOL</t>
  </si>
  <si>
    <t>ETTE</t>
  </si>
  <si>
    <t>LMAS</t>
  </si>
  <si>
    <t>LM_15</t>
  </si>
  <si>
    <t>LM_20</t>
  </si>
  <si>
    <t>LM_50</t>
  </si>
  <si>
    <t>BTE</t>
  </si>
  <si>
    <t>BTE_15</t>
  </si>
  <si>
    <t>BTE_20</t>
  </si>
  <si>
    <t>BTE_50</t>
  </si>
  <si>
    <t>AREA</t>
  </si>
  <si>
    <t>*</t>
  </si>
  <si>
    <t>15/12/13</t>
  </si>
  <si>
    <t>Colophospermum mopane (normal)</t>
  </si>
  <si>
    <t>Colophospermum mopane (coppice)</t>
  </si>
  <si>
    <t>Colophospermum mopane &lt;normal&gt;</t>
  </si>
  <si>
    <t>15/13/12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</si>
</sst>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1\-\5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2" fontId="1" fillId="0" borderId="2" xfId="0" applyNumberFormat="1" applyFont="1" applyBorder="1" applyAlignment="1">
      <alignment horizontal="right" vertical="center" wrapText="1"/>
    </xf>
    <xf numFmtId="17" fontId="0" fillId="0" borderId="0" xfId="0" applyNumberFormat="1"/>
    <xf numFmtId="1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1" fontId="0" fillId="0" borderId="0" xfId="0" applyNumberFormat="1" applyBorder="1"/>
    <xf numFmtId="0" fontId="0" fillId="0" borderId="0" xfId="0" applyBorder="1"/>
    <xf numFmtId="10" fontId="0" fillId="0" borderId="0" xfId="0" applyNumberFormat="1"/>
    <xf numFmtId="1" fontId="0" fillId="0" borderId="4" xfId="0" applyNumberFormat="1" applyBorder="1"/>
    <xf numFmtId="9" fontId="0" fillId="0" borderId="0" xfId="0" applyNumberFormat="1"/>
    <xf numFmtId="9" fontId="0" fillId="0" borderId="4" xfId="0" applyNumberFormat="1" applyBorder="1"/>
    <xf numFmtId="1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H10" sqref="H10"/>
    </sheetView>
  </sheetViews>
  <sheetFormatPr defaultRowHeight="15" x14ac:dyDescent="0.25"/>
  <cols>
    <col min="1" max="2" width="9.7109375" customWidth="1"/>
    <col min="3" max="3" width="9.7109375" style="3" customWidth="1"/>
    <col min="4" max="9" width="9.7109375" customWidth="1"/>
    <col min="10" max="11" width="9.7109375" style="1" customWidth="1"/>
    <col min="12" max="12" width="9.7109375" customWidth="1"/>
    <col min="13" max="13" width="9.7109375" style="1" customWidth="1"/>
    <col min="14" max="14" width="9.7109375" customWidth="1"/>
    <col min="15" max="15" width="9.7109375" style="1" customWidth="1"/>
    <col min="16" max="16" width="9.7109375" customWidth="1"/>
    <col min="17" max="17" width="9.7109375" style="1" customWidth="1"/>
  </cols>
  <sheetData>
    <row r="1" spans="1:17" x14ac:dyDescent="0.25">
      <c r="B1" t="s">
        <v>0</v>
      </c>
      <c r="C1" s="3" t="s">
        <v>17</v>
      </c>
      <c r="D1" t="s">
        <v>1</v>
      </c>
      <c r="E1" t="s">
        <v>61</v>
      </c>
      <c r="F1" t="s">
        <v>62</v>
      </c>
      <c r="G1" t="s">
        <v>2</v>
      </c>
      <c r="H1" t="s">
        <v>3</v>
      </c>
      <c r="I1" t="s">
        <v>4</v>
      </c>
      <c r="J1" s="1" t="s">
        <v>6</v>
      </c>
      <c r="K1" s="1" t="s">
        <v>57</v>
      </c>
      <c r="L1" t="s">
        <v>5</v>
      </c>
      <c r="M1" s="1" t="s">
        <v>58</v>
      </c>
      <c r="N1" t="s">
        <v>7</v>
      </c>
      <c r="O1" s="1" t="s">
        <v>59</v>
      </c>
      <c r="P1" t="s">
        <v>8</v>
      </c>
      <c r="Q1" s="1" t="s">
        <v>60</v>
      </c>
    </row>
    <row r="2" spans="1:17" x14ac:dyDescent="0.25">
      <c r="A2">
        <v>1</v>
      </c>
      <c r="B2">
        <v>1</v>
      </c>
      <c r="C2" s="3" t="s">
        <v>16</v>
      </c>
      <c r="D2" t="s">
        <v>84</v>
      </c>
      <c r="E2">
        <v>1.84</v>
      </c>
      <c r="F2">
        <f>(100*100*1)*(E2/1000)</f>
        <v>18.400000000000002</v>
      </c>
      <c r="G2">
        <v>92</v>
      </c>
      <c r="H2">
        <v>1</v>
      </c>
      <c r="I2">
        <v>7</v>
      </c>
      <c r="J2" s="1">
        <v>0.1</v>
      </c>
      <c r="K2" s="1">
        <f>J2*F2</f>
        <v>1.8400000000000003</v>
      </c>
      <c r="L2">
        <v>2.2200000000000002</v>
      </c>
      <c r="M2" s="1">
        <f>F2*L2</f>
        <v>40.848000000000006</v>
      </c>
      <c r="N2">
        <v>183</v>
      </c>
      <c r="O2" s="1">
        <f>(F2*N2)/1000</f>
        <v>3.3672000000000004</v>
      </c>
      <c r="P2">
        <v>39</v>
      </c>
      <c r="Q2" s="1">
        <f>(F2*P2)/1000</f>
        <v>0.71760000000000013</v>
      </c>
    </row>
    <row r="3" spans="1:17" x14ac:dyDescent="0.25">
      <c r="A3">
        <v>2</v>
      </c>
      <c r="B3">
        <v>1</v>
      </c>
      <c r="C3" s="4">
        <v>41644</v>
      </c>
      <c r="D3" t="s">
        <v>84</v>
      </c>
      <c r="E3">
        <v>1.84</v>
      </c>
      <c r="F3">
        <f>(100*100*4)*(E3/1000)</f>
        <v>73.600000000000009</v>
      </c>
      <c r="G3">
        <v>92</v>
      </c>
      <c r="H3">
        <v>3</v>
      </c>
      <c r="I3">
        <v>5</v>
      </c>
      <c r="J3" s="1">
        <v>7.0000000000000007E-2</v>
      </c>
      <c r="K3" s="1">
        <f t="shared" ref="K3:K61" si="0">J3*F3</f>
        <v>5.152000000000001</v>
      </c>
      <c r="L3">
        <v>0.52</v>
      </c>
      <c r="M3" s="1">
        <f t="shared" ref="M3:M61" si="1">F3*L3</f>
        <v>38.272000000000006</v>
      </c>
      <c r="N3">
        <v>119</v>
      </c>
      <c r="O3" s="1">
        <f t="shared" ref="O3:O61" si="2">(F3*N3)/1000</f>
        <v>8.7584000000000017</v>
      </c>
      <c r="P3">
        <v>15</v>
      </c>
      <c r="Q3" s="1">
        <f t="shared" ref="Q3:Q61" si="3">(F3*P3)/1000</f>
        <v>1.1040000000000003</v>
      </c>
    </row>
    <row r="4" spans="1:17" x14ac:dyDescent="0.25">
      <c r="A4">
        <v>3</v>
      </c>
      <c r="B4">
        <v>1</v>
      </c>
      <c r="C4" s="3" t="s">
        <v>16</v>
      </c>
      <c r="D4" t="s">
        <v>85</v>
      </c>
      <c r="E4">
        <v>1.75</v>
      </c>
      <c r="F4">
        <f t="shared" ref="F4:F60" si="4">(100*100*1)*(E4/1000)</f>
        <v>17.5</v>
      </c>
      <c r="G4">
        <v>92</v>
      </c>
      <c r="H4">
        <v>1</v>
      </c>
      <c r="I4">
        <v>7</v>
      </c>
      <c r="J4" s="1">
        <v>0.05</v>
      </c>
      <c r="K4" s="1">
        <f t="shared" si="0"/>
        <v>0.875</v>
      </c>
      <c r="L4">
        <v>0.21</v>
      </c>
      <c r="M4" s="1">
        <f t="shared" si="1"/>
        <v>3.6749999999999998</v>
      </c>
      <c r="N4">
        <v>45</v>
      </c>
      <c r="O4" s="1">
        <f t="shared" si="2"/>
        <v>0.78749999999999998</v>
      </c>
      <c r="P4">
        <v>13</v>
      </c>
      <c r="Q4" s="1">
        <f t="shared" si="3"/>
        <v>0.22750000000000001</v>
      </c>
    </row>
    <row r="5" spans="1:17" x14ac:dyDescent="0.25">
      <c r="A5">
        <v>4</v>
      </c>
      <c r="B5">
        <v>1</v>
      </c>
      <c r="C5" s="4">
        <v>41645</v>
      </c>
      <c r="D5" t="s">
        <v>85</v>
      </c>
      <c r="E5">
        <v>1.75</v>
      </c>
      <c r="F5">
        <f>(100*100*4)*(E5/1000)</f>
        <v>70</v>
      </c>
      <c r="G5">
        <v>92</v>
      </c>
      <c r="H5">
        <v>1</v>
      </c>
      <c r="I5">
        <v>7</v>
      </c>
      <c r="J5" s="1">
        <v>0.04</v>
      </c>
      <c r="K5" s="1">
        <f t="shared" si="0"/>
        <v>2.8000000000000003</v>
      </c>
      <c r="L5">
        <v>0.21</v>
      </c>
      <c r="M5" s="1">
        <f t="shared" si="1"/>
        <v>14.7</v>
      </c>
      <c r="N5">
        <v>42</v>
      </c>
      <c r="O5" s="1">
        <f t="shared" si="2"/>
        <v>2.94</v>
      </c>
      <c r="P5">
        <v>9</v>
      </c>
      <c r="Q5" s="1">
        <f t="shared" si="3"/>
        <v>0.63</v>
      </c>
    </row>
    <row r="6" spans="1:17" x14ac:dyDescent="0.25">
      <c r="A6">
        <v>5</v>
      </c>
      <c r="B6">
        <v>1</v>
      </c>
      <c r="C6" s="3" t="s">
        <v>16</v>
      </c>
      <c r="D6" t="s">
        <v>86</v>
      </c>
      <c r="E6">
        <v>1.57</v>
      </c>
      <c r="F6">
        <f t="shared" si="4"/>
        <v>15.7</v>
      </c>
      <c r="G6">
        <v>92</v>
      </c>
      <c r="H6">
        <v>1</v>
      </c>
      <c r="I6">
        <v>7</v>
      </c>
      <c r="J6" s="1">
        <v>0.08</v>
      </c>
      <c r="K6" s="1">
        <f t="shared" si="0"/>
        <v>1.256</v>
      </c>
      <c r="L6">
        <v>0.53</v>
      </c>
      <c r="M6" s="1">
        <f t="shared" si="1"/>
        <v>8.3209999999999997</v>
      </c>
      <c r="N6">
        <v>125</v>
      </c>
      <c r="O6" s="1">
        <f t="shared" si="2"/>
        <v>1.9624999999999999</v>
      </c>
      <c r="P6">
        <v>16</v>
      </c>
      <c r="Q6" s="1">
        <f t="shared" si="3"/>
        <v>0.25119999999999998</v>
      </c>
    </row>
    <row r="7" spans="1:17" x14ac:dyDescent="0.25">
      <c r="A7">
        <v>6</v>
      </c>
      <c r="B7">
        <v>1</v>
      </c>
      <c r="C7" s="4">
        <v>41646</v>
      </c>
      <c r="D7" t="s">
        <v>86</v>
      </c>
      <c r="E7">
        <v>1.57</v>
      </c>
      <c r="F7">
        <f>(100*100*4)*(E7/1000)</f>
        <v>62.8</v>
      </c>
      <c r="G7">
        <v>92</v>
      </c>
      <c r="H7">
        <v>1</v>
      </c>
      <c r="I7">
        <v>7</v>
      </c>
      <c r="J7" s="1">
        <v>0.05</v>
      </c>
      <c r="K7" s="1">
        <f t="shared" si="0"/>
        <v>3.14</v>
      </c>
      <c r="L7">
        <v>0.32</v>
      </c>
      <c r="M7" s="1">
        <f t="shared" si="1"/>
        <v>20.096</v>
      </c>
      <c r="N7">
        <v>116</v>
      </c>
      <c r="O7" s="1">
        <f t="shared" si="2"/>
        <v>7.2847999999999988</v>
      </c>
      <c r="P7">
        <v>12</v>
      </c>
      <c r="Q7" s="1">
        <f t="shared" si="3"/>
        <v>0.75359999999999994</v>
      </c>
    </row>
    <row r="8" spans="1:17" x14ac:dyDescent="0.25">
      <c r="A8">
        <v>7</v>
      </c>
      <c r="B8">
        <v>2</v>
      </c>
      <c r="C8" s="3" t="s">
        <v>16</v>
      </c>
      <c r="D8" t="s">
        <v>84</v>
      </c>
      <c r="E8">
        <v>1.62</v>
      </c>
      <c r="F8">
        <f t="shared" si="4"/>
        <v>16.200000000000003</v>
      </c>
      <c r="G8">
        <v>94</v>
      </c>
      <c r="H8">
        <v>1</v>
      </c>
      <c r="I8">
        <v>7</v>
      </c>
      <c r="J8" s="1">
        <v>0.05</v>
      </c>
      <c r="K8" s="1">
        <f t="shared" si="0"/>
        <v>0.81000000000000016</v>
      </c>
      <c r="L8">
        <v>0.86</v>
      </c>
      <c r="M8" s="1">
        <f t="shared" si="1"/>
        <v>13.932000000000002</v>
      </c>
      <c r="N8">
        <v>140</v>
      </c>
      <c r="O8" s="1">
        <f t="shared" si="2"/>
        <v>2.2680000000000002</v>
      </c>
      <c r="P8">
        <v>33</v>
      </c>
      <c r="Q8" s="1">
        <f t="shared" si="3"/>
        <v>0.53460000000000019</v>
      </c>
    </row>
    <row r="9" spans="1:17" x14ac:dyDescent="0.25">
      <c r="A9">
        <v>8</v>
      </c>
      <c r="B9">
        <v>2</v>
      </c>
      <c r="C9" s="4">
        <v>41645</v>
      </c>
      <c r="D9" t="s">
        <v>84</v>
      </c>
      <c r="E9">
        <v>1.62</v>
      </c>
      <c r="F9">
        <f>(100*100*4)*(E9/1000)</f>
        <v>64.800000000000011</v>
      </c>
      <c r="G9">
        <v>92</v>
      </c>
      <c r="H9">
        <v>1</v>
      </c>
      <c r="I9">
        <v>7</v>
      </c>
      <c r="J9" s="1">
        <v>0.06</v>
      </c>
      <c r="K9" s="1">
        <f t="shared" si="0"/>
        <v>3.8880000000000003</v>
      </c>
      <c r="L9">
        <v>0.46</v>
      </c>
      <c r="M9" s="1">
        <f t="shared" si="1"/>
        <v>29.808000000000007</v>
      </c>
      <c r="N9">
        <v>112</v>
      </c>
      <c r="O9" s="1">
        <f t="shared" si="2"/>
        <v>7.2576000000000009</v>
      </c>
      <c r="P9">
        <v>17</v>
      </c>
      <c r="Q9" s="1">
        <f t="shared" si="3"/>
        <v>1.1016000000000001</v>
      </c>
    </row>
    <row r="10" spans="1:17" x14ac:dyDescent="0.25">
      <c r="A10">
        <v>9</v>
      </c>
      <c r="B10">
        <v>2</v>
      </c>
      <c r="C10" s="3" t="s">
        <v>16</v>
      </c>
      <c r="D10" t="s">
        <v>85</v>
      </c>
      <c r="E10">
        <v>1.76</v>
      </c>
      <c r="F10">
        <f t="shared" si="4"/>
        <v>17.600000000000001</v>
      </c>
      <c r="G10">
        <v>94</v>
      </c>
      <c r="H10">
        <v>1</v>
      </c>
      <c r="I10">
        <v>7</v>
      </c>
      <c r="J10" s="1">
        <v>0.05</v>
      </c>
      <c r="K10" s="1">
        <f t="shared" si="0"/>
        <v>0.88000000000000012</v>
      </c>
      <c r="L10">
        <v>0.44</v>
      </c>
      <c r="M10" s="1">
        <f t="shared" si="1"/>
        <v>7.7440000000000007</v>
      </c>
      <c r="N10">
        <v>72</v>
      </c>
      <c r="O10" s="1">
        <f t="shared" si="2"/>
        <v>1.2672000000000001</v>
      </c>
      <c r="P10">
        <v>25</v>
      </c>
      <c r="Q10" s="1">
        <f t="shared" si="3"/>
        <v>0.44000000000000006</v>
      </c>
    </row>
    <row r="11" spans="1:17" x14ac:dyDescent="0.25">
      <c r="A11">
        <v>10</v>
      </c>
      <c r="B11">
        <v>2</v>
      </c>
      <c r="C11" s="4">
        <v>41646</v>
      </c>
      <c r="D11" t="s">
        <v>85</v>
      </c>
      <c r="E11">
        <v>1.76</v>
      </c>
      <c r="F11">
        <f>(100*100*4)*(E11/1000)</f>
        <v>70.400000000000006</v>
      </c>
      <c r="G11">
        <v>94</v>
      </c>
      <c r="H11">
        <v>1</v>
      </c>
      <c r="I11">
        <v>7</v>
      </c>
      <c r="J11" s="1">
        <v>0.06</v>
      </c>
      <c r="K11" s="1">
        <f t="shared" si="0"/>
        <v>4.2240000000000002</v>
      </c>
      <c r="L11">
        <v>0.28999999999999998</v>
      </c>
      <c r="M11" s="1">
        <f t="shared" si="1"/>
        <v>20.416</v>
      </c>
      <c r="N11">
        <v>81</v>
      </c>
      <c r="O11" s="1">
        <f t="shared" si="2"/>
        <v>5.7024000000000008</v>
      </c>
      <c r="P11">
        <v>19</v>
      </c>
      <c r="Q11" s="1">
        <f t="shared" si="3"/>
        <v>1.3376000000000001</v>
      </c>
    </row>
    <row r="12" spans="1:17" x14ac:dyDescent="0.25">
      <c r="A12">
        <v>11</v>
      </c>
      <c r="B12">
        <v>2</v>
      </c>
      <c r="C12" s="3" t="s">
        <v>16</v>
      </c>
      <c r="D12" t="s">
        <v>86</v>
      </c>
      <c r="E12">
        <v>1.93</v>
      </c>
      <c r="F12">
        <f t="shared" si="4"/>
        <v>19.299999999999997</v>
      </c>
      <c r="G12">
        <v>94</v>
      </c>
      <c r="H12">
        <v>1</v>
      </c>
      <c r="I12">
        <v>5</v>
      </c>
      <c r="J12" s="1">
        <v>7.0000000000000007E-2</v>
      </c>
      <c r="K12" s="1">
        <f t="shared" si="0"/>
        <v>1.351</v>
      </c>
      <c r="L12">
        <v>0.65</v>
      </c>
      <c r="M12" s="1">
        <f t="shared" si="1"/>
        <v>12.544999999999998</v>
      </c>
      <c r="N12">
        <v>106</v>
      </c>
      <c r="O12" s="1">
        <f t="shared" si="2"/>
        <v>2.0457999999999998</v>
      </c>
      <c r="P12">
        <v>26</v>
      </c>
      <c r="Q12" s="1">
        <f t="shared" si="3"/>
        <v>0.50179999999999991</v>
      </c>
    </row>
    <row r="13" spans="1:17" x14ac:dyDescent="0.25">
      <c r="A13">
        <v>12</v>
      </c>
      <c r="B13">
        <v>2</v>
      </c>
      <c r="C13" s="4">
        <v>41647</v>
      </c>
      <c r="D13" t="s">
        <v>86</v>
      </c>
      <c r="E13">
        <v>1.93</v>
      </c>
      <c r="F13">
        <f>(100*100*4)*(E13/1000)</f>
        <v>77.199999999999989</v>
      </c>
      <c r="G13">
        <v>94</v>
      </c>
      <c r="H13">
        <v>1</v>
      </c>
      <c r="I13">
        <v>7</v>
      </c>
      <c r="J13" s="1">
        <v>0.06</v>
      </c>
      <c r="K13" s="1">
        <f t="shared" si="0"/>
        <v>4.6319999999999988</v>
      </c>
      <c r="L13">
        <v>0.32</v>
      </c>
      <c r="M13" s="1">
        <f t="shared" si="1"/>
        <v>24.703999999999997</v>
      </c>
      <c r="N13">
        <v>87</v>
      </c>
      <c r="O13" s="1">
        <f t="shared" si="2"/>
        <v>6.7163999999999984</v>
      </c>
      <c r="P13">
        <v>13</v>
      </c>
      <c r="Q13" s="1">
        <f t="shared" si="3"/>
        <v>1.0035999999999998</v>
      </c>
    </row>
    <row r="14" spans="1:17" x14ac:dyDescent="0.25">
      <c r="A14">
        <v>13</v>
      </c>
      <c r="B14">
        <v>3</v>
      </c>
      <c r="C14" s="3" t="s">
        <v>16</v>
      </c>
      <c r="D14" t="s">
        <v>84</v>
      </c>
      <c r="E14">
        <v>1.52</v>
      </c>
      <c r="F14">
        <f t="shared" si="4"/>
        <v>15.200000000000001</v>
      </c>
      <c r="G14">
        <v>92</v>
      </c>
      <c r="H14">
        <v>1</v>
      </c>
      <c r="I14">
        <v>7</v>
      </c>
      <c r="J14" s="1">
        <v>0.09</v>
      </c>
      <c r="K14" s="1">
        <f t="shared" si="0"/>
        <v>1.3680000000000001</v>
      </c>
      <c r="L14">
        <v>1.29</v>
      </c>
      <c r="M14" s="1">
        <f t="shared" si="1"/>
        <v>19.608000000000001</v>
      </c>
      <c r="N14">
        <v>98</v>
      </c>
      <c r="O14" s="1">
        <f t="shared" si="2"/>
        <v>1.4896</v>
      </c>
      <c r="P14">
        <v>36</v>
      </c>
      <c r="Q14" s="1">
        <f t="shared" si="3"/>
        <v>0.54720000000000002</v>
      </c>
    </row>
    <row r="15" spans="1:17" x14ac:dyDescent="0.25">
      <c r="A15">
        <v>14</v>
      </c>
      <c r="B15">
        <v>3</v>
      </c>
      <c r="C15" s="4">
        <v>41646</v>
      </c>
      <c r="D15" t="s">
        <v>84</v>
      </c>
      <c r="E15">
        <v>1.52</v>
      </c>
      <c r="F15">
        <f>(100*100*4)*(E15/1000)</f>
        <v>60.800000000000004</v>
      </c>
      <c r="G15">
        <v>92</v>
      </c>
      <c r="H15">
        <v>3</v>
      </c>
      <c r="I15">
        <v>5</v>
      </c>
      <c r="J15" s="1">
        <v>0.06</v>
      </c>
      <c r="K15" s="1">
        <f t="shared" si="0"/>
        <v>3.6480000000000001</v>
      </c>
      <c r="L15">
        <v>0.46</v>
      </c>
      <c r="M15" s="1">
        <f t="shared" si="1"/>
        <v>27.968000000000004</v>
      </c>
      <c r="N15">
        <v>81</v>
      </c>
      <c r="O15" s="1">
        <f t="shared" si="2"/>
        <v>4.9248000000000003</v>
      </c>
      <c r="P15">
        <v>15</v>
      </c>
      <c r="Q15" s="1">
        <f t="shared" si="3"/>
        <v>0.91200000000000014</v>
      </c>
    </row>
    <row r="16" spans="1:17" x14ac:dyDescent="0.25">
      <c r="A16">
        <v>15</v>
      </c>
      <c r="B16">
        <v>3</v>
      </c>
      <c r="C16" s="3" t="s">
        <v>16</v>
      </c>
      <c r="D16" t="s">
        <v>85</v>
      </c>
      <c r="E16">
        <v>1.96</v>
      </c>
      <c r="F16">
        <f t="shared" si="4"/>
        <v>19.599999999999998</v>
      </c>
      <c r="G16">
        <v>94</v>
      </c>
      <c r="H16">
        <v>1</v>
      </c>
      <c r="I16">
        <v>5</v>
      </c>
      <c r="J16" s="1">
        <v>0.05</v>
      </c>
      <c r="K16" s="1">
        <f t="shared" si="0"/>
        <v>0.98</v>
      </c>
      <c r="L16">
        <v>0.24</v>
      </c>
      <c r="M16" s="1">
        <f t="shared" si="1"/>
        <v>4.7039999999999997</v>
      </c>
      <c r="N16">
        <v>25</v>
      </c>
      <c r="O16" s="1">
        <f t="shared" si="2"/>
        <v>0.48999999999999994</v>
      </c>
      <c r="P16">
        <v>12</v>
      </c>
      <c r="Q16" s="1">
        <f t="shared" si="3"/>
        <v>0.23519999999999999</v>
      </c>
    </row>
    <row r="17" spans="1:17" x14ac:dyDescent="0.25">
      <c r="A17">
        <v>16</v>
      </c>
      <c r="B17">
        <v>3</v>
      </c>
      <c r="C17" s="4">
        <v>41647</v>
      </c>
      <c r="D17" t="s">
        <v>85</v>
      </c>
      <c r="E17">
        <v>1.96</v>
      </c>
      <c r="F17">
        <f>(100*100*4)*(E17/1000)</f>
        <v>78.399999999999991</v>
      </c>
      <c r="G17">
        <v>92</v>
      </c>
      <c r="H17">
        <v>3</v>
      </c>
      <c r="I17">
        <v>5</v>
      </c>
      <c r="J17" s="1">
        <v>0.04</v>
      </c>
      <c r="K17" s="1">
        <f t="shared" si="0"/>
        <v>3.1359999999999997</v>
      </c>
      <c r="L17">
        <v>0.22</v>
      </c>
      <c r="M17" s="1">
        <f t="shared" si="1"/>
        <v>17.247999999999998</v>
      </c>
      <c r="N17">
        <v>32</v>
      </c>
      <c r="O17" s="1">
        <f t="shared" si="2"/>
        <v>2.5087999999999999</v>
      </c>
      <c r="P17">
        <v>10</v>
      </c>
      <c r="Q17" s="1">
        <f t="shared" si="3"/>
        <v>0.78399999999999992</v>
      </c>
    </row>
    <row r="18" spans="1:17" x14ac:dyDescent="0.25">
      <c r="A18">
        <v>17</v>
      </c>
      <c r="B18">
        <v>3</v>
      </c>
      <c r="C18" s="3" t="s">
        <v>16</v>
      </c>
      <c r="D18" t="s">
        <v>86</v>
      </c>
      <c r="E18">
        <v>1.52</v>
      </c>
      <c r="F18">
        <f t="shared" si="4"/>
        <v>15.200000000000001</v>
      </c>
      <c r="G18">
        <v>94</v>
      </c>
      <c r="H18">
        <v>1</v>
      </c>
      <c r="I18">
        <v>7</v>
      </c>
      <c r="J18" s="1">
        <v>0.06</v>
      </c>
      <c r="K18" s="1">
        <f t="shared" si="0"/>
        <v>0.91200000000000003</v>
      </c>
      <c r="L18">
        <v>0.67</v>
      </c>
      <c r="M18" s="1">
        <f t="shared" si="1"/>
        <v>10.184000000000001</v>
      </c>
      <c r="N18">
        <v>94</v>
      </c>
      <c r="O18" s="1">
        <f t="shared" si="2"/>
        <v>1.4288000000000003</v>
      </c>
      <c r="P18">
        <v>20</v>
      </c>
      <c r="Q18" s="1">
        <f t="shared" si="3"/>
        <v>0.30399999999999999</v>
      </c>
    </row>
    <row r="19" spans="1:17" x14ac:dyDescent="0.25">
      <c r="A19">
        <v>18</v>
      </c>
      <c r="B19">
        <v>3</v>
      </c>
      <c r="C19" s="4">
        <v>41648</v>
      </c>
      <c r="D19" t="s">
        <v>86</v>
      </c>
      <c r="E19">
        <v>1.52</v>
      </c>
      <c r="F19">
        <f>(100*100*4)*(E19/1000)</f>
        <v>60.800000000000004</v>
      </c>
      <c r="G19">
        <v>92</v>
      </c>
      <c r="H19">
        <v>1</v>
      </c>
      <c r="I19">
        <v>7</v>
      </c>
      <c r="J19" s="1">
        <v>0.1</v>
      </c>
      <c r="K19" s="1">
        <f t="shared" si="0"/>
        <v>6.080000000000001</v>
      </c>
      <c r="L19">
        <v>0.72</v>
      </c>
      <c r="M19" s="1">
        <f t="shared" si="1"/>
        <v>43.776000000000003</v>
      </c>
      <c r="N19">
        <v>84</v>
      </c>
      <c r="O19" s="1">
        <f t="shared" si="2"/>
        <v>5.1072000000000006</v>
      </c>
      <c r="P19">
        <v>14</v>
      </c>
      <c r="Q19" s="1">
        <f t="shared" si="3"/>
        <v>0.85120000000000007</v>
      </c>
    </row>
    <row r="20" spans="1:17" x14ac:dyDescent="0.25">
      <c r="A20">
        <v>19</v>
      </c>
      <c r="B20">
        <v>4</v>
      </c>
      <c r="C20" s="3" t="s">
        <v>16</v>
      </c>
      <c r="D20" t="s">
        <v>84</v>
      </c>
      <c r="E20">
        <v>1.49</v>
      </c>
      <c r="F20">
        <f t="shared" si="4"/>
        <v>14.9</v>
      </c>
      <c r="G20">
        <v>94</v>
      </c>
      <c r="H20">
        <v>1</v>
      </c>
      <c r="I20">
        <v>7</v>
      </c>
      <c r="J20" s="1">
        <v>0.09</v>
      </c>
      <c r="K20" s="1">
        <f t="shared" si="0"/>
        <v>1.341</v>
      </c>
      <c r="L20">
        <v>1.1200000000000001</v>
      </c>
      <c r="M20" s="1">
        <f t="shared" si="1"/>
        <v>16.688000000000002</v>
      </c>
      <c r="N20">
        <v>191</v>
      </c>
      <c r="O20" s="1">
        <f t="shared" si="2"/>
        <v>2.8458999999999999</v>
      </c>
      <c r="P20">
        <v>39</v>
      </c>
      <c r="Q20" s="1">
        <f t="shared" si="3"/>
        <v>0.58110000000000006</v>
      </c>
    </row>
    <row r="21" spans="1:17" x14ac:dyDescent="0.25">
      <c r="A21">
        <v>20</v>
      </c>
      <c r="B21">
        <v>4</v>
      </c>
      <c r="C21" s="4">
        <v>41647</v>
      </c>
      <c r="D21" t="s">
        <v>84</v>
      </c>
      <c r="E21">
        <v>1.49</v>
      </c>
      <c r="F21">
        <f>(100*100*4)*(E21/1000)</f>
        <v>59.6</v>
      </c>
      <c r="G21">
        <v>92</v>
      </c>
      <c r="H21">
        <v>1</v>
      </c>
      <c r="I21">
        <v>7</v>
      </c>
      <c r="J21" s="1">
        <v>0.05</v>
      </c>
      <c r="K21" s="1">
        <f t="shared" si="0"/>
        <v>2.9800000000000004</v>
      </c>
      <c r="L21">
        <v>0.91</v>
      </c>
      <c r="M21" s="1">
        <f t="shared" si="1"/>
        <v>54.236000000000004</v>
      </c>
      <c r="N21">
        <v>170</v>
      </c>
      <c r="O21" s="1">
        <f t="shared" si="2"/>
        <v>10.132</v>
      </c>
      <c r="P21">
        <v>27</v>
      </c>
      <c r="Q21" s="1">
        <f t="shared" si="3"/>
        <v>1.6092</v>
      </c>
    </row>
    <row r="22" spans="1:17" x14ac:dyDescent="0.25">
      <c r="A22">
        <v>21</v>
      </c>
      <c r="B22">
        <v>4</v>
      </c>
      <c r="C22" s="3" t="s">
        <v>16</v>
      </c>
      <c r="D22" t="s">
        <v>85</v>
      </c>
      <c r="E22">
        <v>1.89</v>
      </c>
      <c r="F22">
        <f t="shared" si="4"/>
        <v>18.899999999999999</v>
      </c>
      <c r="G22">
        <v>92</v>
      </c>
      <c r="H22">
        <v>1</v>
      </c>
      <c r="I22">
        <v>7</v>
      </c>
      <c r="J22" s="1">
        <v>0.04</v>
      </c>
      <c r="K22" s="1">
        <f t="shared" si="0"/>
        <v>0.75600000000000001</v>
      </c>
      <c r="L22">
        <v>0.2</v>
      </c>
      <c r="M22" s="1">
        <f t="shared" si="1"/>
        <v>3.78</v>
      </c>
      <c r="N22">
        <v>47</v>
      </c>
      <c r="O22" s="1">
        <f t="shared" si="2"/>
        <v>0.88829999999999998</v>
      </c>
      <c r="P22">
        <v>19</v>
      </c>
      <c r="Q22" s="1">
        <f t="shared" si="3"/>
        <v>0.35909999999999997</v>
      </c>
    </row>
    <row r="23" spans="1:17" x14ac:dyDescent="0.25">
      <c r="A23">
        <v>22</v>
      </c>
      <c r="B23">
        <v>4</v>
      </c>
      <c r="C23" s="4">
        <v>41648</v>
      </c>
      <c r="D23" t="s">
        <v>85</v>
      </c>
      <c r="E23">
        <v>1.89</v>
      </c>
      <c r="F23">
        <f>(100*100*4)*(E23/1000)</f>
        <v>75.599999999999994</v>
      </c>
      <c r="G23">
        <v>92</v>
      </c>
      <c r="H23">
        <v>1</v>
      </c>
      <c r="I23">
        <v>9</v>
      </c>
      <c r="J23" s="1">
        <v>0.04</v>
      </c>
      <c r="K23" s="1">
        <f t="shared" si="0"/>
        <v>3.024</v>
      </c>
      <c r="L23">
        <v>0.18</v>
      </c>
      <c r="M23" s="1">
        <f t="shared" si="1"/>
        <v>13.607999999999999</v>
      </c>
      <c r="N23">
        <v>54</v>
      </c>
      <c r="O23" s="1">
        <f t="shared" si="2"/>
        <v>4.0823999999999998</v>
      </c>
      <c r="P23">
        <v>15</v>
      </c>
      <c r="Q23" s="1">
        <f t="shared" si="3"/>
        <v>1.1339999999999999</v>
      </c>
    </row>
    <row r="24" spans="1:17" x14ac:dyDescent="0.25">
      <c r="A24">
        <v>23</v>
      </c>
      <c r="B24">
        <v>4</v>
      </c>
      <c r="C24" s="3" t="s">
        <v>16</v>
      </c>
      <c r="D24" t="s">
        <v>86</v>
      </c>
      <c r="E24">
        <v>1.53</v>
      </c>
      <c r="F24">
        <f t="shared" si="4"/>
        <v>15.3</v>
      </c>
      <c r="G24">
        <v>92</v>
      </c>
      <c r="H24">
        <v>1</v>
      </c>
      <c r="I24">
        <v>7</v>
      </c>
      <c r="J24" s="1">
        <v>0.06</v>
      </c>
      <c r="K24" s="1">
        <f t="shared" si="0"/>
        <v>0.91800000000000004</v>
      </c>
      <c r="L24">
        <v>0.59</v>
      </c>
      <c r="M24" s="1">
        <f t="shared" si="1"/>
        <v>9.0269999999999992</v>
      </c>
      <c r="N24">
        <v>144</v>
      </c>
      <c r="O24" s="1">
        <f t="shared" si="2"/>
        <v>2.2032000000000003</v>
      </c>
      <c r="P24">
        <v>27</v>
      </c>
      <c r="Q24" s="1">
        <f t="shared" si="3"/>
        <v>0.41310000000000002</v>
      </c>
    </row>
    <row r="25" spans="1:17" x14ac:dyDescent="0.25">
      <c r="A25">
        <v>24</v>
      </c>
      <c r="B25">
        <v>4</v>
      </c>
      <c r="C25" s="4">
        <v>41649</v>
      </c>
      <c r="D25" t="s">
        <v>86</v>
      </c>
      <c r="E25">
        <v>1.53</v>
      </c>
      <c r="F25">
        <f>(100*100*4)*(E25/1000)</f>
        <v>61.2</v>
      </c>
      <c r="G25">
        <v>94</v>
      </c>
      <c r="H25">
        <v>1</v>
      </c>
      <c r="I25">
        <v>7</v>
      </c>
      <c r="J25" s="1">
        <v>7.0000000000000007E-2</v>
      </c>
      <c r="K25" s="1">
        <f t="shared" si="0"/>
        <v>4.2840000000000007</v>
      </c>
      <c r="L25">
        <v>0.32</v>
      </c>
      <c r="M25" s="1">
        <f t="shared" si="1"/>
        <v>19.584</v>
      </c>
      <c r="N25">
        <v>92</v>
      </c>
      <c r="O25" s="1">
        <f t="shared" si="2"/>
        <v>5.6304000000000007</v>
      </c>
      <c r="P25">
        <v>14</v>
      </c>
      <c r="Q25" s="1">
        <f t="shared" si="3"/>
        <v>0.85680000000000012</v>
      </c>
    </row>
    <row r="26" spans="1:17" x14ac:dyDescent="0.25">
      <c r="A26">
        <v>25</v>
      </c>
      <c r="B26">
        <v>5</v>
      </c>
      <c r="C26" s="3" t="s">
        <v>16</v>
      </c>
      <c r="D26" t="s">
        <v>84</v>
      </c>
      <c r="E26">
        <v>1.58</v>
      </c>
      <c r="F26">
        <f t="shared" si="4"/>
        <v>15.8</v>
      </c>
      <c r="G26">
        <v>90</v>
      </c>
      <c r="H26">
        <v>1</v>
      </c>
      <c r="I26">
        <v>9</v>
      </c>
      <c r="J26" s="1">
        <v>0.12</v>
      </c>
      <c r="K26" s="1">
        <f t="shared" si="0"/>
        <v>1.8959999999999999</v>
      </c>
      <c r="L26">
        <v>1.68</v>
      </c>
      <c r="M26" s="1">
        <f t="shared" si="1"/>
        <v>26.544</v>
      </c>
      <c r="N26">
        <v>187</v>
      </c>
      <c r="O26" s="1">
        <f t="shared" si="2"/>
        <v>2.9546000000000001</v>
      </c>
      <c r="P26">
        <v>32</v>
      </c>
      <c r="Q26" s="1">
        <f t="shared" si="3"/>
        <v>0.50560000000000005</v>
      </c>
    </row>
    <row r="27" spans="1:17" x14ac:dyDescent="0.25">
      <c r="A27">
        <v>26</v>
      </c>
      <c r="B27">
        <v>5</v>
      </c>
      <c r="C27" s="4">
        <v>41648</v>
      </c>
      <c r="D27" t="s">
        <v>84</v>
      </c>
      <c r="E27">
        <v>1.58</v>
      </c>
      <c r="F27">
        <f>(100*100*4)*(E27/1000)</f>
        <v>63.2</v>
      </c>
      <c r="G27">
        <v>88</v>
      </c>
      <c r="H27">
        <v>3</v>
      </c>
      <c r="I27">
        <v>9</v>
      </c>
      <c r="J27" s="1">
        <v>0.08</v>
      </c>
      <c r="K27" s="1">
        <f t="shared" si="0"/>
        <v>5.056</v>
      </c>
      <c r="L27">
        <v>0.7</v>
      </c>
      <c r="M27" s="1">
        <f t="shared" si="1"/>
        <v>44.24</v>
      </c>
      <c r="N27">
        <v>152</v>
      </c>
      <c r="O27" s="1">
        <f t="shared" si="2"/>
        <v>9.6063999999999989</v>
      </c>
      <c r="P27">
        <v>9</v>
      </c>
      <c r="Q27" s="1">
        <f t="shared" si="3"/>
        <v>0.56880000000000008</v>
      </c>
    </row>
    <row r="28" spans="1:17" x14ac:dyDescent="0.25">
      <c r="A28">
        <v>27</v>
      </c>
      <c r="B28">
        <v>5</v>
      </c>
      <c r="C28" s="3" t="s">
        <v>16</v>
      </c>
      <c r="D28" t="s">
        <v>85</v>
      </c>
      <c r="E28">
        <v>1.88</v>
      </c>
      <c r="F28">
        <f t="shared" si="4"/>
        <v>18.8</v>
      </c>
      <c r="G28">
        <v>88</v>
      </c>
      <c r="H28">
        <v>3</v>
      </c>
      <c r="I28">
        <v>9</v>
      </c>
      <c r="J28" s="1">
        <v>0.01</v>
      </c>
      <c r="K28" s="1">
        <f t="shared" si="0"/>
        <v>0.188</v>
      </c>
      <c r="L28">
        <v>0.36</v>
      </c>
      <c r="M28" s="1">
        <f t="shared" si="1"/>
        <v>6.7679999999999998</v>
      </c>
      <c r="N28">
        <v>34</v>
      </c>
      <c r="O28" s="1">
        <f t="shared" si="2"/>
        <v>0.63919999999999999</v>
      </c>
      <c r="P28">
        <v>14</v>
      </c>
      <c r="Q28" s="1">
        <f t="shared" si="3"/>
        <v>0.26319999999999999</v>
      </c>
    </row>
    <row r="29" spans="1:17" x14ac:dyDescent="0.25">
      <c r="A29">
        <v>28</v>
      </c>
      <c r="B29">
        <v>5</v>
      </c>
      <c r="C29" s="4">
        <v>41649</v>
      </c>
      <c r="D29" t="s">
        <v>85</v>
      </c>
      <c r="E29">
        <v>1.88</v>
      </c>
      <c r="F29">
        <f>(100*100*4)*(E29/1000)</f>
        <v>75.2</v>
      </c>
      <c r="G29">
        <v>86</v>
      </c>
      <c r="H29">
        <v>3</v>
      </c>
      <c r="I29">
        <v>11</v>
      </c>
      <c r="J29" s="1">
        <v>0.05</v>
      </c>
      <c r="K29" s="1">
        <f t="shared" si="0"/>
        <v>3.7600000000000002</v>
      </c>
      <c r="L29">
        <v>0.22</v>
      </c>
      <c r="M29" s="1">
        <f t="shared" si="1"/>
        <v>16.544</v>
      </c>
      <c r="N29">
        <v>45</v>
      </c>
      <c r="O29" s="1">
        <f t="shared" si="2"/>
        <v>3.3839999999999999</v>
      </c>
      <c r="P29">
        <v>6</v>
      </c>
      <c r="Q29" s="1">
        <f t="shared" si="3"/>
        <v>0.45120000000000005</v>
      </c>
    </row>
    <row r="30" spans="1:17" x14ac:dyDescent="0.25">
      <c r="A30">
        <v>29</v>
      </c>
      <c r="B30">
        <v>5</v>
      </c>
      <c r="C30" s="3" t="s">
        <v>16</v>
      </c>
      <c r="D30" t="s">
        <v>86</v>
      </c>
      <c r="E30">
        <v>2.0099999999999998</v>
      </c>
      <c r="F30">
        <f t="shared" si="4"/>
        <v>20.099999999999998</v>
      </c>
      <c r="G30">
        <v>90</v>
      </c>
      <c r="H30">
        <v>1</v>
      </c>
      <c r="I30">
        <v>9</v>
      </c>
      <c r="J30" s="1">
        <v>0.13</v>
      </c>
      <c r="K30" s="1">
        <f t="shared" si="0"/>
        <v>2.613</v>
      </c>
      <c r="L30">
        <v>1.39</v>
      </c>
      <c r="M30" s="1">
        <f t="shared" si="1"/>
        <v>27.938999999999997</v>
      </c>
      <c r="N30">
        <v>84</v>
      </c>
      <c r="O30" s="1">
        <f t="shared" si="2"/>
        <v>1.6883999999999999</v>
      </c>
      <c r="P30">
        <v>20</v>
      </c>
      <c r="Q30" s="1">
        <f t="shared" si="3"/>
        <v>0.40199999999999997</v>
      </c>
    </row>
    <row r="31" spans="1:17" x14ac:dyDescent="0.25">
      <c r="A31">
        <v>30</v>
      </c>
      <c r="B31">
        <v>5</v>
      </c>
      <c r="C31" s="4">
        <v>41650</v>
      </c>
      <c r="D31" t="s">
        <v>86</v>
      </c>
      <c r="E31">
        <v>2.0099999999999998</v>
      </c>
      <c r="F31">
        <f>(100*100*4)*(E31/1000)</f>
        <v>80.399999999999991</v>
      </c>
      <c r="G31">
        <v>88</v>
      </c>
      <c r="H31">
        <v>3</v>
      </c>
      <c r="I31">
        <v>9</v>
      </c>
      <c r="J31" s="1">
        <v>0.08</v>
      </c>
      <c r="K31" s="1">
        <f t="shared" si="0"/>
        <v>6.4319999999999995</v>
      </c>
      <c r="L31">
        <v>0.48</v>
      </c>
      <c r="M31" s="1">
        <f t="shared" si="1"/>
        <v>38.591999999999992</v>
      </c>
      <c r="N31">
        <v>85</v>
      </c>
      <c r="O31" s="1">
        <f t="shared" si="2"/>
        <v>6.8339999999999987</v>
      </c>
      <c r="P31">
        <v>8</v>
      </c>
      <c r="Q31" s="1">
        <f t="shared" si="3"/>
        <v>0.64319999999999988</v>
      </c>
    </row>
    <row r="32" spans="1:17" x14ac:dyDescent="0.25">
      <c r="A32">
        <v>31</v>
      </c>
      <c r="B32">
        <v>6</v>
      </c>
      <c r="C32" s="3" t="s">
        <v>16</v>
      </c>
      <c r="D32" t="s">
        <v>84</v>
      </c>
      <c r="E32">
        <v>1.51</v>
      </c>
      <c r="F32">
        <f t="shared" si="4"/>
        <v>15.100000000000001</v>
      </c>
      <c r="G32">
        <v>91</v>
      </c>
      <c r="H32">
        <v>2</v>
      </c>
      <c r="I32">
        <v>7</v>
      </c>
      <c r="J32" s="1">
        <v>0.1</v>
      </c>
      <c r="K32" s="1">
        <f t="shared" si="0"/>
        <v>1.5100000000000002</v>
      </c>
      <c r="L32">
        <v>1.74</v>
      </c>
      <c r="M32" s="1">
        <f t="shared" si="1"/>
        <v>26.274000000000001</v>
      </c>
      <c r="N32">
        <v>221</v>
      </c>
      <c r="O32" s="1">
        <f t="shared" si="2"/>
        <v>3.3371000000000004</v>
      </c>
      <c r="P32">
        <v>39</v>
      </c>
      <c r="Q32" s="1">
        <f t="shared" si="3"/>
        <v>0.58890000000000009</v>
      </c>
    </row>
    <row r="33" spans="1:17" x14ac:dyDescent="0.25">
      <c r="A33">
        <v>32</v>
      </c>
      <c r="B33">
        <v>6</v>
      </c>
      <c r="C33" s="4">
        <v>41649</v>
      </c>
      <c r="D33" t="s">
        <v>84</v>
      </c>
      <c r="E33">
        <v>1.51</v>
      </c>
      <c r="F33">
        <f>(100*100*4)*(E33/1000)</f>
        <v>60.400000000000006</v>
      </c>
      <c r="G33">
        <v>91</v>
      </c>
      <c r="H33">
        <v>1</v>
      </c>
      <c r="I33">
        <v>9</v>
      </c>
      <c r="J33" s="1">
        <v>0.06</v>
      </c>
      <c r="K33" s="1">
        <f t="shared" si="0"/>
        <v>3.6240000000000001</v>
      </c>
      <c r="L33">
        <v>0.61</v>
      </c>
      <c r="M33" s="1">
        <f t="shared" si="1"/>
        <v>36.844000000000001</v>
      </c>
      <c r="N33">
        <v>126</v>
      </c>
      <c r="O33" s="1">
        <f t="shared" si="2"/>
        <v>7.6104000000000003</v>
      </c>
      <c r="P33">
        <v>10</v>
      </c>
      <c r="Q33" s="1">
        <f t="shared" si="3"/>
        <v>0.60399999999999998</v>
      </c>
    </row>
    <row r="34" spans="1:17" x14ac:dyDescent="0.25">
      <c r="A34">
        <v>33</v>
      </c>
      <c r="B34">
        <v>6</v>
      </c>
      <c r="C34" s="3" t="s">
        <v>16</v>
      </c>
      <c r="D34" t="s">
        <v>85</v>
      </c>
      <c r="E34">
        <v>2.06</v>
      </c>
      <c r="F34">
        <f t="shared" si="4"/>
        <v>20.6</v>
      </c>
      <c r="G34">
        <v>89</v>
      </c>
      <c r="H34">
        <v>2</v>
      </c>
      <c r="I34">
        <v>9</v>
      </c>
      <c r="J34" s="1">
        <v>0.04</v>
      </c>
      <c r="K34" s="1">
        <f t="shared" si="0"/>
        <v>0.82400000000000007</v>
      </c>
      <c r="L34">
        <v>0.27</v>
      </c>
      <c r="M34" s="1">
        <f t="shared" si="1"/>
        <v>5.5620000000000012</v>
      </c>
      <c r="N34">
        <v>52</v>
      </c>
      <c r="O34" s="1">
        <f t="shared" si="2"/>
        <v>1.0712000000000002</v>
      </c>
      <c r="P34">
        <v>18</v>
      </c>
      <c r="Q34" s="1">
        <f t="shared" si="3"/>
        <v>0.37080000000000002</v>
      </c>
    </row>
    <row r="35" spans="1:17" x14ac:dyDescent="0.25">
      <c r="A35">
        <v>34</v>
      </c>
      <c r="B35">
        <v>6</v>
      </c>
      <c r="C35" s="4">
        <v>41650</v>
      </c>
      <c r="D35" t="s">
        <v>85</v>
      </c>
      <c r="E35">
        <v>2.06</v>
      </c>
      <c r="F35">
        <f>(100*100*4)*(E35/1000)</f>
        <v>82.4</v>
      </c>
      <c r="G35">
        <v>87</v>
      </c>
      <c r="H35">
        <v>4</v>
      </c>
      <c r="I35">
        <v>9</v>
      </c>
      <c r="J35" s="1">
        <v>0.04</v>
      </c>
      <c r="K35" s="1">
        <f t="shared" si="0"/>
        <v>3.2960000000000003</v>
      </c>
      <c r="L35">
        <v>0.23</v>
      </c>
      <c r="M35" s="1">
        <f t="shared" si="1"/>
        <v>18.952000000000002</v>
      </c>
      <c r="N35">
        <v>50</v>
      </c>
      <c r="O35" s="1">
        <f t="shared" si="2"/>
        <v>4.12</v>
      </c>
      <c r="P35">
        <v>7</v>
      </c>
      <c r="Q35" s="1">
        <f t="shared" si="3"/>
        <v>0.57680000000000009</v>
      </c>
    </row>
    <row r="36" spans="1:17" x14ac:dyDescent="0.25">
      <c r="A36">
        <v>35</v>
      </c>
      <c r="B36">
        <v>6</v>
      </c>
      <c r="C36" s="3" t="s">
        <v>16</v>
      </c>
      <c r="D36" t="s">
        <v>86</v>
      </c>
      <c r="E36">
        <v>1.59</v>
      </c>
      <c r="F36">
        <f t="shared" si="4"/>
        <v>15.9</v>
      </c>
      <c r="G36">
        <v>89</v>
      </c>
      <c r="H36">
        <v>4</v>
      </c>
      <c r="I36">
        <v>7</v>
      </c>
      <c r="J36" s="1">
        <v>0.11</v>
      </c>
      <c r="K36" s="1">
        <f t="shared" si="0"/>
        <v>1.7490000000000001</v>
      </c>
      <c r="L36">
        <v>1.61</v>
      </c>
      <c r="M36" s="1">
        <f t="shared" si="1"/>
        <v>25.599000000000004</v>
      </c>
      <c r="N36">
        <v>142</v>
      </c>
      <c r="O36" s="1">
        <f t="shared" si="2"/>
        <v>2.2578</v>
      </c>
      <c r="P36">
        <v>23</v>
      </c>
      <c r="Q36" s="1">
        <f t="shared" si="3"/>
        <v>0.36569999999999997</v>
      </c>
    </row>
    <row r="37" spans="1:17" x14ac:dyDescent="0.25">
      <c r="A37">
        <v>36</v>
      </c>
      <c r="B37">
        <v>6</v>
      </c>
      <c r="C37" s="4">
        <v>41651</v>
      </c>
      <c r="D37" t="s">
        <v>86</v>
      </c>
      <c r="E37">
        <v>1.59</v>
      </c>
      <c r="F37">
        <f>(100*100*4)*(E37/1000)</f>
        <v>63.6</v>
      </c>
      <c r="G37">
        <v>87</v>
      </c>
      <c r="H37">
        <v>4</v>
      </c>
      <c r="I37">
        <v>9</v>
      </c>
      <c r="J37" s="1">
        <v>7.0000000000000007E-2</v>
      </c>
      <c r="K37" s="1">
        <f t="shared" si="0"/>
        <v>4.4520000000000008</v>
      </c>
      <c r="L37">
        <v>0.59</v>
      </c>
      <c r="M37" s="1">
        <f t="shared" si="1"/>
        <v>37.524000000000001</v>
      </c>
      <c r="N37">
        <v>140</v>
      </c>
      <c r="O37" s="1">
        <f t="shared" si="2"/>
        <v>8.9039999999999999</v>
      </c>
      <c r="P37">
        <v>9</v>
      </c>
      <c r="Q37" s="1">
        <f t="shared" si="3"/>
        <v>0.57240000000000002</v>
      </c>
    </row>
    <row r="38" spans="1:17" x14ac:dyDescent="0.25">
      <c r="A38">
        <v>37</v>
      </c>
      <c r="B38">
        <v>7</v>
      </c>
      <c r="C38" s="3" t="s">
        <v>16</v>
      </c>
      <c r="D38" t="s">
        <v>84</v>
      </c>
      <c r="E38">
        <v>1.7</v>
      </c>
      <c r="F38">
        <f t="shared" si="4"/>
        <v>17</v>
      </c>
      <c r="G38">
        <v>89</v>
      </c>
      <c r="H38">
        <v>4</v>
      </c>
      <c r="I38">
        <v>7</v>
      </c>
      <c r="J38" s="1">
        <v>0.14000000000000001</v>
      </c>
      <c r="K38" s="1">
        <f t="shared" si="0"/>
        <v>2.3800000000000003</v>
      </c>
      <c r="L38">
        <v>2.0099999999999998</v>
      </c>
      <c r="M38" s="1">
        <f t="shared" si="1"/>
        <v>34.169999999999995</v>
      </c>
      <c r="N38">
        <v>250</v>
      </c>
      <c r="O38" s="1">
        <f t="shared" si="2"/>
        <v>4.25</v>
      </c>
      <c r="P38">
        <v>34</v>
      </c>
      <c r="Q38" s="1">
        <f t="shared" si="3"/>
        <v>0.57799999999999996</v>
      </c>
    </row>
    <row r="39" spans="1:17" x14ac:dyDescent="0.25">
      <c r="A39">
        <v>38</v>
      </c>
      <c r="B39">
        <v>7</v>
      </c>
      <c r="C39" s="4">
        <v>41650</v>
      </c>
      <c r="D39" t="s">
        <v>84</v>
      </c>
      <c r="E39">
        <v>1.7</v>
      </c>
      <c r="F39">
        <f>(100*100*4)*(E39/1000)</f>
        <v>68</v>
      </c>
      <c r="G39">
        <v>89</v>
      </c>
      <c r="H39">
        <v>2</v>
      </c>
      <c r="I39">
        <v>9</v>
      </c>
      <c r="J39" s="1">
        <v>0.09</v>
      </c>
      <c r="K39" s="1">
        <f t="shared" si="0"/>
        <v>6.12</v>
      </c>
      <c r="L39">
        <v>0.85</v>
      </c>
      <c r="M39" s="1">
        <f t="shared" si="1"/>
        <v>57.8</v>
      </c>
      <c r="N39">
        <v>220</v>
      </c>
      <c r="O39" s="1">
        <f t="shared" si="2"/>
        <v>14.96</v>
      </c>
      <c r="P39">
        <v>12</v>
      </c>
      <c r="Q39" s="1">
        <f t="shared" si="3"/>
        <v>0.81599999999999995</v>
      </c>
    </row>
    <row r="40" spans="1:17" x14ac:dyDescent="0.25">
      <c r="A40">
        <v>39</v>
      </c>
      <c r="B40">
        <v>7</v>
      </c>
      <c r="C40" s="3" t="s">
        <v>16</v>
      </c>
      <c r="D40" t="s">
        <v>85</v>
      </c>
      <c r="E40">
        <v>1.82</v>
      </c>
      <c r="F40">
        <f t="shared" si="4"/>
        <v>18.2</v>
      </c>
      <c r="G40">
        <v>89</v>
      </c>
      <c r="H40">
        <v>2</v>
      </c>
      <c r="I40">
        <v>9</v>
      </c>
      <c r="J40" s="1">
        <v>0.05</v>
      </c>
      <c r="K40" s="1">
        <f t="shared" si="0"/>
        <v>0.91</v>
      </c>
      <c r="L40">
        <v>0.41</v>
      </c>
      <c r="M40" s="1">
        <f t="shared" si="1"/>
        <v>7.4619999999999989</v>
      </c>
      <c r="N40">
        <v>53</v>
      </c>
      <c r="O40" s="1">
        <f t="shared" si="2"/>
        <v>0.9645999999999999</v>
      </c>
      <c r="P40">
        <v>11</v>
      </c>
      <c r="Q40" s="1">
        <f t="shared" si="3"/>
        <v>0.20019999999999999</v>
      </c>
    </row>
    <row r="41" spans="1:17" x14ac:dyDescent="0.25">
      <c r="A41">
        <v>40</v>
      </c>
      <c r="B41">
        <v>7</v>
      </c>
      <c r="C41" s="4">
        <v>41651</v>
      </c>
      <c r="D41" t="s">
        <v>85</v>
      </c>
      <c r="E41">
        <v>1.82</v>
      </c>
      <c r="F41">
        <f>(100*100*4)*(E41/1000)</f>
        <v>72.8</v>
      </c>
      <c r="G41">
        <v>87</v>
      </c>
      <c r="H41">
        <v>2</v>
      </c>
      <c r="I41">
        <v>11</v>
      </c>
      <c r="J41" s="1">
        <v>0.05</v>
      </c>
      <c r="K41" s="1">
        <f t="shared" si="0"/>
        <v>3.64</v>
      </c>
      <c r="L41">
        <v>0.27</v>
      </c>
      <c r="M41" s="1">
        <f t="shared" si="1"/>
        <v>19.655999999999999</v>
      </c>
      <c r="N41">
        <v>67</v>
      </c>
      <c r="O41" s="1">
        <f t="shared" si="2"/>
        <v>4.8775999999999993</v>
      </c>
      <c r="P41">
        <v>7</v>
      </c>
      <c r="Q41" s="1">
        <f t="shared" si="3"/>
        <v>0.50959999999999994</v>
      </c>
    </row>
    <row r="42" spans="1:17" x14ac:dyDescent="0.25">
      <c r="A42">
        <v>41</v>
      </c>
      <c r="B42">
        <v>7</v>
      </c>
      <c r="C42" s="3" t="s">
        <v>16</v>
      </c>
      <c r="D42" t="s">
        <v>86</v>
      </c>
      <c r="E42">
        <v>1.56</v>
      </c>
      <c r="F42">
        <f t="shared" si="4"/>
        <v>15.6</v>
      </c>
      <c r="G42">
        <v>91</v>
      </c>
      <c r="H42">
        <v>2</v>
      </c>
      <c r="I42">
        <v>7</v>
      </c>
      <c r="J42" s="1">
        <v>0.08</v>
      </c>
      <c r="K42" s="1">
        <f t="shared" si="0"/>
        <v>1.248</v>
      </c>
      <c r="L42">
        <v>1.07</v>
      </c>
      <c r="M42" s="1">
        <f t="shared" si="1"/>
        <v>16.692</v>
      </c>
      <c r="N42">
        <v>147</v>
      </c>
      <c r="O42" s="1">
        <f t="shared" si="2"/>
        <v>2.2931999999999997</v>
      </c>
      <c r="P42">
        <v>27</v>
      </c>
      <c r="Q42" s="1">
        <f t="shared" si="3"/>
        <v>0.42119999999999996</v>
      </c>
    </row>
    <row r="43" spans="1:17" x14ac:dyDescent="0.25">
      <c r="A43">
        <v>42</v>
      </c>
      <c r="B43">
        <v>7</v>
      </c>
      <c r="C43" s="4">
        <v>41652</v>
      </c>
      <c r="D43" t="s">
        <v>86</v>
      </c>
      <c r="E43">
        <v>1.56</v>
      </c>
      <c r="F43">
        <f>(100*100*4)*(E43/1000)</f>
        <v>62.4</v>
      </c>
      <c r="G43">
        <v>87</v>
      </c>
      <c r="H43">
        <v>4</v>
      </c>
      <c r="I43">
        <v>9</v>
      </c>
      <c r="J43" s="1">
        <v>0.08</v>
      </c>
      <c r="K43" s="1">
        <f t="shared" si="0"/>
        <v>4.992</v>
      </c>
      <c r="L43">
        <v>2.0499999999999998</v>
      </c>
      <c r="M43" s="1">
        <f t="shared" si="1"/>
        <v>127.91999999999999</v>
      </c>
      <c r="N43">
        <v>161</v>
      </c>
      <c r="O43" s="1">
        <f t="shared" si="2"/>
        <v>10.0464</v>
      </c>
      <c r="P43">
        <v>12</v>
      </c>
      <c r="Q43" s="1">
        <f t="shared" si="3"/>
        <v>0.74879999999999991</v>
      </c>
    </row>
    <row r="44" spans="1:17" x14ac:dyDescent="0.25">
      <c r="A44">
        <v>43</v>
      </c>
      <c r="B44">
        <v>8</v>
      </c>
      <c r="C44" s="3" t="s">
        <v>16</v>
      </c>
      <c r="D44" t="s">
        <v>84</v>
      </c>
      <c r="E44">
        <v>1.54</v>
      </c>
      <c r="F44">
        <f t="shared" si="4"/>
        <v>15.400000000000002</v>
      </c>
      <c r="G44">
        <v>93</v>
      </c>
      <c r="H44">
        <v>2</v>
      </c>
      <c r="I44">
        <v>5</v>
      </c>
      <c r="J44" s="1">
        <v>0.14000000000000001</v>
      </c>
      <c r="K44" s="1">
        <f t="shared" si="0"/>
        <v>2.1560000000000006</v>
      </c>
      <c r="L44">
        <v>1.01</v>
      </c>
      <c r="M44" s="1">
        <f t="shared" si="1"/>
        <v>15.554000000000002</v>
      </c>
      <c r="N44">
        <v>208</v>
      </c>
      <c r="O44" s="1">
        <f t="shared" si="2"/>
        <v>3.2032000000000003</v>
      </c>
      <c r="P44">
        <v>66</v>
      </c>
      <c r="Q44" s="1">
        <f t="shared" si="3"/>
        <v>1.0164000000000002</v>
      </c>
    </row>
    <row r="45" spans="1:17" x14ac:dyDescent="0.25">
      <c r="A45">
        <v>44</v>
      </c>
      <c r="B45">
        <v>8</v>
      </c>
      <c r="C45" s="4">
        <v>41651</v>
      </c>
      <c r="D45" t="s">
        <v>84</v>
      </c>
      <c r="E45">
        <v>1.54</v>
      </c>
      <c r="F45">
        <f>(100*100*4)*(E45/1000)</f>
        <v>61.600000000000009</v>
      </c>
      <c r="G45">
        <v>91</v>
      </c>
      <c r="H45">
        <v>2</v>
      </c>
      <c r="I45">
        <v>7</v>
      </c>
      <c r="J45" s="1">
        <v>0.11</v>
      </c>
      <c r="K45" s="1">
        <f t="shared" si="0"/>
        <v>6.7760000000000007</v>
      </c>
      <c r="L45">
        <v>0.46</v>
      </c>
      <c r="M45" s="1">
        <f t="shared" si="1"/>
        <v>28.336000000000006</v>
      </c>
      <c r="N45">
        <v>159</v>
      </c>
      <c r="O45" s="1">
        <f t="shared" si="2"/>
        <v>9.7944000000000013</v>
      </c>
      <c r="P45">
        <v>23</v>
      </c>
      <c r="Q45" s="1">
        <f t="shared" si="3"/>
        <v>1.4168000000000003</v>
      </c>
    </row>
    <row r="46" spans="1:17" x14ac:dyDescent="0.25">
      <c r="A46">
        <v>45</v>
      </c>
      <c r="B46">
        <v>8</v>
      </c>
      <c r="C46" s="3" t="s">
        <v>16</v>
      </c>
      <c r="D46" t="s">
        <v>85</v>
      </c>
      <c r="E46">
        <v>2.11</v>
      </c>
      <c r="F46">
        <f t="shared" si="4"/>
        <v>21.099999999999998</v>
      </c>
      <c r="G46">
        <v>91</v>
      </c>
      <c r="H46">
        <v>2</v>
      </c>
      <c r="I46">
        <v>7</v>
      </c>
      <c r="J46" s="1">
        <v>0.05</v>
      </c>
      <c r="K46" s="1">
        <f t="shared" si="0"/>
        <v>1.0549999999999999</v>
      </c>
      <c r="L46">
        <v>0.18</v>
      </c>
      <c r="M46" s="1">
        <f t="shared" si="1"/>
        <v>3.7979999999999996</v>
      </c>
      <c r="N46">
        <v>41</v>
      </c>
      <c r="O46" s="1">
        <f t="shared" si="2"/>
        <v>0.86509999999999987</v>
      </c>
      <c r="P46">
        <v>8</v>
      </c>
      <c r="Q46" s="1">
        <f t="shared" si="3"/>
        <v>0.16879999999999998</v>
      </c>
    </row>
    <row r="47" spans="1:17" x14ac:dyDescent="0.25">
      <c r="A47">
        <v>46</v>
      </c>
      <c r="B47">
        <v>8</v>
      </c>
      <c r="C47" s="4">
        <v>41652</v>
      </c>
      <c r="D47" t="s">
        <v>85</v>
      </c>
      <c r="E47">
        <v>2.11</v>
      </c>
      <c r="F47">
        <f>(100*100*4)*(E47/1000)</f>
        <v>84.399999999999991</v>
      </c>
      <c r="G47">
        <v>91</v>
      </c>
      <c r="H47">
        <v>2</v>
      </c>
      <c r="I47">
        <v>7</v>
      </c>
      <c r="J47" s="1">
        <v>0.04</v>
      </c>
      <c r="K47" s="1">
        <f t="shared" si="0"/>
        <v>3.3759999999999999</v>
      </c>
      <c r="L47">
        <v>0.14000000000000001</v>
      </c>
      <c r="M47" s="1">
        <f t="shared" si="1"/>
        <v>11.816000000000001</v>
      </c>
      <c r="N47">
        <v>36</v>
      </c>
      <c r="O47" s="1">
        <f t="shared" si="2"/>
        <v>3.0383999999999998</v>
      </c>
      <c r="P47">
        <v>5</v>
      </c>
      <c r="Q47" s="1">
        <f t="shared" si="3"/>
        <v>0.42199999999999993</v>
      </c>
    </row>
    <row r="48" spans="1:17" x14ac:dyDescent="0.25">
      <c r="A48">
        <v>47</v>
      </c>
      <c r="B48">
        <v>8</v>
      </c>
      <c r="C48" s="3" t="s">
        <v>16</v>
      </c>
      <c r="D48" t="s">
        <v>86</v>
      </c>
      <c r="E48">
        <v>1.54</v>
      </c>
      <c r="F48">
        <f t="shared" si="4"/>
        <v>15.400000000000002</v>
      </c>
      <c r="G48">
        <v>91</v>
      </c>
      <c r="H48">
        <v>2</v>
      </c>
      <c r="I48">
        <v>7</v>
      </c>
      <c r="J48" s="1">
        <v>0.11</v>
      </c>
      <c r="K48" s="1">
        <f t="shared" si="0"/>
        <v>1.6940000000000002</v>
      </c>
      <c r="L48">
        <v>1.1200000000000001</v>
      </c>
      <c r="M48" s="1">
        <f t="shared" si="1"/>
        <v>17.248000000000005</v>
      </c>
      <c r="N48">
        <v>168</v>
      </c>
      <c r="O48" s="1">
        <f t="shared" si="2"/>
        <v>2.5872000000000002</v>
      </c>
      <c r="P48">
        <v>23</v>
      </c>
      <c r="Q48" s="1">
        <f t="shared" si="3"/>
        <v>0.35420000000000007</v>
      </c>
    </row>
    <row r="49" spans="1:17" x14ac:dyDescent="0.25">
      <c r="A49">
        <v>48</v>
      </c>
      <c r="B49">
        <v>8</v>
      </c>
      <c r="C49" s="4">
        <v>41653</v>
      </c>
      <c r="D49" t="s">
        <v>86</v>
      </c>
      <c r="E49">
        <v>1.54</v>
      </c>
      <c r="F49">
        <f>(100*100*4)*(E49/1000)</f>
        <v>61.600000000000009</v>
      </c>
      <c r="G49">
        <v>91</v>
      </c>
      <c r="H49">
        <v>2</v>
      </c>
      <c r="I49">
        <v>7</v>
      </c>
      <c r="J49" s="1">
        <v>0.1</v>
      </c>
      <c r="K49" s="1">
        <f t="shared" si="0"/>
        <v>6.160000000000001</v>
      </c>
      <c r="L49">
        <v>1.01</v>
      </c>
      <c r="M49" s="1">
        <f t="shared" si="1"/>
        <v>62.216000000000008</v>
      </c>
      <c r="N49">
        <v>126</v>
      </c>
      <c r="O49" s="1">
        <f t="shared" si="2"/>
        <v>7.7616000000000014</v>
      </c>
      <c r="P49">
        <v>12</v>
      </c>
      <c r="Q49" s="1">
        <f t="shared" si="3"/>
        <v>0.73920000000000008</v>
      </c>
    </row>
    <row r="50" spans="1:17" x14ac:dyDescent="0.25">
      <c r="A50">
        <v>49</v>
      </c>
      <c r="B50">
        <v>9</v>
      </c>
      <c r="C50" s="3" t="s">
        <v>16</v>
      </c>
      <c r="D50" t="s">
        <v>84</v>
      </c>
      <c r="E50">
        <v>1.48</v>
      </c>
      <c r="F50">
        <f t="shared" si="4"/>
        <v>14.799999999999999</v>
      </c>
      <c r="G50">
        <v>89</v>
      </c>
      <c r="H50">
        <v>4</v>
      </c>
      <c r="I50">
        <v>7</v>
      </c>
      <c r="J50" s="1">
        <v>0.11</v>
      </c>
      <c r="K50" s="1">
        <f t="shared" si="0"/>
        <v>1.6279999999999999</v>
      </c>
      <c r="L50">
        <v>1.1299999999999999</v>
      </c>
      <c r="M50" s="1">
        <f t="shared" si="1"/>
        <v>16.723999999999997</v>
      </c>
      <c r="N50">
        <v>170</v>
      </c>
      <c r="O50" s="1">
        <f t="shared" si="2"/>
        <v>2.516</v>
      </c>
      <c r="P50">
        <v>40</v>
      </c>
      <c r="Q50" s="1">
        <f t="shared" si="3"/>
        <v>0.59199999999999997</v>
      </c>
    </row>
    <row r="51" spans="1:17" x14ac:dyDescent="0.25">
      <c r="A51">
        <v>50</v>
      </c>
      <c r="B51">
        <v>9</v>
      </c>
      <c r="C51" s="4">
        <v>41652</v>
      </c>
      <c r="D51" t="s">
        <v>84</v>
      </c>
      <c r="E51">
        <v>1.48</v>
      </c>
      <c r="F51">
        <f>(100*100*4)*(E51/1000)</f>
        <v>59.199999999999996</v>
      </c>
      <c r="G51">
        <v>89</v>
      </c>
      <c r="H51">
        <v>2</v>
      </c>
      <c r="I51">
        <v>9</v>
      </c>
      <c r="J51" s="1">
        <v>0.06</v>
      </c>
      <c r="K51" s="1">
        <f t="shared" si="0"/>
        <v>3.5519999999999996</v>
      </c>
      <c r="L51">
        <v>0.35</v>
      </c>
      <c r="M51" s="1">
        <f t="shared" si="1"/>
        <v>20.72</v>
      </c>
      <c r="N51">
        <v>212</v>
      </c>
      <c r="O51" s="1">
        <f t="shared" si="2"/>
        <v>12.5504</v>
      </c>
      <c r="P51">
        <v>20</v>
      </c>
      <c r="Q51" s="1">
        <f t="shared" si="3"/>
        <v>1.1839999999999999</v>
      </c>
    </row>
    <row r="52" spans="1:17" x14ac:dyDescent="0.25">
      <c r="A52">
        <v>51</v>
      </c>
      <c r="B52">
        <v>9</v>
      </c>
      <c r="C52" s="3" t="s">
        <v>16</v>
      </c>
      <c r="D52" t="s">
        <v>85</v>
      </c>
      <c r="E52">
        <v>1.79</v>
      </c>
      <c r="F52">
        <f t="shared" si="4"/>
        <v>17.900000000000002</v>
      </c>
      <c r="G52">
        <v>89</v>
      </c>
      <c r="H52">
        <v>2</v>
      </c>
      <c r="I52">
        <v>9</v>
      </c>
      <c r="J52" s="1">
        <v>0.08</v>
      </c>
      <c r="K52" s="1">
        <f t="shared" si="0"/>
        <v>1.4320000000000002</v>
      </c>
      <c r="L52">
        <v>0.51</v>
      </c>
      <c r="M52" s="1">
        <f t="shared" si="1"/>
        <v>9.1290000000000013</v>
      </c>
      <c r="N52">
        <v>171</v>
      </c>
      <c r="O52" s="1">
        <f t="shared" si="2"/>
        <v>3.0609000000000006</v>
      </c>
      <c r="P52">
        <v>169</v>
      </c>
      <c r="Q52" s="1">
        <f t="shared" si="3"/>
        <v>3.0251000000000006</v>
      </c>
    </row>
    <row r="53" spans="1:17" x14ac:dyDescent="0.25">
      <c r="A53">
        <v>52</v>
      </c>
      <c r="B53">
        <v>9</v>
      </c>
      <c r="C53" s="4">
        <v>41653</v>
      </c>
      <c r="D53" t="s">
        <v>85</v>
      </c>
      <c r="E53">
        <v>1.79</v>
      </c>
      <c r="F53">
        <f>(100*100*4)*(E53/1000)</f>
        <v>71.600000000000009</v>
      </c>
      <c r="G53">
        <v>87</v>
      </c>
      <c r="H53">
        <v>6</v>
      </c>
      <c r="I53">
        <v>7</v>
      </c>
      <c r="J53" s="1">
        <v>0.08</v>
      </c>
      <c r="K53" s="1">
        <f t="shared" si="0"/>
        <v>5.7280000000000006</v>
      </c>
      <c r="L53">
        <v>0.39</v>
      </c>
      <c r="M53" s="1">
        <f t="shared" si="1"/>
        <v>27.924000000000003</v>
      </c>
      <c r="N53">
        <v>170</v>
      </c>
      <c r="O53" s="1">
        <f t="shared" si="2"/>
        <v>12.172000000000002</v>
      </c>
      <c r="P53">
        <v>234</v>
      </c>
      <c r="Q53" s="1">
        <f t="shared" si="3"/>
        <v>16.7544</v>
      </c>
    </row>
    <row r="54" spans="1:17" x14ac:dyDescent="0.25">
      <c r="A54">
        <v>53</v>
      </c>
      <c r="B54">
        <v>9</v>
      </c>
      <c r="C54" s="3" t="s">
        <v>16</v>
      </c>
      <c r="D54" t="s">
        <v>86</v>
      </c>
      <c r="E54">
        <v>1.58</v>
      </c>
      <c r="F54">
        <f t="shared" si="4"/>
        <v>15.8</v>
      </c>
      <c r="G54">
        <v>91</v>
      </c>
      <c r="H54">
        <v>2</v>
      </c>
      <c r="I54">
        <v>7</v>
      </c>
      <c r="J54" s="1">
        <v>0.09</v>
      </c>
      <c r="K54" s="1">
        <f t="shared" si="0"/>
        <v>1.4219999999999999</v>
      </c>
      <c r="L54">
        <v>0.86</v>
      </c>
      <c r="M54" s="1">
        <f t="shared" si="1"/>
        <v>13.588000000000001</v>
      </c>
      <c r="N54">
        <v>112</v>
      </c>
      <c r="O54" s="1">
        <f t="shared" si="2"/>
        <v>1.7696000000000001</v>
      </c>
      <c r="P54">
        <v>40</v>
      </c>
      <c r="Q54" s="1">
        <f t="shared" si="3"/>
        <v>0.63200000000000001</v>
      </c>
    </row>
    <row r="55" spans="1:17" x14ac:dyDescent="0.25">
      <c r="A55">
        <v>54</v>
      </c>
      <c r="B55">
        <v>9</v>
      </c>
      <c r="C55" s="4">
        <v>41654</v>
      </c>
      <c r="D55" t="s">
        <v>86</v>
      </c>
      <c r="E55">
        <v>1.58</v>
      </c>
      <c r="F55">
        <f>(100*100*4)*(E55/1000)</f>
        <v>63.2</v>
      </c>
      <c r="G55">
        <v>87</v>
      </c>
      <c r="H55">
        <v>4</v>
      </c>
      <c r="I55">
        <v>9</v>
      </c>
      <c r="J55" s="1">
        <v>0.05</v>
      </c>
      <c r="K55" s="1">
        <f t="shared" si="0"/>
        <v>3.16</v>
      </c>
      <c r="L55">
        <v>0.33</v>
      </c>
      <c r="M55" s="1">
        <f t="shared" si="1"/>
        <v>20.856000000000002</v>
      </c>
      <c r="N55">
        <v>113</v>
      </c>
      <c r="O55" s="1">
        <f t="shared" si="2"/>
        <v>7.1416000000000004</v>
      </c>
      <c r="P55">
        <v>39</v>
      </c>
      <c r="Q55" s="1">
        <f t="shared" si="3"/>
        <v>2.4648000000000003</v>
      </c>
    </row>
    <row r="56" spans="1:17" x14ac:dyDescent="0.25">
      <c r="A56">
        <v>55</v>
      </c>
      <c r="B56">
        <v>10</v>
      </c>
      <c r="C56" s="3" t="s">
        <v>16</v>
      </c>
      <c r="D56" t="s">
        <v>84</v>
      </c>
      <c r="E56">
        <v>1.58</v>
      </c>
      <c r="F56">
        <f t="shared" si="4"/>
        <v>15.8</v>
      </c>
      <c r="G56">
        <v>91</v>
      </c>
      <c r="H56">
        <v>2</v>
      </c>
      <c r="I56">
        <v>7</v>
      </c>
      <c r="J56" s="1">
        <v>0.09</v>
      </c>
      <c r="K56" s="1">
        <f t="shared" si="0"/>
        <v>1.4219999999999999</v>
      </c>
      <c r="L56">
        <v>1.26</v>
      </c>
      <c r="M56" s="1">
        <f t="shared" si="1"/>
        <v>19.908000000000001</v>
      </c>
      <c r="N56">
        <v>173</v>
      </c>
      <c r="O56" s="1">
        <f t="shared" si="2"/>
        <v>2.7334000000000001</v>
      </c>
      <c r="P56">
        <v>31</v>
      </c>
      <c r="Q56" s="1">
        <f t="shared" si="3"/>
        <v>0.48980000000000001</v>
      </c>
    </row>
    <row r="57" spans="1:17" x14ac:dyDescent="0.25">
      <c r="A57">
        <v>56</v>
      </c>
      <c r="B57">
        <v>10</v>
      </c>
      <c r="C57" s="4">
        <v>41653</v>
      </c>
      <c r="D57" t="s">
        <v>84</v>
      </c>
      <c r="E57">
        <v>1.58</v>
      </c>
      <c r="F57">
        <f>(100*100*4)*(E57/1000)</f>
        <v>63.2</v>
      </c>
      <c r="G57">
        <v>89</v>
      </c>
      <c r="H57">
        <v>2</v>
      </c>
      <c r="I57">
        <v>9</v>
      </c>
      <c r="J57" s="1">
        <v>0.02</v>
      </c>
      <c r="K57" s="1">
        <f t="shared" si="0"/>
        <v>1.264</v>
      </c>
      <c r="L57">
        <v>0.48</v>
      </c>
      <c r="M57" s="1">
        <f t="shared" si="1"/>
        <v>30.335999999999999</v>
      </c>
      <c r="N57">
        <v>147</v>
      </c>
      <c r="O57" s="1">
        <f t="shared" si="2"/>
        <v>9.2904</v>
      </c>
      <c r="P57">
        <v>12</v>
      </c>
      <c r="Q57" s="1">
        <f t="shared" si="3"/>
        <v>0.75840000000000007</v>
      </c>
    </row>
    <row r="58" spans="1:17" x14ac:dyDescent="0.25">
      <c r="A58">
        <v>57</v>
      </c>
      <c r="B58">
        <v>10</v>
      </c>
      <c r="C58" s="3" t="s">
        <v>16</v>
      </c>
      <c r="D58" t="s">
        <v>85</v>
      </c>
      <c r="E58">
        <v>1.82</v>
      </c>
      <c r="F58">
        <f t="shared" si="4"/>
        <v>18.2</v>
      </c>
      <c r="G58">
        <v>89</v>
      </c>
      <c r="H58">
        <v>2</v>
      </c>
      <c r="I58">
        <v>9</v>
      </c>
      <c r="J58" s="1">
        <v>0.04</v>
      </c>
      <c r="K58" s="1">
        <f t="shared" si="0"/>
        <v>0.72799999999999998</v>
      </c>
      <c r="L58">
        <v>0.28000000000000003</v>
      </c>
      <c r="M58" s="1">
        <f t="shared" si="1"/>
        <v>5.0960000000000001</v>
      </c>
      <c r="N58">
        <v>45</v>
      </c>
      <c r="O58" s="1">
        <f t="shared" si="2"/>
        <v>0.81899999999999995</v>
      </c>
      <c r="P58">
        <v>16</v>
      </c>
      <c r="Q58" s="1">
        <f t="shared" si="3"/>
        <v>0.29120000000000001</v>
      </c>
    </row>
    <row r="59" spans="1:17" x14ac:dyDescent="0.25">
      <c r="A59">
        <v>58</v>
      </c>
      <c r="B59">
        <v>10</v>
      </c>
      <c r="C59" s="4">
        <v>41654</v>
      </c>
      <c r="D59" t="s">
        <v>85</v>
      </c>
      <c r="E59">
        <v>1.82</v>
      </c>
      <c r="F59">
        <f>(100*100*4)*(E59/1000)</f>
        <v>72.8</v>
      </c>
      <c r="G59">
        <v>87</v>
      </c>
      <c r="H59">
        <v>4</v>
      </c>
      <c r="I59">
        <v>9</v>
      </c>
      <c r="J59" s="1">
        <v>0.04</v>
      </c>
      <c r="K59" s="1">
        <f t="shared" si="0"/>
        <v>2.9119999999999999</v>
      </c>
      <c r="L59">
        <v>0.21</v>
      </c>
      <c r="M59" s="1">
        <f t="shared" si="1"/>
        <v>15.287999999999998</v>
      </c>
      <c r="N59">
        <v>50</v>
      </c>
      <c r="O59" s="1">
        <f t="shared" si="2"/>
        <v>3.64</v>
      </c>
      <c r="P59">
        <v>10</v>
      </c>
      <c r="Q59" s="1">
        <f t="shared" si="3"/>
        <v>0.72799999999999998</v>
      </c>
    </row>
    <row r="60" spans="1:17" x14ac:dyDescent="0.25">
      <c r="A60">
        <v>59</v>
      </c>
      <c r="B60">
        <v>10</v>
      </c>
      <c r="C60" s="3" t="s">
        <v>16</v>
      </c>
      <c r="D60" t="s">
        <v>86</v>
      </c>
      <c r="E60">
        <v>1.6</v>
      </c>
      <c r="F60">
        <f t="shared" si="4"/>
        <v>16</v>
      </c>
      <c r="G60">
        <v>91</v>
      </c>
      <c r="H60">
        <v>2</v>
      </c>
      <c r="I60">
        <v>7</v>
      </c>
      <c r="J60" s="1">
        <v>0.13</v>
      </c>
      <c r="K60" s="1">
        <f t="shared" si="0"/>
        <v>2.08</v>
      </c>
      <c r="L60">
        <v>1.46</v>
      </c>
      <c r="M60" s="1">
        <f t="shared" si="1"/>
        <v>23.36</v>
      </c>
      <c r="N60">
        <v>172</v>
      </c>
      <c r="O60" s="1">
        <f t="shared" si="2"/>
        <v>2.7519999999999998</v>
      </c>
      <c r="P60">
        <v>36</v>
      </c>
      <c r="Q60" s="1">
        <f t="shared" si="3"/>
        <v>0.57599999999999996</v>
      </c>
    </row>
    <row r="61" spans="1:17" x14ac:dyDescent="0.25">
      <c r="A61">
        <v>60</v>
      </c>
      <c r="B61">
        <v>10</v>
      </c>
      <c r="C61" s="4">
        <v>41655</v>
      </c>
      <c r="D61" t="s">
        <v>86</v>
      </c>
      <c r="E61">
        <v>1.6</v>
      </c>
      <c r="F61">
        <f>(100*100*4)*(E61/1000)</f>
        <v>64</v>
      </c>
      <c r="G61">
        <v>89</v>
      </c>
      <c r="H61">
        <v>2</v>
      </c>
      <c r="I61">
        <v>9</v>
      </c>
      <c r="J61" s="1">
        <v>7.0000000000000007E-2</v>
      </c>
      <c r="K61" s="1">
        <f t="shared" si="0"/>
        <v>4.4800000000000004</v>
      </c>
      <c r="L61">
        <v>0.44</v>
      </c>
      <c r="M61" s="1">
        <f t="shared" si="1"/>
        <v>28.16</v>
      </c>
      <c r="N61">
        <v>171</v>
      </c>
      <c r="O61" s="1">
        <f t="shared" si="2"/>
        <v>10.944000000000001</v>
      </c>
      <c r="P61">
        <v>18</v>
      </c>
      <c r="Q61" s="1">
        <f t="shared" si="3"/>
        <v>1.1519999999999999</v>
      </c>
    </row>
  </sheetData>
  <autoFilter ref="C1:C6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workbookViewId="0">
      <selection activeCell="F52" sqref="F52"/>
    </sheetView>
  </sheetViews>
  <sheetFormatPr defaultRowHeight="15" x14ac:dyDescent="0.25"/>
  <cols>
    <col min="1" max="1" width="9.85546875" bestFit="1" customWidth="1"/>
  </cols>
  <sheetData>
    <row r="1" spans="1:43" x14ac:dyDescent="0.25">
      <c r="A1" t="s">
        <v>95</v>
      </c>
    </row>
    <row r="2" spans="1:43" x14ac:dyDescent="0.25">
      <c r="A2" t="s">
        <v>103</v>
      </c>
      <c r="B2" s="1">
        <v>3.5</v>
      </c>
      <c r="C2" s="1">
        <v>2.2000000000000002</v>
      </c>
      <c r="D2" s="1">
        <v>3.5</v>
      </c>
      <c r="E2" s="1">
        <v>2.5</v>
      </c>
      <c r="F2" s="1">
        <v>3</v>
      </c>
      <c r="G2" s="1">
        <v>3.5</v>
      </c>
      <c r="H2" s="1">
        <v>1.7</v>
      </c>
      <c r="I2" s="1">
        <v>2.8</v>
      </c>
      <c r="J2" s="1">
        <v>3.4</v>
      </c>
      <c r="K2" s="1">
        <v>2.2999999999999998</v>
      </c>
      <c r="L2" s="1">
        <v>1.8</v>
      </c>
      <c r="M2" s="1">
        <v>3</v>
      </c>
      <c r="N2" s="1">
        <v>3.2</v>
      </c>
      <c r="O2" s="1">
        <v>3.4</v>
      </c>
      <c r="P2" s="1">
        <v>3.3</v>
      </c>
      <c r="Q2" s="1">
        <v>2.4</v>
      </c>
      <c r="R2" s="1">
        <v>3.6</v>
      </c>
      <c r="S2" s="1">
        <v>4.4000000000000004</v>
      </c>
      <c r="T2" s="1">
        <v>3.9</v>
      </c>
    </row>
    <row r="3" spans="1:43" x14ac:dyDescent="0.25">
      <c r="A3" t="s">
        <v>85</v>
      </c>
      <c r="B3" s="1">
        <v>0.5</v>
      </c>
      <c r="C3" s="1">
        <v>0.4</v>
      </c>
      <c r="D3" s="1">
        <v>0.2</v>
      </c>
      <c r="E3" s="1">
        <v>0.9</v>
      </c>
      <c r="F3" s="1">
        <v>0.2</v>
      </c>
      <c r="G3" s="1">
        <v>0.1</v>
      </c>
      <c r="H3" s="1">
        <v>0</v>
      </c>
      <c r="I3" s="1">
        <v>0.2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>
        <v>0.1</v>
      </c>
      <c r="P3" s="1">
        <v>0.1</v>
      </c>
      <c r="Q3" s="1">
        <v>0.6</v>
      </c>
      <c r="R3" s="1">
        <v>0</v>
      </c>
      <c r="S3" s="1">
        <v>0</v>
      </c>
      <c r="T3" s="1">
        <v>0</v>
      </c>
    </row>
    <row r="4" spans="1:43" x14ac:dyDescent="0.25">
      <c r="A4" t="s">
        <v>104</v>
      </c>
      <c r="B4" s="1">
        <v>2.5</v>
      </c>
      <c r="C4" s="1">
        <v>2</v>
      </c>
      <c r="D4" s="1">
        <v>2.5</v>
      </c>
      <c r="E4" s="1">
        <v>1.4</v>
      </c>
      <c r="F4" s="1">
        <v>2</v>
      </c>
      <c r="G4" s="1">
        <v>2.6</v>
      </c>
      <c r="H4" s="1">
        <v>1</v>
      </c>
      <c r="I4" s="1">
        <v>2.2999999999999998</v>
      </c>
      <c r="J4" s="1">
        <v>1.2</v>
      </c>
      <c r="K4" s="1">
        <v>0.4</v>
      </c>
      <c r="L4" s="1">
        <v>1</v>
      </c>
      <c r="M4" s="1">
        <v>0.6</v>
      </c>
      <c r="N4" s="1">
        <v>1.5</v>
      </c>
      <c r="O4" s="1">
        <v>1.9</v>
      </c>
      <c r="P4" s="1">
        <v>1</v>
      </c>
      <c r="Q4" s="1">
        <v>1.3</v>
      </c>
      <c r="R4" s="1">
        <v>2.2000000000000002</v>
      </c>
      <c r="S4" s="1">
        <v>2.5</v>
      </c>
      <c r="T4" s="1">
        <v>3.1</v>
      </c>
    </row>
    <row r="5" spans="1:43" x14ac:dyDescent="0.25">
      <c r="A5" t="s">
        <v>105</v>
      </c>
      <c r="B5" s="1">
        <v>1.5</v>
      </c>
      <c r="C5" s="1">
        <v>1.5</v>
      </c>
      <c r="D5" s="1">
        <v>2</v>
      </c>
      <c r="E5" s="1">
        <v>2</v>
      </c>
      <c r="F5" s="1">
        <v>3.5</v>
      </c>
      <c r="G5" s="1">
        <v>6</v>
      </c>
      <c r="H5" s="1">
        <v>3.7</v>
      </c>
      <c r="I5" s="1">
        <v>2</v>
      </c>
      <c r="J5" s="1">
        <v>4</v>
      </c>
      <c r="K5" s="1">
        <v>3.7</v>
      </c>
      <c r="L5" s="1">
        <v>2</v>
      </c>
      <c r="M5" s="1">
        <v>3.8</v>
      </c>
      <c r="N5" s="1">
        <v>4.3</v>
      </c>
      <c r="O5" s="1">
        <v>4</v>
      </c>
      <c r="P5" s="1">
        <v>4</v>
      </c>
      <c r="Q5" s="1">
        <v>2.4</v>
      </c>
      <c r="R5" s="1">
        <v>4.3</v>
      </c>
      <c r="S5" s="1">
        <v>5</v>
      </c>
      <c r="T5" s="1">
        <v>3.2</v>
      </c>
    </row>
    <row r="6" spans="1:43" x14ac:dyDescent="0.25">
      <c r="A6" t="s">
        <v>106</v>
      </c>
      <c r="B6" s="1">
        <v>2.2000000000000002</v>
      </c>
      <c r="C6" s="1">
        <v>1.3</v>
      </c>
      <c r="D6" s="1">
        <v>2.2999999999999998</v>
      </c>
      <c r="E6" s="1">
        <v>2.8</v>
      </c>
      <c r="F6" s="1">
        <v>3</v>
      </c>
      <c r="G6" s="1">
        <v>6.2</v>
      </c>
      <c r="H6" s="1">
        <v>4.4000000000000004</v>
      </c>
      <c r="I6" s="1">
        <v>3.2</v>
      </c>
      <c r="J6" s="1">
        <v>3.2</v>
      </c>
      <c r="K6" s="1">
        <v>2.5</v>
      </c>
      <c r="L6" s="1">
        <v>2.7</v>
      </c>
      <c r="M6" s="1">
        <v>4.0999999999999996</v>
      </c>
      <c r="N6" s="1">
        <v>4.8</v>
      </c>
      <c r="O6" s="1">
        <v>3.8</v>
      </c>
      <c r="P6" s="1">
        <v>3.2</v>
      </c>
      <c r="Q6" s="1">
        <v>2.2999999999999998</v>
      </c>
      <c r="R6" s="1">
        <v>4.3</v>
      </c>
      <c r="S6" s="1">
        <v>5.4</v>
      </c>
      <c r="T6" s="1">
        <v>4.7</v>
      </c>
    </row>
    <row r="7" spans="1:43" x14ac:dyDescent="0.25">
      <c r="A7" t="s">
        <v>107</v>
      </c>
      <c r="B7" s="1">
        <v>0.4</v>
      </c>
      <c r="C7" s="1">
        <v>1</v>
      </c>
      <c r="D7" s="1">
        <v>0.5</v>
      </c>
      <c r="E7" s="1">
        <v>2</v>
      </c>
      <c r="F7" s="1">
        <v>1.5</v>
      </c>
      <c r="G7" s="1">
        <v>2</v>
      </c>
      <c r="H7" s="1">
        <v>2.4</v>
      </c>
      <c r="I7" s="1">
        <v>1</v>
      </c>
      <c r="J7" s="1">
        <v>2.2000000000000002</v>
      </c>
      <c r="K7" s="1">
        <v>1.9</v>
      </c>
      <c r="L7" s="1">
        <v>1.8</v>
      </c>
      <c r="M7" s="1">
        <v>2</v>
      </c>
      <c r="N7" s="1">
        <v>2.8</v>
      </c>
      <c r="O7" s="1">
        <v>0.8</v>
      </c>
      <c r="P7" s="1">
        <v>1.2</v>
      </c>
      <c r="Q7" s="1">
        <v>1.8</v>
      </c>
      <c r="R7" s="1">
        <v>3.1</v>
      </c>
      <c r="S7" s="1">
        <v>3.4</v>
      </c>
      <c r="T7" s="1">
        <v>1.7</v>
      </c>
    </row>
    <row r="8" spans="1:43" x14ac:dyDescent="0.25">
      <c r="A8" t="s">
        <v>108</v>
      </c>
      <c r="B8" s="1">
        <v>0.4</v>
      </c>
      <c r="C8" s="1">
        <v>0.6</v>
      </c>
      <c r="D8" s="1">
        <v>0.5</v>
      </c>
      <c r="E8" s="1">
        <v>0.9</v>
      </c>
      <c r="F8" s="1">
        <v>2</v>
      </c>
      <c r="G8" s="1">
        <v>1.8</v>
      </c>
      <c r="H8" s="1">
        <v>2</v>
      </c>
      <c r="I8" s="1">
        <v>1.2</v>
      </c>
      <c r="J8" s="1">
        <v>1.8</v>
      </c>
      <c r="K8" s="1">
        <v>1.8</v>
      </c>
      <c r="L8" s="1">
        <v>1.7</v>
      </c>
      <c r="M8" s="1">
        <v>2.4</v>
      </c>
      <c r="N8" s="1">
        <v>2</v>
      </c>
      <c r="O8" s="1">
        <v>1.2</v>
      </c>
      <c r="P8" s="1">
        <v>2.2999999999999998</v>
      </c>
      <c r="Q8" s="1">
        <v>0.5</v>
      </c>
      <c r="R8" s="1">
        <v>2.5</v>
      </c>
      <c r="S8" s="1">
        <v>3.2</v>
      </c>
      <c r="T8" s="1">
        <v>1.2</v>
      </c>
    </row>
    <row r="9" spans="1:43" x14ac:dyDescent="0.25">
      <c r="A9" t="s">
        <v>96</v>
      </c>
      <c r="B9" s="20"/>
      <c r="C9" s="20" t="s">
        <v>97</v>
      </c>
      <c r="D9" s="20" t="s">
        <v>97</v>
      </c>
      <c r="E9" s="20" t="s">
        <v>97</v>
      </c>
      <c r="F9" s="20" t="s">
        <v>98</v>
      </c>
      <c r="G9" s="20" t="s">
        <v>98</v>
      </c>
      <c r="H9" s="20" t="s">
        <v>97</v>
      </c>
      <c r="I9" s="20" t="s">
        <v>97</v>
      </c>
      <c r="J9" s="20" t="s">
        <v>98</v>
      </c>
      <c r="K9" s="20" t="s">
        <v>97</v>
      </c>
      <c r="L9" s="20" t="s">
        <v>98</v>
      </c>
      <c r="M9" s="20" t="s">
        <v>98</v>
      </c>
      <c r="N9" s="20" t="s">
        <v>98</v>
      </c>
      <c r="O9" s="20" t="s">
        <v>98</v>
      </c>
      <c r="P9" s="20" t="s">
        <v>98</v>
      </c>
      <c r="Q9" s="20" t="s">
        <v>98</v>
      </c>
      <c r="R9" s="20" t="s">
        <v>98</v>
      </c>
      <c r="S9" s="20" t="s">
        <v>98</v>
      </c>
      <c r="T9" s="20" t="s">
        <v>97</v>
      </c>
    </row>
    <row r="10" spans="1:43" x14ac:dyDescent="0.25">
      <c r="A10" t="s">
        <v>99</v>
      </c>
    </row>
    <row r="11" spans="1:43" s="1" customFormat="1" x14ac:dyDescent="0.25">
      <c r="A11" t="s">
        <v>103</v>
      </c>
      <c r="B11" s="1">
        <v>4.0999999999999996</v>
      </c>
      <c r="C11" s="1">
        <v>2.5</v>
      </c>
      <c r="D11" s="1">
        <v>2.4</v>
      </c>
      <c r="E11" s="1">
        <v>3.4</v>
      </c>
      <c r="F11" s="1">
        <v>2</v>
      </c>
      <c r="G11" s="1">
        <v>1.7</v>
      </c>
      <c r="H11" s="1">
        <v>2.4</v>
      </c>
      <c r="I11" s="1">
        <v>2.9</v>
      </c>
      <c r="J11" s="1">
        <v>4.0999999999999996</v>
      </c>
      <c r="K11" s="1">
        <v>3.9</v>
      </c>
      <c r="L11" s="1">
        <v>2.6</v>
      </c>
      <c r="M11" s="1">
        <v>2</v>
      </c>
      <c r="N11" s="1">
        <v>2.4</v>
      </c>
      <c r="O11" s="1">
        <v>1.5</v>
      </c>
      <c r="P11" s="1">
        <v>0.5</v>
      </c>
      <c r="Q11" s="1">
        <v>4</v>
      </c>
      <c r="R11" s="1">
        <v>2.2999999999999998</v>
      </c>
      <c r="S11" s="1">
        <v>3.2</v>
      </c>
      <c r="T11" s="1">
        <v>2.7</v>
      </c>
      <c r="U11" s="1">
        <v>0.6</v>
      </c>
      <c r="V11" s="1">
        <v>4.5</v>
      </c>
      <c r="W11" s="1">
        <v>4.0999999999999996</v>
      </c>
      <c r="X11" s="1">
        <v>4.2</v>
      </c>
      <c r="Y11" s="1">
        <v>3</v>
      </c>
      <c r="Z11" s="1">
        <v>3.6</v>
      </c>
      <c r="AA11" s="1">
        <v>3.8</v>
      </c>
      <c r="AB11" s="1">
        <v>2.9</v>
      </c>
      <c r="AC11" s="1">
        <v>4.2</v>
      </c>
      <c r="AD11" s="1">
        <v>3.4</v>
      </c>
      <c r="AE11" s="1">
        <v>3.6</v>
      </c>
      <c r="AF11" s="1">
        <v>4.5</v>
      </c>
      <c r="AG11" s="1">
        <v>3.5</v>
      </c>
      <c r="AH11" s="1">
        <v>0.7</v>
      </c>
      <c r="AI11" s="1">
        <v>3.5</v>
      </c>
      <c r="AJ11" s="1">
        <v>3.6</v>
      </c>
      <c r="AK11" s="1">
        <v>3.8</v>
      </c>
      <c r="AL11" s="1">
        <v>3.1</v>
      </c>
      <c r="AM11" s="1">
        <v>3.2</v>
      </c>
      <c r="AN11" s="1">
        <v>2</v>
      </c>
      <c r="AO11" s="1">
        <v>2.4</v>
      </c>
      <c r="AP11" s="1">
        <v>3</v>
      </c>
      <c r="AQ11" s="1">
        <v>2.5</v>
      </c>
    </row>
    <row r="12" spans="1:43" s="1" customFormat="1" x14ac:dyDescent="0.25">
      <c r="A12" t="s">
        <v>85</v>
      </c>
      <c r="B12" s="1">
        <v>0.2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0.1</v>
      </c>
      <c r="I12" s="1">
        <v>0</v>
      </c>
      <c r="J12" s="1">
        <v>0.1</v>
      </c>
      <c r="K12" s="1">
        <v>0.2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1.5</v>
      </c>
      <c r="X12" s="1">
        <v>0.3</v>
      </c>
      <c r="Y12" s="1">
        <v>0.2</v>
      </c>
      <c r="Z12" s="1">
        <v>0.2</v>
      </c>
      <c r="AA12" s="1">
        <v>1.4</v>
      </c>
      <c r="AB12" s="1">
        <v>0.2</v>
      </c>
      <c r="AC12" s="1">
        <v>0</v>
      </c>
      <c r="AD12" s="1">
        <v>1.5</v>
      </c>
      <c r="AE12" s="1">
        <v>0.3</v>
      </c>
      <c r="AF12" s="1">
        <v>0.3</v>
      </c>
      <c r="AG12" s="1">
        <v>0</v>
      </c>
      <c r="AH12" s="1">
        <v>0</v>
      </c>
      <c r="AI12" s="1">
        <v>0</v>
      </c>
      <c r="AJ12" s="1">
        <v>0</v>
      </c>
      <c r="AK12" s="1">
        <v>0.2</v>
      </c>
      <c r="AL12" s="1">
        <v>0.1</v>
      </c>
      <c r="AM12" s="1">
        <v>0.5</v>
      </c>
      <c r="AN12" s="1">
        <v>0.1</v>
      </c>
      <c r="AO12" s="1">
        <v>0.2</v>
      </c>
      <c r="AP12" s="1">
        <v>0.2</v>
      </c>
      <c r="AQ12" s="1">
        <v>0.5</v>
      </c>
    </row>
    <row r="13" spans="1:43" s="1" customFormat="1" x14ac:dyDescent="0.25">
      <c r="A13" t="s">
        <v>104</v>
      </c>
      <c r="B13" s="1">
        <v>3.6</v>
      </c>
      <c r="C13" s="1">
        <v>1.8</v>
      </c>
      <c r="D13" s="1">
        <v>2.4</v>
      </c>
      <c r="E13" s="1">
        <v>2</v>
      </c>
      <c r="F13" s="1">
        <v>0.5</v>
      </c>
      <c r="G13" s="1">
        <v>1.5</v>
      </c>
      <c r="H13" s="1">
        <v>1.5</v>
      </c>
      <c r="I13" s="1">
        <v>1.7</v>
      </c>
      <c r="J13" s="1">
        <v>2.5</v>
      </c>
      <c r="K13" s="1">
        <v>2.7</v>
      </c>
      <c r="L13" s="1">
        <v>1.5</v>
      </c>
      <c r="M13" s="1">
        <v>1.1000000000000001</v>
      </c>
      <c r="N13" s="1">
        <v>2</v>
      </c>
      <c r="O13" s="1">
        <v>0.4</v>
      </c>
      <c r="P13" s="1">
        <v>0.5</v>
      </c>
      <c r="Q13" s="1">
        <v>3.5</v>
      </c>
      <c r="R13" s="1">
        <v>1.5</v>
      </c>
      <c r="S13" s="1">
        <v>2.7</v>
      </c>
      <c r="T13" s="1">
        <v>2.5</v>
      </c>
      <c r="U13" s="1">
        <v>0.1</v>
      </c>
      <c r="V13" s="1">
        <v>3</v>
      </c>
      <c r="W13" s="1">
        <v>2.6</v>
      </c>
      <c r="X13" s="1">
        <v>1.9</v>
      </c>
      <c r="Y13" s="1">
        <v>1.4</v>
      </c>
      <c r="Z13" s="1">
        <v>2.5</v>
      </c>
      <c r="AA13" s="1">
        <v>3.1</v>
      </c>
      <c r="AB13" s="1">
        <v>0.2</v>
      </c>
      <c r="AC13" s="1">
        <v>2.5</v>
      </c>
      <c r="AD13" s="1">
        <v>1.5</v>
      </c>
      <c r="AE13" s="1">
        <v>0.5</v>
      </c>
      <c r="AF13" s="1">
        <v>3.9</v>
      </c>
      <c r="AG13" s="1">
        <v>1.2</v>
      </c>
      <c r="AH13" s="1">
        <v>0.7</v>
      </c>
      <c r="AI13" s="1">
        <v>1.4</v>
      </c>
      <c r="AJ13" s="1">
        <v>2</v>
      </c>
      <c r="AK13" s="1">
        <v>2.2000000000000002</v>
      </c>
      <c r="AL13" s="1">
        <v>2.8</v>
      </c>
      <c r="AM13" s="1">
        <v>1.8</v>
      </c>
      <c r="AN13" s="1">
        <v>1.8</v>
      </c>
      <c r="AO13" s="1">
        <v>2</v>
      </c>
      <c r="AP13" s="1">
        <v>0.6</v>
      </c>
      <c r="AQ13" s="1">
        <v>0.5</v>
      </c>
    </row>
    <row r="14" spans="1:43" s="1" customFormat="1" x14ac:dyDescent="0.25">
      <c r="A14" t="s">
        <v>105</v>
      </c>
      <c r="B14" s="1">
        <v>3.2</v>
      </c>
      <c r="C14" s="1">
        <v>2.6</v>
      </c>
      <c r="D14" s="1">
        <v>3.4</v>
      </c>
      <c r="E14" s="1">
        <v>3.8</v>
      </c>
      <c r="F14" s="1">
        <v>2.1</v>
      </c>
      <c r="G14" s="1">
        <v>2</v>
      </c>
      <c r="H14" s="1">
        <v>2.1</v>
      </c>
      <c r="I14" s="1">
        <v>3</v>
      </c>
      <c r="J14" s="1">
        <v>3.9</v>
      </c>
      <c r="K14" s="1">
        <v>2.4</v>
      </c>
      <c r="L14" s="1">
        <v>3.4</v>
      </c>
      <c r="M14" s="1">
        <v>2</v>
      </c>
      <c r="N14" s="1">
        <v>1.4</v>
      </c>
      <c r="O14" s="1">
        <v>1.2</v>
      </c>
      <c r="P14" s="1">
        <v>1.2</v>
      </c>
      <c r="Q14" s="1">
        <v>3.7</v>
      </c>
      <c r="R14" s="1">
        <v>3.2</v>
      </c>
      <c r="S14" s="1">
        <v>2.5</v>
      </c>
      <c r="T14" s="1">
        <v>3.2</v>
      </c>
      <c r="U14" s="1">
        <v>2</v>
      </c>
      <c r="V14" s="1">
        <v>4</v>
      </c>
      <c r="W14" s="1">
        <v>4.3</v>
      </c>
      <c r="X14" s="1">
        <v>1.6</v>
      </c>
      <c r="Y14" s="1">
        <v>2.2999999999999998</v>
      </c>
      <c r="Z14" s="1">
        <v>2.9</v>
      </c>
      <c r="AA14" s="1">
        <v>2.5</v>
      </c>
      <c r="AB14" s="1">
        <v>2.4</v>
      </c>
      <c r="AC14" s="1">
        <v>2.7</v>
      </c>
      <c r="AD14" s="1">
        <v>2.1</v>
      </c>
      <c r="AE14" s="1">
        <v>3.7</v>
      </c>
      <c r="AF14" s="1">
        <v>4</v>
      </c>
      <c r="AG14" s="1">
        <v>3.2</v>
      </c>
      <c r="AH14" s="1">
        <v>1.1000000000000001</v>
      </c>
      <c r="AI14" s="1">
        <v>2.2999999999999998</v>
      </c>
      <c r="AJ14" s="1">
        <v>2.2000000000000002</v>
      </c>
      <c r="AK14" s="1">
        <v>2.4</v>
      </c>
      <c r="AL14" s="1">
        <v>2.9</v>
      </c>
      <c r="AM14" s="1">
        <v>2.4</v>
      </c>
      <c r="AN14" s="1">
        <v>1.2</v>
      </c>
      <c r="AO14" s="1">
        <v>2.7</v>
      </c>
      <c r="AP14" s="1">
        <v>2.7</v>
      </c>
      <c r="AQ14" s="1">
        <v>2</v>
      </c>
    </row>
    <row r="15" spans="1:43" s="1" customFormat="1" x14ac:dyDescent="0.25">
      <c r="A15" t="s">
        <v>106</v>
      </c>
      <c r="B15" s="1">
        <v>2.7</v>
      </c>
      <c r="C15" s="1">
        <v>2</v>
      </c>
      <c r="D15" s="1">
        <v>2.2999999999999998</v>
      </c>
      <c r="E15" s="1">
        <v>2.6</v>
      </c>
      <c r="F15" s="1">
        <v>1.2</v>
      </c>
      <c r="G15" s="1">
        <v>1.2</v>
      </c>
      <c r="H15" s="1">
        <v>2.7</v>
      </c>
      <c r="I15" s="1">
        <v>3.8</v>
      </c>
      <c r="J15" s="1">
        <v>3.8</v>
      </c>
      <c r="K15" s="1">
        <v>2.4</v>
      </c>
      <c r="L15" s="1">
        <v>1.4</v>
      </c>
      <c r="M15" s="1">
        <v>2.1</v>
      </c>
      <c r="N15" s="1">
        <v>2</v>
      </c>
      <c r="O15" s="1">
        <v>0.6</v>
      </c>
      <c r="P15" s="1">
        <v>1.2</v>
      </c>
      <c r="Q15" s="1">
        <v>3.8</v>
      </c>
      <c r="R15" s="1">
        <v>4.2</v>
      </c>
      <c r="S15" s="1">
        <v>2.8</v>
      </c>
      <c r="T15" s="1">
        <v>2.5</v>
      </c>
      <c r="U15" s="1">
        <v>1.8</v>
      </c>
      <c r="V15" s="1">
        <v>4.0999999999999996</v>
      </c>
      <c r="W15" s="1">
        <v>4.0999999999999996</v>
      </c>
      <c r="X15" s="1">
        <v>2</v>
      </c>
      <c r="Y15" s="1">
        <v>2.1</v>
      </c>
      <c r="Z15" s="1">
        <v>2</v>
      </c>
      <c r="AA15" s="1">
        <v>3.5</v>
      </c>
      <c r="AB15" s="1">
        <v>2.4</v>
      </c>
      <c r="AC15" s="1">
        <v>4</v>
      </c>
      <c r="AD15" s="1">
        <v>2.2000000000000002</v>
      </c>
      <c r="AE15" s="1">
        <v>3.8</v>
      </c>
      <c r="AF15" s="1">
        <v>4.2</v>
      </c>
      <c r="AG15" s="1">
        <v>3.4</v>
      </c>
      <c r="AH15" s="1">
        <v>1.7</v>
      </c>
      <c r="AI15" s="1">
        <v>2.1</v>
      </c>
      <c r="AJ15" s="1">
        <v>2</v>
      </c>
      <c r="AK15" s="1">
        <v>1.6</v>
      </c>
      <c r="AL15" s="1">
        <v>3.8</v>
      </c>
      <c r="AM15" s="1">
        <v>2.5</v>
      </c>
      <c r="AN15" s="1">
        <v>1.2</v>
      </c>
      <c r="AO15" s="1">
        <v>2.8</v>
      </c>
      <c r="AP15" s="1">
        <v>2.4</v>
      </c>
      <c r="AQ15" s="1">
        <v>1.4</v>
      </c>
    </row>
    <row r="16" spans="1:43" s="1" customFormat="1" x14ac:dyDescent="0.25">
      <c r="A16" t="s">
        <v>107</v>
      </c>
      <c r="B16" s="1">
        <v>1.5</v>
      </c>
      <c r="C16" s="1">
        <v>1</v>
      </c>
      <c r="D16" s="1">
        <v>1.2</v>
      </c>
      <c r="E16" s="1">
        <v>0.5</v>
      </c>
      <c r="F16" s="1">
        <v>0.5</v>
      </c>
      <c r="G16" s="1">
        <v>0.4</v>
      </c>
      <c r="H16" s="1">
        <v>1.2</v>
      </c>
      <c r="I16" s="1">
        <v>2</v>
      </c>
      <c r="J16" s="1">
        <v>1.1000000000000001</v>
      </c>
      <c r="K16" s="1">
        <v>0.8</v>
      </c>
      <c r="L16" s="1">
        <v>1.2</v>
      </c>
      <c r="M16" s="1">
        <v>1.1000000000000001</v>
      </c>
      <c r="N16" s="1">
        <v>0.4</v>
      </c>
      <c r="O16" s="1">
        <v>0.5</v>
      </c>
      <c r="P16" s="1">
        <v>0.6</v>
      </c>
      <c r="Q16" s="1">
        <v>2.8</v>
      </c>
      <c r="R16" s="1">
        <v>3.2</v>
      </c>
      <c r="S16" s="1">
        <v>1.2</v>
      </c>
      <c r="T16" s="1">
        <v>0.7</v>
      </c>
      <c r="U16" s="1">
        <v>1</v>
      </c>
      <c r="V16" s="1">
        <v>2.8</v>
      </c>
      <c r="W16" s="1">
        <v>1.1000000000000001</v>
      </c>
      <c r="X16" s="1">
        <v>1.2</v>
      </c>
      <c r="Y16" s="1">
        <v>1.6</v>
      </c>
      <c r="Z16" s="1">
        <v>1.1000000000000001</v>
      </c>
      <c r="AA16" s="1">
        <v>0.5</v>
      </c>
      <c r="AB16" s="1">
        <v>1</v>
      </c>
      <c r="AC16" s="1">
        <v>2</v>
      </c>
      <c r="AD16" s="1">
        <v>1.4</v>
      </c>
      <c r="AE16" s="1">
        <v>1.9</v>
      </c>
      <c r="AF16" s="1">
        <v>2.2000000000000002</v>
      </c>
      <c r="AG16" s="1">
        <v>2.6</v>
      </c>
      <c r="AH16" s="1">
        <v>1.7</v>
      </c>
      <c r="AI16" s="1">
        <v>1.2</v>
      </c>
      <c r="AJ16" s="1">
        <v>2</v>
      </c>
      <c r="AK16" s="1">
        <v>1</v>
      </c>
      <c r="AL16" s="1">
        <v>0.7</v>
      </c>
      <c r="AM16" s="1">
        <v>1.2</v>
      </c>
      <c r="AN16" s="1">
        <v>1.2</v>
      </c>
      <c r="AO16" s="1">
        <v>1.2</v>
      </c>
      <c r="AP16" s="1">
        <v>2</v>
      </c>
      <c r="AQ16" s="1">
        <v>0.8</v>
      </c>
    </row>
    <row r="17" spans="1:44" s="1" customFormat="1" x14ac:dyDescent="0.25">
      <c r="A17" t="s">
        <v>108</v>
      </c>
      <c r="B17" s="1">
        <v>1.4</v>
      </c>
      <c r="C17" s="1">
        <v>1.2</v>
      </c>
      <c r="D17" s="1">
        <v>1</v>
      </c>
      <c r="E17" s="1">
        <v>0.7</v>
      </c>
      <c r="F17" s="1">
        <v>0.3</v>
      </c>
      <c r="G17" s="1">
        <v>0.5</v>
      </c>
      <c r="H17" s="1">
        <v>1.1000000000000001</v>
      </c>
      <c r="I17" s="1">
        <v>2.2000000000000002</v>
      </c>
      <c r="J17" s="1">
        <v>1.5</v>
      </c>
      <c r="K17" s="1">
        <v>1.8</v>
      </c>
      <c r="L17" s="1">
        <v>1.2</v>
      </c>
      <c r="M17" s="1">
        <v>0.5</v>
      </c>
      <c r="N17" s="1">
        <v>0.5</v>
      </c>
      <c r="O17" s="1">
        <v>0.4</v>
      </c>
      <c r="P17" s="1">
        <v>0.6</v>
      </c>
      <c r="Q17" s="1">
        <v>2.9</v>
      </c>
      <c r="R17" s="1">
        <v>3.3</v>
      </c>
      <c r="S17" s="1">
        <v>0.4</v>
      </c>
      <c r="T17" s="1">
        <v>0.9</v>
      </c>
      <c r="U17" s="1">
        <v>1.1000000000000001</v>
      </c>
      <c r="V17" s="1">
        <v>2.2000000000000002</v>
      </c>
      <c r="W17" s="1">
        <v>3.1</v>
      </c>
      <c r="X17" s="1">
        <v>1.6</v>
      </c>
      <c r="Y17" s="1">
        <v>0.8</v>
      </c>
      <c r="Z17" s="1">
        <v>1.2</v>
      </c>
      <c r="AA17" s="1">
        <v>0.2</v>
      </c>
      <c r="AB17" s="1">
        <v>1.2</v>
      </c>
      <c r="AC17" s="1">
        <v>1.5</v>
      </c>
      <c r="AD17" s="1">
        <v>1.1000000000000001</v>
      </c>
      <c r="AE17" s="1">
        <v>2.2000000000000002</v>
      </c>
      <c r="AF17" s="1">
        <v>2.1</v>
      </c>
      <c r="AG17" s="1">
        <v>1.6</v>
      </c>
      <c r="AH17" s="1">
        <v>1.1000000000000001</v>
      </c>
      <c r="AI17" s="1">
        <v>0.8</v>
      </c>
      <c r="AJ17" s="1">
        <v>2</v>
      </c>
      <c r="AK17" s="1">
        <v>0.6</v>
      </c>
      <c r="AL17" s="1">
        <v>0.8</v>
      </c>
      <c r="AM17" s="1">
        <v>1.1000000000000001</v>
      </c>
      <c r="AN17" s="1">
        <v>1.2</v>
      </c>
      <c r="AO17" s="1">
        <v>2.2000000000000002</v>
      </c>
      <c r="AP17" s="1">
        <v>2</v>
      </c>
      <c r="AQ17" s="1">
        <v>1.1000000000000001</v>
      </c>
    </row>
    <row r="18" spans="1:44" s="22" customFormat="1" x14ac:dyDescent="0.25">
      <c r="A18" s="21" t="s">
        <v>96</v>
      </c>
      <c r="B18" s="22" t="s">
        <v>97</v>
      </c>
      <c r="C18" s="22" t="s">
        <v>97</v>
      </c>
      <c r="D18" s="22" t="s">
        <v>97</v>
      </c>
      <c r="E18" s="22" t="s">
        <v>98</v>
      </c>
      <c r="F18" s="22" t="s">
        <v>98</v>
      </c>
      <c r="G18" s="22" t="s">
        <v>98</v>
      </c>
      <c r="H18" s="22" t="s">
        <v>98</v>
      </c>
      <c r="I18" s="22" t="s">
        <v>98</v>
      </c>
      <c r="J18" s="22" t="s">
        <v>97</v>
      </c>
      <c r="K18" s="22" t="s">
        <v>97</v>
      </c>
      <c r="L18" s="22" t="s">
        <v>97</v>
      </c>
      <c r="M18" s="22" t="s">
        <v>97</v>
      </c>
      <c r="N18" s="22" t="s">
        <v>98</v>
      </c>
      <c r="O18" s="22" t="s">
        <v>97</v>
      </c>
      <c r="P18" s="22" t="s">
        <v>97</v>
      </c>
      <c r="Q18" s="22" t="s">
        <v>98</v>
      </c>
      <c r="R18" s="22" t="s">
        <v>98</v>
      </c>
      <c r="S18" s="22" t="s">
        <v>97</v>
      </c>
      <c r="T18" s="22" t="s">
        <v>98</v>
      </c>
      <c r="U18" s="22" t="s">
        <v>98</v>
      </c>
      <c r="V18" s="22" t="s">
        <v>98</v>
      </c>
      <c r="W18" s="22" t="s">
        <v>97</v>
      </c>
      <c r="X18" s="22" t="s">
        <v>97</v>
      </c>
      <c r="Y18" s="22" t="s">
        <v>97</v>
      </c>
      <c r="Z18" s="22" t="s">
        <v>97</v>
      </c>
      <c r="AA18" s="22" t="s">
        <v>97</v>
      </c>
      <c r="AB18" s="22" t="s">
        <v>98</v>
      </c>
      <c r="AC18" s="22" t="s">
        <v>97</v>
      </c>
      <c r="AD18" s="22" t="s">
        <v>97</v>
      </c>
      <c r="AE18" s="22" t="s">
        <v>97</v>
      </c>
      <c r="AF18" s="22" t="s">
        <v>98</v>
      </c>
      <c r="AG18" s="22" t="s">
        <v>98</v>
      </c>
      <c r="AH18" s="22" t="s">
        <v>98</v>
      </c>
      <c r="AI18" s="22" t="s">
        <v>98</v>
      </c>
      <c r="AJ18" s="22" t="s">
        <v>98</v>
      </c>
      <c r="AK18" s="22" t="s">
        <v>97</v>
      </c>
      <c r="AL18" s="22" t="s">
        <v>98</v>
      </c>
      <c r="AM18" s="22" t="s">
        <v>98</v>
      </c>
      <c r="AN18" s="22" t="s">
        <v>97</v>
      </c>
      <c r="AO18" s="22" t="s">
        <v>97</v>
      </c>
      <c r="AP18" s="22" t="s">
        <v>97</v>
      </c>
      <c r="AQ18" s="22" t="s">
        <v>97</v>
      </c>
    </row>
    <row r="19" spans="1:44" x14ac:dyDescent="0.25">
      <c r="A19" t="s">
        <v>100</v>
      </c>
    </row>
    <row r="20" spans="1:44" s="1" customFormat="1" x14ac:dyDescent="0.25">
      <c r="A20" t="s">
        <v>103</v>
      </c>
      <c r="B20" s="1">
        <v>2.9</v>
      </c>
      <c r="C20" s="1">
        <v>1.5</v>
      </c>
      <c r="D20" s="1">
        <v>4.5999999999999996</v>
      </c>
      <c r="E20" s="1">
        <v>2.4</v>
      </c>
      <c r="F20" s="1">
        <v>2</v>
      </c>
      <c r="G20" s="1">
        <v>1.5</v>
      </c>
      <c r="H20" s="1">
        <v>1.9</v>
      </c>
      <c r="I20" s="1">
        <v>1.8</v>
      </c>
      <c r="J20" s="1">
        <v>0.7</v>
      </c>
      <c r="K20" s="1">
        <v>2.2999999999999998</v>
      </c>
      <c r="L20" s="1">
        <v>2.5</v>
      </c>
      <c r="M20" s="1">
        <v>3.5</v>
      </c>
      <c r="N20" s="1">
        <v>1.5</v>
      </c>
      <c r="O20" s="1">
        <v>3</v>
      </c>
      <c r="P20" s="1">
        <v>3</v>
      </c>
      <c r="Q20" s="1">
        <v>1.2</v>
      </c>
      <c r="R20" s="1">
        <v>2.5</v>
      </c>
      <c r="S20" s="1">
        <v>3</v>
      </c>
      <c r="T20" s="1">
        <v>4.5</v>
      </c>
      <c r="U20" s="1">
        <v>4</v>
      </c>
      <c r="V20" s="1">
        <v>1.6</v>
      </c>
      <c r="W20" s="1">
        <v>2.5</v>
      </c>
    </row>
    <row r="21" spans="1:44" s="1" customFormat="1" x14ac:dyDescent="0.25">
      <c r="A21" t="s">
        <v>85</v>
      </c>
      <c r="B21" s="1">
        <v>0.2</v>
      </c>
      <c r="C21" s="1">
        <v>0.1</v>
      </c>
      <c r="D21" s="1">
        <v>0.1</v>
      </c>
      <c r="E21" s="1">
        <v>0.1</v>
      </c>
      <c r="F21" s="1">
        <v>0.1</v>
      </c>
      <c r="G21" s="1">
        <v>0</v>
      </c>
      <c r="H21" s="1">
        <v>0.1</v>
      </c>
      <c r="I21" s="1">
        <v>0.1</v>
      </c>
      <c r="J21" s="1">
        <v>0.1</v>
      </c>
      <c r="K21" s="1">
        <v>0.2</v>
      </c>
      <c r="L21" s="1">
        <v>0.3</v>
      </c>
      <c r="M21" s="1">
        <v>0.7</v>
      </c>
      <c r="N21" s="1">
        <v>0.1</v>
      </c>
      <c r="O21" s="1">
        <v>0.2</v>
      </c>
      <c r="P21" s="1">
        <v>0.7</v>
      </c>
      <c r="Q21" s="1">
        <v>0.1</v>
      </c>
      <c r="R21" s="1">
        <v>0.5</v>
      </c>
      <c r="S21" s="1">
        <v>0.5</v>
      </c>
      <c r="T21" s="1">
        <v>0.8</v>
      </c>
      <c r="U21" s="1">
        <v>0.2</v>
      </c>
      <c r="V21" s="1">
        <v>0.4</v>
      </c>
      <c r="W21" s="1">
        <v>1.5</v>
      </c>
    </row>
    <row r="22" spans="1:44" s="1" customFormat="1" x14ac:dyDescent="0.25">
      <c r="A22" t="s">
        <v>104</v>
      </c>
      <c r="B22" s="1">
        <v>1.5</v>
      </c>
      <c r="C22" s="1">
        <v>1.4</v>
      </c>
      <c r="D22" s="1">
        <v>0.7</v>
      </c>
      <c r="E22" s="1">
        <v>2.4</v>
      </c>
      <c r="F22" s="1">
        <v>1.4</v>
      </c>
      <c r="G22" s="1">
        <v>1</v>
      </c>
      <c r="H22" s="1">
        <v>1</v>
      </c>
      <c r="I22" s="1">
        <v>1.4</v>
      </c>
      <c r="J22" s="1">
        <v>0.5</v>
      </c>
      <c r="K22" s="1">
        <v>0.6</v>
      </c>
      <c r="L22" s="1">
        <v>1</v>
      </c>
      <c r="M22" s="1">
        <v>2</v>
      </c>
      <c r="N22" s="1">
        <v>0.9</v>
      </c>
      <c r="O22" s="1">
        <v>1.5</v>
      </c>
      <c r="P22" s="1">
        <v>2.5</v>
      </c>
      <c r="Q22" s="1">
        <v>1</v>
      </c>
      <c r="R22" s="1">
        <v>1.2</v>
      </c>
      <c r="S22" s="1">
        <v>2</v>
      </c>
      <c r="T22" s="1">
        <v>1.5</v>
      </c>
      <c r="U22" s="1">
        <v>2.1</v>
      </c>
      <c r="V22" s="1">
        <v>1</v>
      </c>
      <c r="W22" s="1">
        <v>0.4</v>
      </c>
    </row>
    <row r="23" spans="1:44" s="1" customFormat="1" x14ac:dyDescent="0.25">
      <c r="A23" t="s">
        <v>105</v>
      </c>
      <c r="B23" s="1">
        <v>4</v>
      </c>
      <c r="C23" s="1">
        <v>1.8</v>
      </c>
      <c r="D23" s="1">
        <v>4.0999999999999996</v>
      </c>
      <c r="E23" s="1">
        <v>2.2000000000000002</v>
      </c>
      <c r="F23" s="1">
        <v>2.2000000000000002</v>
      </c>
      <c r="G23" s="1">
        <v>2.5</v>
      </c>
      <c r="H23" s="1">
        <v>1.8</v>
      </c>
      <c r="I23" s="1">
        <v>1.7</v>
      </c>
      <c r="J23" s="1">
        <v>0.8</v>
      </c>
      <c r="K23" s="1">
        <v>2.5</v>
      </c>
      <c r="L23" s="1">
        <v>2.2000000000000002</v>
      </c>
      <c r="M23" s="1">
        <v>4</v>
      </c>
      <c r="N23" s="1">
        <v>2.5</v>
      </c>
      <c r="O23" s="1">
        <v>3.5</v>
      </c>
      <c r="P23" s="1">
        <v>2.8</v>
      </c>
      <c r="Q23" s="1">
        <v>1.7</v>
      </c>
      <c r="R23" s="1">
        <v>4.0999999999999996</v>
      </c>
      <c r="S23" s="1">
        <v>3.2</v>
      </c>
      <c r="T23" s="1">
        <v>4.2</v>
      </c>
      <c r="U23" s="1">
        <v>3.9</v>
      </c>
      <c r="V23" s="1">
        <v>1.8</v>
      </c>
      <c r="W23" s="1">
        <v>2.1</v>
      </c>
    </row>
    <row r="24" spans="1:44" s="1" customFormat="1" x14ac:dyDescent="0.25">
      <c r="A24" t="s">
        <v>106</v>
      </c>
      <c r="B24" s="1">
        <v>3.9</v>
      </c>
      <c r="C24" s="1">
        <v>2.2000000000000002</v>
      </c>
      <c r="D24" s="1">
        <v>4.2</v>
      </c>
      <c r="E24" s="1">
        <v>1.9</v>
      </c>
      <c r="F24" s="1">
        <v>2.5</v>
      </c>
      <c r="G24" s="1">
        <v>3</v>
      </c>
      <c r="H24" s="1">
        <v>1.7</v>
      </c>
      <c r="I24" s="1">
        <v>1.3</v>
      </c>
      <c r="J24" s="1">
        <v>1</v>
      </c>
      <c r="K24" s="1">
        <v>2.2000000000000002</v>
      </c>
      <c r="L24" s="1">
        <v>2</v>
      </c>
      <c r="M24" s="1">
        <v>4.2</v>
      </c>
      <c r="N24" s="1">
        <v>2.2000000000000002</v>
      </c>
      <c r="O24" s="1">
        <v>3</v>
      </c>
      <c r="P24" s="1">
        <v>3.4</v>
      </c>
      <c r="Q24" s="1">
        <v>1</v>
      </c>
      <c r="R24" s="1">
        <v>3.9</v>
      </c>
      <c r="S24" s="1">
        <v>4</v>
      </c>
      <c r="T24" s="1">
        <v>4</v>
      </c>
      <c r="U24" s="1">
        <v>3.3</v>
      </c>
      <c r="V24" s="1">
        <v>3</v>
      </c>
      <c r="W24" s="1">
        <v>3</v>
      </c>
    </row>
    <row r="25" spans="1:44" s="1" customFormat="1" x14ac:dyDescent="0.25">
      <c r="A25" t="s">
        <v>107</v>
      </c>
      <c r="B25" s="1">
        <v>1.2</v>
      </c>
      <c r="C25" s="1">
        <v>1.8</v>
      </c>
      <c r="D25" s="1">
        <v>3.8</v>
      </c>
      <c r="E25" s="1">
        <v>2.2000000000000002</v>
      </c>
      <c r="F25" s="1">
        <v>1</v>
      </c>
      <c r="G25" s="1">
        <v>2.5</v>
      </c>
      <c r="H25" s="1">
        <v>0.8</v>
      </c>
      <c r="I25" s="1">
        <v>1.6</v>
      </c>
      <c r="J25" s="1">
        <v>0.4</v>
      </c>
      <c r="K25" s="1">
        <v>1.2</v>
      </c>
      <c r="L25" s="1">
        <v>2</v>
      </c>
      <c r="M25" s="1">
        <v>3</v>
      </c>
      <c r="N25" s="1">
        <v>2.5</v>
      </c>
      <c r="O25" s="1">
        <v>1.8</v>
      </c>
      <c r="P25" s="1">
        <v>1.2</v>
      </c>
      <c r="Q25" s="1">
        <v>1.7</v>
      </c>
      <c r="R25" s="1">
        <v>1.2</v>
      </c>
      <c r="S25" s="1">
        <v>2.8</v>
      </c>
      <c r="T25" s="1">
        <v>3.6</v>
      </c>
      <c r="U25" s="1">
        <v>1.4</v>
      </c>
      <c r="V25" s="1">
        <v>1.4</v>
      </c>
      <c r="W25" s="1">
        <v>1.8</v>
      </c>
    </row>
    <row r="26" spans="1:44" s="1" customFormat="1" x14ac:dyDescent="0.25">
      <c r="A26" t="s">
        <v>108</v>
      </c>
      <c r="B26" s="1">
        <v>2.2000000000000002</v>
      </c>
      <c r="C26" s="1">
        <v>1.6</v>
      </c>
      <c r="D26" s="1">
        <v>4.2</v>
      </c>
      <c r="E26" s="1">
        <v>1.8</v>
      </c>
      <c r="F26" s="1">
        <v>1.5</v>
      </c>
      <c r="G26" s="1">
        <v>3</v>
      </c>
      <c r="H26" s="1">
        <v>0.6</v>
      </c>
      <c r="I26" s="1">
        <v>1.2</v>
      </c>
      <c r="J26" s="1">
        <v>0.2</v>
      </c>
      <c r="K26" s="1">
        <v>2</v>
      </c>
      <c r="L26" s="1">
        <v>1.8</v>
      </c>
      <c r="M26" s="1">
        <v>4.2</v>
      </c>
      <c r="N26" s="1">
        <v>2.2000000000000002</v>
      </c>
      <c r="O26" s="1">
        <v>2.4</v>
      </c>
      <c r="P26" s="1">
        <v>1.4</v>
      </c>
      <c r="Q26" s="1">
        <v>1</v>
      </c>
      <c r="R26" s="1">
        <v>1.4</v>
      </c>
      <c r="S26" s="1">
        <v>2.6</v>
      </c>
      <c r="T26" s="1">
        <v>3.9</v>
      </c>
      <c r="U26" s="1">
        <v>2</v>
      </c>
      <c r="V26" s="1">
        <v>3</v>
      </c>
      <c r="W26" s="1">
        <v>2.1</v>
      </c>
    </row>
    <row r="27" spans="1:44" s="22" customFormat="1" x14ac:dyDescent="0.25">
      <c r="A27" s="21" t="s">
        <v>96</v>
      </c>
      <c r="B27" s="22" t="s">
        <v>98</v>
      </c>
      <c r="C27" s="22" t="s">
        <v>97</v>
      </c>
      <c r="D27" s="22" t="s">
        <v>98</v>
      </c>
      <c r="E27" s="22" t="s">
        <v>97</v>
      </c>
      <c r="F27" s="22" t="s">
        <v>97</v>
      </c>
      <c r="G27" s="22" t="s">
        <v>97</v>
      </c>
      <c r="H27" s="22" t="s">
        <v>97</v>
      </c>
      <c r="I27" s="22" t="s">
        <v>97</v>
      </c>
      <c r="J27" s="22" t="s">
        <v>97</v>
      </c>
      <c r="K27" s="22" t="s">
        <v>97</v>
      </c>
      <c r="L27" s="22" t="s">
        <v>97</v>
      </c>
      <c r="M27" s="22" t="s">
        <v>98</v>
      </c>
      <c r="N27" s="22" t="s">
        <v>98</v>
      </c>
      <c r="O27" s="22" t="s">
        <v>98</v>
      </c>
      <c r="P27" s="22" t="s">
        <v>98</v>
      </c>
      <c r="Q27" s="22" t="s">
        <v>97</v>
      </c>
      <c r="R27" s="22" t="s">
        <v>98</v>
      </c>
      <c r="S27" s="22" t="s">
        <v>98</v>
      </c>
      <c r="T27" s="22" t="s">
        <v>98</v>
      </c>
      <c r="U27" s="22" t="s">
        <v>98</v>
      </c>
      <c r="V27" s="22" t="s">
        <v>98</v>
      </c>
      <c r="W27" s="22" t="s">
        <v>98</v>
      </c>
    </row>
    <row r="28" spans="1:44" x14ac:dyDescent="0.25">
      <c r="A28" t="s">
        <v>101</v>
      </c>
    </row>
    <row r="29" spans="1:44" x14ac:dyDescent="0.25">
      <c r="A29" t="s">
        <v>103</v>
      </c>
      <c r="B29">
        <v>1.2</v>
      </c>
      <c r="C29">
        <v>1.2</v>
      </c>
      <c r="D29">
        <v>1.7</v>
      </c>
      <c r="E29">
        <v>1.5</v>
      </c>
      <c r="F29">
        <v>2</v>
      </c>
      <c r="G29">
        <v>1.4</v>
      </c>
      <c r="H29">
        <v>0.5</v>
      </c>
      <c r="I29">
        <v>2</v>
      </c>
      <c r="J29">
        <v>1.5</v>
      </c>
      <c r="K29">
        <v>0.5</v>
      </c>
      <c r="L29">
        <v>1.7</v>
      </c>
      <c r="M29">
        <v>1.8</v>
      </c>
      <c r="N29">
        <v>1.8</v>
      </c>
      <c r="O29">
        <v>1.6</v>
      </c>
      <c r="P29">
        <v>1.8</v>
      </c>
      <c r="Q29">
        <v>1.6</v>
      </c>
      <c r="R29">
        <v>2</v>
      </c>
      <c r="S29">
        <v>1.9</v>
      </c>
      <c r="T29">
        <v>0.9</v>
      </c>
      <c r="U29">
        <v>1.8</v>
      </c>
      <c r="V29">
        <v>0.7</v>
      </c>
      <c r="W29">
        <v>1</v>
      </c>
      <c r="X29">
        <v>1</v>
      </c>
      <c r="Y29">
        <v>1.2</v>
      </c>
      <c r="Z29">
        <v>1.2</v>
      </c>
      <c r="AA29">
        <v>1.2</v>
      </c>
      <c r="AB29">
        <v>1.7</v>
      </c>
      <c r="AC29">
        <v>2.2000000000000002</v>
      </c>
      <c r="AD29">
        <v>1.2</v>
      </c>
      <c r="AE29">
        <v>0.8</v>
      </c>
      <c r="AF29">
        <v>1</v>
      </c>
      <c r="AG29">
        <v>3.5</v>
      </c>
      <c r="AH29">
        <v>2.2000000000000002</v>
      </c>
      <c r="AI29">
        <v>1.5</v>
      </c>
      <c r="AJ29">
        <v>1.5</v>
      </c>
      <c r="AK29">
        <v>2.5</v>
      </c>
      <c r="AL29">
        <v>2</v>
      </c>
      <c r="AM29">
        <v>2.5</v>
      </c>
      <c r="AN29">
        <v>2.5</v>
      </c>
      <c r="AO29">
        <v>1.9</v>
      </c>
      <c r="AP29">
        <v>1.1000000000000001</v>
      </c>
      <c r="AQ29">
        <v>2</v>
      </c>
      <c r="AR29">
        <v>4</v>
      </c>
    </row>
    <row r="30" spans="1:44" x14ac:dyDescent="0.25">
      <c r="A30" t="s">
        <v>85</v>
      </c>
      <c r="B30">
        <v>1.2</v>
      </c>
      <c r="C30">
        <v>0.1</v>
      </c>
      <c r="D30">
        <v>1.1000000000000001</v>
      </c>
      <c r="E30">
        <v>0.1</v>
      </c>
      <c r="F30">
        <v>0.4</v>
      </c>
      <c r="G30">
        <v>0.1</v>
      </c>
      <c r="H30">
        <v>0</v>
      </c>
      <c r="I30">
        <v>0</v>
      </c>
      <c r="J30">
        <v>0.1</v>
      </c>
      <c r="K30">
        <v>0</v>
      </c>
      <c r="L30">
        <v>1.2</v>
      </c>
      <c r="M30">
        <v>0.4</v>
      </c>
      <c r="N30">
        <v>0.3</v>
      </c>
      <c r="O30">
        <v>0.3</v>
      </c>
      <c r="P30">
        <v>0.6</v>
      </c>
      <c r="Q30">
        <v>0.4</v>
      </c>
      <c r="R30">
        <v>0.3</v>
      </c>
      <c r="S30">
        <v>0.3</v>
      </c>
      <c r="T30">
        <v>0.2</v>
      </c>
      <c r="U30">
        <v>0.2</v>
      </c>
      <c r="V30">
        <v>0.1</v>
      </c>
      <c r="W30">
        <v>0.1</v>
      </c>
      <c r="X30">
        <v>0</v>
      </c>
      <c r="Y30">
        <v>0.2</v>
      </c>
      <c r="Z30">
        <v>0.1</v>
      </c>
      <c r="AA30">
        <v>0.3</v>
      </c>
      <c r="AB30">
        <v>0.1</v>
      </c>
      <c r="AC30">
        <v>0.2</v>
      </c>
      <c r="AD30">
        <v>0.4</v>
      </c>
      <c r="AE30">
        <v>0</v>
      </c>
      <c r="AF30">
        <v>0.1</v>
      </c>
      <c r="AG30">
        <v>0.1</v>
      </c>
      <c r="AH30">
        <v>0.2</v>
      </c>
      <c r="AI30">
        <v>0.3</v>
      </c>
      <c r="AJ30">
        <v>0.1</v>
      </c>
      <c r="AK30">
        <v>0.5</v>
      </c>
      <c r="AL30">
        <v>0.3</v>
      </c>
      <c r="AM30">
        <v>0.4</v>
      </c>
      <c r="AN30">
        <v>0.1</v>
      </c>
      <c r="AO30">
        <v>0.1</v>
      </c>
      <c r="AP30">
        <v>0</v>
      </c>
      <c r="AQ30">
        <v>0.6</v>
      </c>
      <c r="AR30">
        <v>0.1</v>
      </c>
    </row>
    <row r="31" spans="1:44" x14ac:dyDescent="0.25">
      <c r="A31" t="s">
        <v>104</v>
      </c>
      <c r="B31">
        <v>0.1</v>
      </c>
      <c r="C31">
        <v>1.5</v>
      </c>
      <c r="D31">
        <v>1.6</v>
      </c>
      <c r="E31">
        <v>1.5</v>
      </c>
      <c r="F31">
        <v>1.7</v>
      </c>
      <c r="G31">
        <v>0.5</v>
      </c>
      <c r="H31">
        <v>0.5</v>
      </c>
      <c r="I31">
        <v>0.5</v>
      </c>
      <c r="J31">
        <v>0.7</v>
      </c>
      <c r="K31">
        <v>0.4</v>
      </c>
      <c r="L31">
        <v>1.7</v>
      </c>
      <c r="M31">
        <v>0.4</v>
      </c>
      <c r="N31">
        <v>1.5</v>
      </c>
      <c r="O31">
        <v>1.2</v>
      </c>
      <c r="P31">
        <v>0.5</v>
      </c>
      <c r="Q31">
        <v>0.8</v>
      </c>
      <c r="R31">
        <v>1.4</v>
      </c>
      <c r="S31">
        <v>0.3</v>
      </c>
      <c r="T31">
        <v>0.9</v>
      </c>
      <c r="U31">
        <v>1.1000000000000001</v>
      </c>
      <c r="V31">
        <v>0.2</v>
      </c>
      <c r="W31">
        <v>1</v>
      </c>
      <c r="X31">
        <v>0.3</v>
      </c>
      <c r="Y31">
        <v>0.6</v>
      </c>
      <c r="Z31">
        <v>0.5</v>
      </c>
      <c r="AA31">
        <v>0.5</v>
      </c>
      <c r="AB31">
        <v>0.7</v>
      </c>
      <c r="AC31">
        <v>1.8</v>
      </c>
      <c r="AD31">
        <v>0.4</v>
      </c>
      <c r="AE31">
        <v>0.4</v>
      </c>
      <c r="AF31">
        <v>0.1</v>
      </c>
      <c r="AG31">
        <v>1.5</v>
      </c>
      <c r="AH31">
        <v>1</v>
      </c>
      <c r="AI31">
        <v>0.5</v>
      </c>
      <c r="AJ31">
        <v>0.4</v>
      </c>
      <c r="AK31">
        <v>1.5</v>
      </c>
      <c r="AL31">
        <v>1.5</v>
      </c>
      <c r="AM31">
        <v>1.5</v>
      </c>
      <c r="AN31">
        <v>1.7</v>
      </c>
      <c r="AO31">
        <v>1.1000000000000001</v>
      </c>
      <c r="AP31">
        <v>0.1</v>
      </c>
      <c r="AQ31">
        <v>0.8</v>
      </c>
      <c r="AR31">
        <v>2.5</v>
      </c>
    </row>
    <row r="32" spans="1:44" x14ac:dyDescent="0.25">
      <c r="A32" t="s">
        <v>105</v>
      </c>
      <c r="B32">
        <v>2</v>
      </c>
      <c r="C32">
        <v>2</v>
      </c>
      <c r="D32">
        <v>1.7</v>
      </c>
      <c r="E32">
        <v>1.8</v>
      </c>
      <c r="F32">
        <v>2.5</v>
      </c>
      <c r="G32">
        <v>2.1</v>
      </c>
      <c r="H32">
        <v>1</v>
      </c>
      <c r="I32">
        <v>2.1</v>
      </c>
      <c r="J32">
        <v>2</v>
      </c>
      <c r="K32">
        <v>1.2</v>
      </c>
      <c r="L32">
        <v>1.9</v>
      </c>
      <c r="M32">
        <v>2.2000000000000002</v>
      </c>
      <c r="N32">
        <v>1.6</v>
      </c>
      <c r="O32">
        <v>1.2</v>
      </c>
      <c r="P32">
        <v>1.3</v>
      </c>
      <c r="Q32">
        <v>2.2999999999999998</v>
      </c>
      <c r="R32">
        <v>3</v>
      </c>
      <c r="S32">
        <v>1.4</v>
      </c>
      <c r="T32">
        <v>1.7</v>
      </c>
      <c r="U32">
        <v>1.2</v>
      </c>
      <c r="V32">
        <v>1</v>
      </c>
      <c r="W32">
        <v>1.1000000000000001</v>
      </c>
      <c r="X32">
        <v>1.5</v>
      </c>
      <c r="Y32">
        <v>1.7</v>
      </c>
      <c r="Z32">
        <v>1</v>
      </c>
      <c r="AA32">
        <v>1.7</v>
      </c>
      <c r="AB32">
        <v>2</v>
      </c>
      <c r="AC32">
        <v>2</v>
      </c>
      <c r="AD32">
        <v>1.8</v>
      </c>
      <c r="AE32">
        <v>0.9</v>
      </c>
      <c r="AF32">
        <v>1.2</v>
      </c>
      <c r="AG32">
        <v>2.8</v>
      </c>
      <c r="AH32">
        <v>2</v>
      </c>
      <c r="AI32">
        <v>1.6</v>
      </c>
      <c r="AJ32">
        <v>0.8</v>
      </c>
      <c r="AK32">
        <v>2</v>
      </c>
      <c r="AL32">
        <v>2.1</v>
      </c>
      <c r="AM32">
        <v>2.8</v>
      </c>
      <c r="AN32">
        <v>4</v>
      </c>
      <c r="AO32">
        <v>2.2000000000000002</v>
      </c>
      <c r="AP32">
        <v>1.1000000000000001</v>
      </c>
      <c r="AQ32">
        <v>2.4</v>
      </c>
      <c r="AR32">
        <v>3.8</v>
      </c>
    </row>
    <row r="33" spans="1:44" x14ac:dyDescent="0.25">
      <c r="A33" t="s">
        <v>106</v>
      </c>
      <c r="B33">
        <v>1.7</v>
      </c>
      <c r="C33">
        <v>2</v>
      </c>
      <c r="D33">
        <v>1.8</v>
      </c>
      <c r="E33">
        <v>1.5</v>
      </c>
      <c r="F33">
        <v>1.8</v>
      </c>
      <c r="G33">
        <v>1.8</v>
      </c>
      <c r="H33">
        <v>0.9</v>
      </c>
      <c r="I33">
        <v>2.5</v>
      </c>
      <c r="J33">
        <v>1.6</v>
      </c>
      <c r="K33">
        <v>0.7</v>
      </c>
      <c r="L33">
        <v>1.7</v>
      </c>
      <c r="M33">
        <v>2</v>
      </c>
      <c r="N33">
        <v>2</v>
      </c>
      <c r="O33">
        <v>1.1000000000000001</v>
      </c>
      <c r="P33">
        <v>1.2</v>
      </c>
      <c r="Q33">
        <v>2</v>
      </c>
      <c r="R33">
        <v>2.6</v>
      </c>
      <c r="S33">
        <v>2</v>
      </c>
      <c r="T33">
        <v>1.1000000000000001</v>
      </c>
      <c r="U33">
        <v>0.5</v>
      </c>
      <c r="V33">
        <v>0.6</v>
      </c>
      <c r="W33">
        <v>0.4</v>
      </c>
      <c r="X33">
        <v>0.5</v>
      </c>
      <c r="Y33">
        <v>2</v>
      </c>
      <c r="Z33">
        <v>1</v>
      </c>
      <c r="AA33">
        <v>1.4</v>
      </c>
      <c r="AB33">
        <v>1.5</v>
      </c>
      <c r="AC33">
        <v>1.9</v>
      </c>
      <c r="AD33">
        <v>1.5</v>
      </c>
      <c r="AE33">
        <v>1.2</v>
      </c>
      <c r="AF33">
        <v>0.8</v>
      </c>
      <c r="AG33">
        <v>3.2</v>
      </c>
      <c r="AH33">
        <v>2.6</v>
      </c>
      <c r="AI33">
        <v>2</v>
      </c>
      <c r="AJ33">
        <v>0.5</v>
      </c>
      <c r="AK33">
        <v>2.5</v>
      </c>
      <c r="AL33">
        <v>2.2000000000000002</v>
      </c>
      <c r="AM33">
        <v>3.1</v>
      </c>
      <c r="AN33">
        <v>4.2</v>
      </c>
      <c r="AO33">
        <v>1.7</v>
      </c>
      <c r="AP33">
        <v>1.5</v>
      </c>
      <c r="AQ33">
        <v>2</v>
      </c>
      <c r="AR33">
        <v>2.9</v>
      </c>
    </row>
    <row r="34" spans="1:44" x14ac:dyDescent="0.25">
      <c r="A34" t="s">
        <v>107</v>
      </c>
      <c r="B34">
        <v>2</v>
      </c>
      <c r="C34">
        <v>2</v>
      </c>
      <c r="D34">
        <v>0.7</v>
      </c>
      <c r="E34">
        <v>1.1000000000000001</v>
      </c>
      <c r="F34">
        <v>1.8</v>
      </c>
      <c r="G34">
        <v>1.1000000000000001</v>
      </c>
      <c r="H34">
        <v>1</v>
      </c>
      <c r="I34">
        <v>1.2</v>
      </c>
      <c r="J34">
        <v>0.4</v>
      </c>
      <c r="K34">
        <v>1.2</v>
      </c>
      <c r="L34">
        <v>0.7</v>
      </c>
      <c r="M34">
        <v>1.8</v>
      </c>
      <c r="N34">
        <v>0.5</v>
      </c>
      <c r="O34">
        <v>0.5</v>
      </c>
      <c r="P34">
        <v>0.4</v>
      </c>
      <c r="Q34">
        <v>0.5</v>
      </c>
      <c r="R34">
        <v>2</v>
      </c>
      <c r="S34">
        <v>1.4</v>
      </c>
      <c r="T34">
        <v>1.7</v>
      </c>
      <c r="U34">
        <v>0.4</v>
      </c>
      <c r="V34">
        <v>0.5</v>
      </c>
      <c r="W34">
        <v>0.8</v>
      </c>
      <c r="X34">
        <v>0.8</v>
      </c>
      <c r="Y34">
        <v>1</v>
      </c>
      <c r="Z34">
        <v>1</v>
      </c>
      <c r="AA34">
        <v>1.6</v>
      </c>
      <c r="AB34">
        <v>1.8</v>
      </c>
      <c r="AC34">
        <v>1.6</v>
      </c>
      <c r="AD34">
        <v>0.5</v>
      </c>
      <c r="AE34">
        <v>0.4</v>
      </c>
      <c r="AF34">
        <v>0.6</v>
      </c>
      <c r="AG34">
        <v>1.3</v>
      </c>
      <c r="AH34">
        <v>0.5</v>
      </c>
      <c r="AI34">
        <v>1.2</v>
      </c>
      <c r="AJ34">
        <v>0.4</v>
      </c>
      <c r="AK34">
        <v>1.4</v>
      </c>
      <c r="AL34">
        <v>0.7</v>
      </c>
      <c r="AM34">
        <v>2.4</v>
      </c>
      <c r="AN34">
        <v>3.8</v>
      </c>
      <c r="AO34">
        <v>2.1</v>
      </c>
      <c r="AP34">
        <v>1</v>
      </c>
      <c r="AQ34">
        <v>0.8</v>
      </c>
      <c r="AR34">
        <v>2</v>
      </c>
    </row>
    <row r="35" spans="1:44" x14ac:dyDescent="0.25">
      <c r="A35" t="s">
        <v>108</v>
      </c>
      <c r="B35">
        <v>1.7</v>
      </c>
      <c r="C35">
        <v>2</v>
      </c>
      <c r="D35">
        <v>1.1000000000000001</v>
      </c>
      <c r="E35">
        <v>0.9</v>
      </c>
      <c r="F35">
        <v>0.9</v>
      </c>
      <c r="G35">
        <v>0.5</v>
      </c>
      <c r="H35">
        <v>0.9</v>
      </c>
      <c r="I35">
        <v>1</v>
      </c>
      <c r="J35">
        <v>0.4</v>
      </c>
      <c r="K35">
        <v>0.7</v>
      </c>
      <c r="L35">
        <v>0.8</v>
      </c>
      <c r="M35">
        <v>1</v>
      </c>
      <c r="N35">
        <v>0.7</v>
      </c>
      <c r="O35">
        <v>0.4</v>
      </c>
      <c r="P35">
        <v>0.3</v>
      </c>
      <c r="Q35">
        <v>0.4</v>
      </c>
      <c r="R35">
        <v>1.2</v>
      </c>
      <c r="S35">
        <v>2</v>
      </c>
      <c r="T35">
        <v>1.1000000000000001</v>
      </c>
      <c r="U35">
        <v>0.5</v>
      </c>
      <c r="V35">
        <v>0.4</v>
      </c>
      <c r="W35">
        <v>0.2</v>
      </c>
      <c r="X35">
        <v>0.4</v>
      </c>
      <c r="Y35">
        <v>0.8</v>
      </c>
      <c r="Z35">
        <v>1</v>
      </c>
      <c r="AA35">
        <v>1.2</v>
      </c>
      <c r="AB35">
        <v>1</v>
      </c>
      <c r="AC35">
        <v>1</v>
      </c>
      <c r="AD35">
        <v>0.7</v>
      </c>
      <c r="AE35">
        <v>0.3</v>
      </c>
      <c r="AF35">
        <v>0.4</v>
      </c>
      <c r="AG35">
        <v>2</v>
      </c>
      <c r="AH35">
        <v>0.4</v>
      </c>
      <c r="AI35">
        <v>1.1000000000000001</v>
      </c>
      <c r="AJ35">
        <v>0.3</v>
      </c>
      <c r="AK35">
        <v>1.7</v>
      </c>
      <c r="AL35">
        <v>2</v>
      </c>
      <c r="AM35">
        <v>2.8</v>
      </c>
      <c r="AN35">
        <v>3.6</v>
      </c>
      <c r="AO35">
        <v>1.7</v>
      </c>
      <c r="AP35">
        <v>0.8</v>
      </c>
      <c r="AQ35">
        <v>1.2</v>
      </c>
      <c r="AR35">
        <v>1.2</v>
      </c>
    </row>
    <row r="36" spans="1:44" x14ac:dyDescent="0.25">
      <c r="A36" s="21" t="s">
        <v>96</v>
      </c>
      <c r="B36">
        <v>1</v>
      </c>
      <c r="C36">
        <v>1</v>
      </c>
      <c r="D36">
        <v>1</v>
      </c>
      <c r="E36">
        <v>1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>
        <v>1</v>
      </c>
      <c r="N36">
        <v>1</v>
      </c>
      <c r="O36">
        <v>1</v>
      </c>
      <c r="P36" t="s">
        <v>24</v>
      </c>
      <c r="Q36" t="s">
        <v>24</v>
      </c>
      <c r="R36" t="s">
        <v>24</v>
      </c>
      <c r="S36" t="s">
        <v>25</v>
      </c>
      <c r="T36" t="s">
        <v>25</v>
      </c>
      <c r="U36" t="s">
        <v>24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24</v>
      </c>
      <c r="AD36" t="s">
        <v>25</v>
      </c>
      <c r="AE36" t="s">
        <v>25</v>
      </c>
      <c r="AF36" t="s">
        <v>24</v>
      </c>
      <c r="AG36" t="s">
        <v>24</v>
      </c>
      <c r="AH36" t="s">
        <v>24</v>
      </c>
      <c r="AI36" t="s">
        <v>25</v>
      </c>
      <c r="AJ36" t="s">
        <v>25</v>
      </c>
      <c r="AK36" t="s">
        <v>25</v>
      </c>
      <c r="AL36" t="s">
        <v>24</v>
      </c>
      <c r="AM36" t="s">
        <v>24</v>
      </c>
      <c r="AN36" t="s">
        <v>24</v>
      </c>
      <c r="AO36" t="s">
        <v>24</v>
      </c>
      <c r="AP36" t="s">
        <v>24</v>
      </c>
      <c r="AQ36" t="s">
        <v>24</v>
      </c>
      <c r="AR36" t="s">
        <v>25</v>
      </c>
    </row>
    <row r="37" spans="1:44" x14ac:dyDescent="0.25">
      <c r="A37" t="s">
        <v>102</v>
      </c>
    </row>
    <row r="38" spans="1:44" x14ac:dyDescent="0.25">
      <c r="A38" t="s">
        <v>103</v>
      </c>
      <c r="B38">
        <v>1.7</v>
      </c>
      <c r="C38">
        <v>1.2</v>
      </c>
      <c r="D38">
        <v>1.1000000000000001</v>
      </c>
      <c r="E38">
        <v>1.6</v>
      </c>
      <c r="F38">
        <v>2.7</v>
      </c>
      <c r="G38">
        <v>2.6</v>
      </c>
      <c r="H38">
        <v>1.7</v>
      </c>
      <c r="I38">
        <v>1</v>
      </c>
      <c r="J38">
        <v>1.5</v>
      </c>
      <c r="K38">
        <v>1.5</v>
      </c>
      <c r="L38">
        <v>1.4</v>
      </c>
      <c r="M38">
        <v>2</v>
      </c>
      <c r="N38">
        <v>2.1</v>
      </c>
      <c r="O38">
        <v>1.4</v>
      </c>
      <c r="P38">
        <v>2</v>
      </c>
      <c r="Q38">
        <v>3.2</v>
      </c>
      <c r="R38">
        <v>2.2000000000000002</v>
      </c>
      <c r="S38">
        <v>2.6</v>
      </c>
      <c r="T38">
        <v>2.6</v>
      </c>
      <c r="U38">
        <v>2.1</v>
      </c>
      <c r="V38">
        <v>1.8</v>
      </c>
      <c r="W38">
        <v>2.2000000000000002</v>
      </c>
      <c r="X38">
        <v>2.6</v>
      </c>
      <c r="Y38">
        <v>2.7</v>
      </c>
      <c r="Z38">
        <v>2.6</v>
      </c>
      <c r="AA38">
        <v>3.8</v>
      </c>
      <c r="AB38">
        <v>2.8</v>
      </c>
      <c r="AC38">
        <v>3.2</v>
      </c>
    </row>
    <row r="39" spans="1:44" x14ac:dyDescent="0.25">
      <c r="A39" t="s">
        <v>85</v>
      </c>
      <c r="B39">
        <v>0.1</v>
      </c>
      <c r="C39">
        <v>0.1</v>
      </c>
      <c r="D39">
        <v>0.1</v>
      </c>
      <c r="E39">
        <v>0.3</v>
      </c>
      <c r="F39">
        <v>0.4</v>
      </c>
      <c r="G39">
        <v>0.2</v>
      </c>
      <c r="H39">
        <v>0.2</v>
      </c>
      <c r="I39">
        <v>0.2</v>
      </c>
      <c r="J39">
        <v>0.2</v>
      </c>
      <c r="K39">
        <v>0.1</v>
      </c>
      <c r="L39">
        <v>0.2</v>
      </c>
      <c r="M39">
        <v>1</v>
      </c>
      <c r="N39">
        <v>1</v>
      </c>
      <c r="O39">
        <v>0.1</v>
      </c>
      <c r="P39">
        <v>0.2</v>
      </c>
      <c r="Q39">
        <v>0.2</v>
      </c>
      <c r="R39">
        <v>0.1</v>
      </c>
      <c r="S39">
        <v>0.4</v>
      </c>
      <c r="T39">
        <v>0.2</v>
      </c>
      <c r="U39">
        <v>0.1</v>
      </c>
      <c r="V39">
        <v>0.1</v>
      </c>
      <c r="W39">
        <v>0.1</v>
      </c>
      <c r="X39">
        <v>0.1</v>
      </c>
      <c r="Y39">
        <v>0.2</v>
      </c>
      <c r="Z39">
        <v>0.1</v>
      </c>
      <c r="AA39">
        <v>0.4</v>
      </c>
      <c r="AB39">
        <v>0.2</v>
      </c>
      <c r="AC39">
        <v>0</v>
      </c>
    </row>
    <row r="40" spans="1:44" x14ac:dyDescent="0.25">
      <c r="A40" t="s">
        <v>104</v>
      </c>
      <c r="B40">
        <v>0.7</v>
      </c>
      <c r="C40">
        <v>0.4</v>
      </c>
      <c r="D40">
        <v>0.6</v>
      </c>
      <c r="E40">
        <v>1.1000000000000001</v>
      </c>
      <c r="F40">
        <v>1.4</v>
      </c>
      <c r="G40">
        <v>1.4</v>
      </c>
      <c r="H40">
        <v>1.5</v>
      </c>
      <c r="I40">
        <v>0.5</v>
      </c>
      <c r="J40">
        <v>0.8</v>
      </c>
      <c r="K40">
        <v>1.1000000000000001</v>
      </c>
      <c r="L40">
        <v>1.2</v>
      </c>
      <c r="M40">
        <v>1.6</v>
      </c>
      <c r="N40">
        <v>1.5</v>
      </c>
      <c r="O40">
        <v>0.9</v>
      </c>
      <c r="P40">
        <v>1.5</v>
      </c>
      <c r="Q40">
        <v>1.5</v>
      </c>
      <c r="R40">
        <v>1.6</v>
      </c>
      <c r="S40">
        <v>1.5</v>
      </c>
      <c r="T40">
        <v>1.4</v>
      </c>
      <c r="U40">
        <v>1.4</v>
      </c>
      <c r="V40">
        <v>0.7</v>
      </c>
      <c r="W40">
        <v>1.3</v>
      </c>
      <c r="X40">
        <v>2.6</v>
      </c>
      <c r="Y40">
        <v>1.4</v>
      </c>
      <c r="Z40">
        <v>0.6</v>
      </c>
      <c r="AA40">
        <v>1.8</v>
      </c>
      <c r="AB40">
        <v>1.6</v>
      </c>
      <c r="AC40">
        <v>1.8</v>
      </c>
    </row>
    <row r="41" spans="1:44" x14ac:dyDescent="0.25">
      <c r="A41" t="s">
        <v>105</v>
      </c>
      <c r="B41">
        <v>1.6</v>
      </c>
      <c r="C41">
        <v>3.2</v>
      </c>
      <c r="D41">
        <v>3</v>
      </c>
      <c r="E41">
        <v>1.5</v>
      </c>
      <c r="F41">
        <v>2.8</v>
      </c>
      <c r="G41">
        <v>4.2</v>
      </c>
      <c r="H41">
        <v>3.2</v>
      </c>
      <c r="I41">
        <v>2</v>
      </c>
      <c r="J41">
        <v>3.6</v>
      </c>
      <c r="K41">
        <v>2.2999999999999998</v>
      </c>
      <c r="L41">
        <v>1.9</v>
      </c>
      <c r="M41">
        <v>2.8</v>
      </c>
      <c r="N41">
        <v>3.1</v>
      </c>
      <c r="O41">
        <v>3.2</v>
      </c>
      <c r="P41">
        <v>2.9</v>
      </c>
      <c r="Q41">
        <v>3.4</v>
      </c>
      <c r="R41">
        <v>2.7</v>
      </c>
      <c r="S41">
        <v>2.6</v>
      </c>
      <c r="T41">
        <v>3.6</v>
      </c>
      <c r="U41">
        <v>2.4</v>
      </c>
      <c r="V41">
        <v>0.8</v>
      </c>
      <c r="W41">
        <v>2.5</v>
      </c>
      <c r="X41">
        <v>3.2</v>
      </c>
      <c r="Y41">
        <v>3.2</v>
      </c>
      <c r="Z41">
        <v>1.2</v>
      </c>
      <c r="AA41">
        <v>3.7</v>
      </c>
      <c r="AB41">
        <v>3</v>
      </c>
      <c r="AC41">
        <v>3.6</v>
      </c>
    </row>
    <row r="42" spans="1:44" x14ac:dyDescent="0.25">
      <c r="A42" t="s">
        <v>106</v>
      </c>
      <c r="B42">
        <v>2.2000000000000002</v>
      </c>
      <c r="C42">
        <v>2.8</v>
      </c>
      <c r="D42">
        <v>2.2000000000000002</v>
      </c>
      <c r="E42">
        <v>1.5</v>
      </c>
      <c r="F42">
        <v>2.5</v>
      </c>
      <c r="G42">
        <v>4.0999999999999996</v>
      </c>
      <c r="H42">
        <v>2.9</v>
      </c>
      <c r="I42">
        <v>1.4</v>
      </c>
      <c r="J42">
        <v>2.1</v>
      </c>
      <c r="K42">
        <v>2</v>
      </c>
      <c r="L42">
        <v>1.2</v>
      </c>
      <c r="M42">
        <v>2.2000000000000002</v>
      </c>
      <c r="N42">
        <v>2.2000000000000002</v>
      </c>
      <c r="O42">
        <v>2.8</v>
      </c>
      <c r="P42">
        <v>3.1</v>
      </c>
      <c r="Q42">
        <v>3.2</v>
      </c>
      <c r="R42">
        <v>3</v>
      </c>
      <c r="S42">
        <v>2.9</v>
      </c>
      <c r="T42">
        <v>2</v>
      </c>
      <c r="U42">
        <v>3</v>
      </c>
      <c r="V42">
        <v>1</v>
      </c>
      <c r="W42">
        <v>1.4</v>
      </c>
      <c r="X42">
        <v>2</v>
      </c>
      <c r="Y42">
        <v>2.2000000000000002</v>
      </c>
      <c r="Z42">
        <v>1.8</v>
      </c>
      <c r="AA42">
        <v>4</v>
      </c>
      <c r="AB42">
        <v>3.2</v>
      </c>
      <c r="AC42">
        <v>3.8</v>
      </c>
    </row>
    <row r="43" spans="1:44" x14ac:dyDescent="0.25">
      <c r="A43" t="s">
        <v>107</v>
      </c>
      <c r="B43">
        <v>0.4</v>
      </c>
      <c r="C43">
        <v>3.2</v>
      </c>
      <c r="D43">
        <v>3</v>
      </c>
      <c r="E43">
        <v>0.4</v>
      </c>
      <c r="F43">
        <v>2.5</v>
      </c>
      <c r="G43">
        <v>2.8</v>
      </c>
      <c r="H43">
        <v>3.2</v>
      </c>
      <c r="I43">
        <v>2</v>
      </c>
      <c r="J43">
        <v>3.6</v>
      </c>
      <c r="K43">
        <v>0.6</v>
      </c>
      <c r="L43">
        <v>0.7</v>
      </c>
      <c r="M43">
        <v>1.2</v>
      </c>
      <c r="N43">
        <v>1.2</v>
      </c>
      <c r="O43">
        <v>3.2</v>
      </c>
      <c r="P43">
        <v>1.2</v>
      </c>
      <c r="Q43">
        <v>2</v>
      </c>
      <c r="R43">
        <v>2.2000000000000002</v>
      </c>
      <c r="S43">
        <v>1.5</v>
      </c>
      <c r="T43">
        <v>1.5</v>
      </c>
      <c r="U43">
        <v>1.8</v>
      </c>
      <c r="V43">
        <v>0.3</v>
      </c>
      <c r="W43">
        <v>0.6</v>
      </c>
      <c r="X43">
        <v>2.8</v>
      </c>
      <c r="Y43">
        <v>1.2</v>
      </c>
      <c r="Z43">
        <v>0.5</v>
      </c>
      <c r="AA43">
        <v>3.7</v>
      </c>
      <c r="AB43">
        <v>0.5</v>
      </c>
      <c r="AC43">
        <v>3.4</v>
      </c>
    </row>
    <row r="44" spans="1:44" x14ac:dyDescent="0.25">
      <c r="A44" t="s">
        <v>108</v>
      </c>
      <c r="B44">
        <v>0.5</v>
      </c>
      <c r="C44">
        <v>2.8</v>
      </c>
      <c r="D44">
        <v>2.2000000000000002</v>
      </c>
      <c r="E44">
        <v>0.8</v>
      </c>
      <c r="F44">
        <v>2.2000000000000002</v>
      </c>
      <c r="G44">
        <v>2.2000000000000002</v>
      </c>
      <c r="H44">
        <v>2.9</v>
      </c>
      <c r="I44">
        <v>1.4</v>
      </c>
      <c r="J44">
        <v>2.1</v>
      </c>
      <c r="K44">
        <v>0.5</v>
      </c>
      <c r="L44">
        <v>0.6</v>
      </c>
      <c r="M44">
        <v>1.6</v>
      </c>
      <c r="N44">
        <v>1.6</v>
      </c>
      <c r="O44">
        <v>2.8</v>
      </c>
      <c r="P44">
        <v>3.1</v>
      </c>
      <c r="Q44">
        <v>2.6</v>
      </c>
      <c r="R44">
        <v>2.8</v>
      </c>
      <c r="S44">
        <v>1.6</v>
      </c>
      <c r="T44">
        <v>2</v>
      </c>
      <c r="U44">
        <v>2.2000000000000002</v>
      </c>
      <c r="V44">
        <v>0.4</v>
      </c>
      <c r="W44">
        <v>0.9</v>
      </c>
      <c r="X44">
        <v>1.5</v>
      </c>
      <c r="Y44">
        <v>1.4</v>
      </c>
      <c r="Z44">
        <v>0.5</v>
      </c>
      <c r="AA44">
        <v>3.5</v>
      </c>
      <c r="AB44">
        <v>1.5</v>
      </c>
      <c r="AC44">
        <v>3.2</v>
      </c>
    </row>
    <row r="45" spans="1:44" x14ac:dyDescent="0.25">
      <c r="A45" s="21" t="s">
        <v>96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  <c r="X45" t="s">
        <v>24</v>
      </c>
      <c r="Y45" t="s">
        <v>24</v>
      </c>
      <c r="Z45" t="s">
        <v>24</v>
      </c>
      <c r="AA45" t="s">
        <v>24</v>
      </c>
      <c r="AB45" t="s">
        <v>24</v>
      </c>
      <c r="AC45" t="s">
        <v>24</v>
      </c>
    </row>
    <row r="47" spans="1:44" x14ac:dyDescent="0.25">
      <c r="A4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tabSelected="1" topLeftCell="A124" workbookViewId="0">
      <selection activeCell="R158" sqref="R158"/>
    </sheetView>
  </sheetViews>
  <sheetFormatPr defaultRowHeight="15" x14ac:dyDescent="0.25"/>
  <cols>
    <col min="1" max="1" width="1.7109375" style="10" customWidth="1"/>
    <col min="2" max="2" width="8.7109375" style="10" customWidth="1"/>
    <col min="3" max="3" width="3.7109375" style="10" customWidth="1"/>
    <col min="4" max="4" width="4.7109375" style="10" customWidth="1"/>
    <col min="5" max="5" width="3.7109375" style="10" customWidth="1"/>
    <col min="6" max="6" width="36.7109375" style="10" customWidth="1"/>
    <col min="7" max="13" width="5.7109375" style="1" customWidth="1"/>
    <col min="14" max="14" width="5.42578125" style="10" bestFit="1" customWidth="1"/>
    <col min="15" max="15" width="8.42578125" style="23" bestFit="1" customWidth="1"/>
    <col min="16" max="16" width="6" style="10" bestFit="1" customWidth="1"/>
    <col min="17" max="17" width="6.7109375" style="23" customWidth="1"/>
    <col min="18" max="21" width="6.7109375" style="10" customWidth="1"/>
    <col min="22" max="26" width="6.7109375" style="23" customWidth="1"/>
    <col min="257" max="257" width="1.7109375" customWidth="1"/>
    <col min="258" max="258" width="8.7109375" customWidth="1"/>
    <col min="259" max="259" width="3.7109375" customWidth="1"/>
    <col min="260" max="260" width="4.7109375" customWidth="1"/>
    <col min="261" max="261" width="3.7109375" customWidth="1"/>
    <col min="262" max="262" width="36.7109375" customWidth="1"/>
    <col min="263" max="269" width="5.7109375" customWidth="1"/>
    <col min="270" max="270" width="5.42578125" bestFit="1" customWidth="1"/>
    <col min="271" max="271" width="8.42578125" bestFit="1" customWidth="1"/>
    <col min="272" max="272" width="6" bestFit="1" customWidth="1"/>
    <col min="273" max="282" width="6.7109375" customWidth="1"/>
    <col min="513" max="513" width="1.7109375" customWidth="1"/>
    <col min="514" max="514" width="8.7109375" customWidth="1"/>
    <col min="515" max="515" width="3.7109375" customWidth="1"/>
    <col min="516" max="516" width="4.7109375" customWidth="1"/>
    <col min="517" max="517" width="3.7109375" customWidth="1"/>
    <col min="518" max="518" width="36.7109375" customWidth="1"/>
    <col min="519" max="525" width="5.7109375" customWidth="1"/>
    <col min="526" max="526" width="5.42578125" bestFit="1" customWidth="1"/>
    <col min="527" max="527" width="8.42578125" bestFit="1" customWidth="1"/>
    <col min="528" max="528" width="6" bestFit="1" customWidth="1"/>
    <col min="529" max="538" width="6.7109375" customWidth="1"/>
    <col min="769" max="769" width="1.7109375" customWidth="1"/>
    <col min="770" max="770" width="8.7109375" customWidth="1"/>
    <col min="771" max="771" width="3.7109375" customWidth="1"/>
    <col min="772" max="772" width="4.7109375" customWidth="1"/>
    <col min="773" max="773" width="3.7109375" customWidth="1"/>
    <col min="774" max="774" width="36.7109375" customWidth="1"/>
    <col min="775" max="781" width="5.7109375" customWidth="1"/>
    <col min="782" max="782" width="5.42578125" bestFit="1" customWidth="1"/>
    <col min="783" max="783" width="8.42578125" bestFit="1" customWidth="1"/>
    <col min="784" max="784" width="6" bestFit="1" customWidth="1"/>
    <col min="785" max="794" width="6.7109375" customWidth="1"/>
    <col min="1025" max="1025" width="1.7109375" customWidth="1"/>
    <col min="1026" max="1026" width="8.7109375" customWidth="1"/>
    <col min="1027" max="1027" width="3.7109375" customWidth="1"/>
    <col min="1028" max="1028" width="4.7109375" customWidth="1"/>
    <col min="1029" max="1029" width="3.7109375" customWidth="1"/>
    <col min="1030" max="1030" width="36.7109375" customWidth="1"/>
    <col min="1031" max="1037" width="5.7109375" customWidth="1"/>
    <col min="1038" max="1038" width="5.42578125" bestFit="1" customWidth="1"/>
    <col min="1039" max="1039" width="8.42578125" bestFit="1" customWidth="1"/>
    <col min="1040" max="1040" width="6" bestFit="1" customWidth="1"/>
    <col min="1041" max="1050" width="6.7109375" customWidth="1"/>
    <col min="1281" max="1281" width="1.7109375" customWidth="1"/>
    <col min="1282" max="1282" width="8.7109375" customWidth="1"/>
    <col min="1283" max="1283" width="3.7109375" customWidth="1"/>
    <col min="1284" max="1284" width="4.7109375" customWidth="1"/>
    <col min="1285" max="1285" width="3.7109375" customWidth="1"/>
    <col min="1286" max="1286" width="36.7109375" customWidth="1"/>
    <col min="1287" max="1293" width="5.7109375" customWidth="1"/>
    <col min="1294" max="1294" width="5.42578125" bestFit="1" customWidth="1"/>
    <col min="1295" max="1295" width="8.42578125" bestFit="1" customWidth="1"/>
    <col min="1296" max="1296" width="6" bestFit="1" customWidth="1"/>
    <col min="1297" max="1306" width="6.7109375" customWidth="1"/>
    <col min="1537" max="1537" width="1.7109375" customWidth="1"/>
    <col min="1538" max="1538" width="8.7109375" customWidth="1"/>
    <col min="1539" max="1539" width="3.7109375" customWidth="1"/>
    <col min="1540" max="1540" width="4.7109375" customWidth="1"/>
    <col min="1541" max="1541" width="3.7109375" customWidth="1"/>
    <col min="1542" max="1542" width="36.7109375" customWidth="1"/>
    <col min="1543" max="1549" width="5.7109375" customWidth="1"/>
    <col min="1550" max="1550" width="5.42578125" bestFit="1" customWidth="1"/>
    <col min="1551" max="1551" width="8.42578125" bestFit="1" customWidth="1"/>
    <col min="1552" max="1552" width="6" bestFit="1" customWidth="1"/>
    <col min="1553" max="1562" width="6.7109375" customWidth="1"/>
    <col min="1793" max="1793" width="1.7109375" customWidth="1"/>
    <col min="1794" max="1794" width="8.7109375" customWidth="1"/>
    <col min="1795" max="1795" width="3.7109375" customWidth="1"/>
    <col min="1796" max="1796" width="4.7109375" customWidth="1"/>
    <col min="1797" max="1797" width="3.7109375" customWidth="1"/>
    <col min="1798" max="1798" width="36.7109375" customWidth="1"/>
    <col min="1799" max="1805" width="5.7109375" customWidth="1"/>
    <col min="1806" max="1806" width="5.42578125" bestFit="1" customWidth="1"/>
    <col min="1807" max="1807" width="8.42578125" bestFit="1" customWidth="1"/>
    <col min="1808" max="1808" width="6" bestFit="1" customWidth="1"/>
    <col min="1809" max="1818" width="6.7109375" customWidth="1"/>
    <col min="2049" max="2049" width="1.7109375" customWidth="1"/>
    <col min="2050" max="2050" width="8.7109375" customWidth="1"/>
    <col min="2051" max="2051" width="3.7109375" customWidth="1"/>
    <col min="2052" max="2052" width="4.7109375" customWidth="1"/>
    <col min="2053" max="2053" width="3.7109375" customWidth="1"/>
    <col min="2054" max="2054" width="36.7109375" customWidth="1"/>
    <col min="2055" max="2061" width="5.7109375" customWidth="1"/>
    <col min="2062" max="2062" width="5.42578125" bestFit="1" customWidth="1"/>
    <col min="2063" max="2063" width="8.42578125" bestFit="1" customWidth="1"/>
    <col min="2064" max="2064" width="6" bestFit="1" customWidth="1"/>
    <col min="2065" max="2074" width="6.7109375" customWidth="1"/>
    <col min="2305" max="2305" width="1.7109375" customWidth="1"/>
    <col min="2306" max="2306" width="8.7109375" customWidth="1"/>
    <col min="2307" max="2307" width="3.7109375" customWidth="1"/>
    <col min="2308" max="2308" width="4.7109375" customWidth="1"/>
    <col min="2309" max="2309" width="3.7109375" customWidth="1"/>
    <col min="2310" max="2310" width="36.7109375" customWidth="1"/>
    <col min="2311" max="2317" width="5.7109375" customWidth="1"/>
    <col min="2318" max="2318" width="5.42578125" bestFit="1" customWidth="1"/>
    <col min="2319" max="2319" width="8.42578125" bestFit="1" customWidth="1"/>
    <col min="2320" max="2320" width="6" bestFit="1" customWidth="1"/>
    <col min="2321" max="2330" width="6.7109375" customWidth="1"/>
    <col min="2561" max="2561" width="1.7109375" customWidth="1"/>
    <col min="2562" max="2562" width="8.7109375" customWidth="1"/>
    <col min="2563" max="2563" width="3.7109375" customWidth="1"/>
    <col min="2564" max="2564" width="4.7109375" customWidth="1"/>
    <col min="2565" max="2565" width="3.7109375" customWidth="1"/>
    <col min="2566" max="2566" width="36.7109375" customWidth="1"/>
    <col min="2567" max="2573" width="5.7109375" customWidth="1"/>
    <col min="2574" max="2574" width="5.42578125" bestFit="1" customWidth="1"/>
    <col min="2575" max="2575" width="8.42578125" bestFit="1" customWidth="1"/>
    <col min="2576" max="2576" width="6" bestFit="1" customWidth="1"/>
    <col min="2577" max="2586" width="6.7109375" customWidth="1"/>
    <col min="2817" max="2817" width="1.7109375" customWidth="1"/>
    <col min="2818" max="2818" width="8.7109375" customWidth="1"/>
    <col min="2819" max="2819" width="3.7109375" customWidth="1"/>
    <col min="2820" max="2820" width="4.7109375" customWidth="1"/>
    <col min="2821" max="2821" width="3.7109375" customWidth="1"/>
    <col min="2822" max="2822" width="36.7109375" customWidth="1"/>
    <col min="2823" max="2829" width="5.7109375" customWidth="1"/>
    <col min="2830" max="2830" width="5.42578125" bestFit="1" customWidth="1"/>
    <col min="2831" max="2831" width="8.42578125" bestFit="1" customWidth="1"/>
    <col min="2832" max="2832" width="6" bestFit="1" customWidth="1"/>
    <col min="2833" max="2842" width="6.7109375" customWidth="1"/>
    <col min="3073" max="3073" width="1.7109375" customWidth="1"/>
    <col min="3074" max="3074" width="8.7109375" customWidth="1"/>
    <col min="3075" max="3075" width="3.7109375" customWidth="1"/>
    <col min="3076" max="3076" width="4.7109375" customWidth="1"/>
    <col min="3077" max="3077" width="3.7109375" customWidth="1"/>
    <col min="3078" max="3078" width="36.7109375" customWidth="1"/>
    <col min="3079" max="3085" width="5.7109375" customWidth="1"/>
    <col min="3086" max="3086" width="5.42578125" bestFit="1" customWidth="1"/>
    <col min="3087" max="3087" width="8.42578125" bestFit="1" customWidth="1"/>
    <col min="3088" max="3088" width="6" bestFit="1" customWidth="1"/>
    <col min="3089" max="3098" width="6.7109375" customWidth="1"/>
    <col min="3329" max="3329" width="1.7109375" customWidth="1"/>
    <col min="3330" max="3330" width="8.7109375" customWidth="1"/>
    <col min="3331" max="3331" width="3.7109375" customWidth="1"/>
    <col min="3332" max="3332" width="4.7109375" customWidth="1"/>
    <col min="3333" max="3333" width="3.7109375" customWidth="1"/>
    <col min="3334" max="3334" width="36.7109375" customWidth="1"/>
    <col min="3335" max="3341" width="5.7109375" customWidth="1"/>
    <col min="3342" max="3342" width="5.42578125" bestFit="1" customWidth="1"/>
    <col min="3343" max="3343" width="8.42578125" bestFit="1" customWidth="1"/>
    <col min="3344" max="3344" width="6" bestFit="1" customWidth="1"/>
    <col min="3345" max="3354" width="6.7109375" customWidth="1"/>
    <col min="3585" max="3585" width="1.7109375" customWidth="1"/>
    <col min="3586" max="3586" width="8.7109375" customWidth="1"/>
    <col min="3587" max="3587" width="3.7109375" customWidth="1"/>
    <col min="3588" max="3588" width="4.7109375" customWidth="1"/>
    <col min="3589" max="3589" width="3.7109375" customWidth="1"/>
    <col min="3590" max="3590" width="36.7109375" customWidth="1"/>
    <col min="3591" max="3597" width="5.7109375" customWidth="1"/>
    <col min="3598" max="3598" width="5.42578125" bestFit="1" customWidth="1"/>
    <col min="3599" max="3599" width="8.42578125" bestFit="1" customWidth="1"/>
    <col min="3600" max="3600" width="6" bestFit="1" customWidth="1"/>
    <col min="3601" max="3610" width="6.7109375" customWidth="1"/>
    <col min="3841" max="3841" width="1.7109375" customWidth="1"/>
    <col min="3842" max="3842" width="8.7109375" customWidth="1"/>
    <col min="3843" max="3843" width="3.7109375" customWidth="1"/>
    <col min="3844" max="3844" width="4.7109375" customWidth="1"/>
    <col min="3845" max="3845" width="3.7109375" customWidth="1"/>
    <col min="3846" max="3846" width="36.7109375" customWidth="1"/>
    <col min="3847" max="3853" width="5.7109375" customWidth="1"/>
    <col min="3854" max="3854" width="5.42578125" bestFit="1" customWidth="1"/>
    <col min="3855" max="3855" width="8.42578125" bestFit="1" customWidth="1"/>
    <col min="3856" max="3856" width="6" bestFit="1" customWidth="1"/>
    <col min="3857" max="3866" width="6.7109375" customWidth="1"/>
    <col min="4097" max="4097" width="1.7109375" customWidth="1"/>
    <col min="4098" max="4098" width="8.7109375" customWidth="1"/>
    <col min="4099" max="4099" width="3.7109375" customWidth="1"/>
    <col min="4100" max="4100" width="4.7109375" customWidth="1"/>
    <col min="4101" max="4101" width="3.7109375" customWidth="1"/>
    <col min="4102" max="4102" width="36.7109375" customWidth="1"/>
    <col min="4103" max="4109" width="5.7109375" customWidth="1"/>
    <col min="4110" max="4110" width="5.42578125" bestFit="1" customWidth="1"/>
    <col min="4111" max="4111" width="8.42578125" bestFit="1" customWidth="1"/>
    <col min="4112" max="4112" width="6" bestFit="1" customWidth="1"/>
    <col min="4113" max="4122" width="6.7109375" customWidth="1"/>
    <col min="4353" max="4353" width="1.7109375" customWidth="1"/>
    <col min="4354" max="4354" width="8.7109375" customWidth="1"/>
    <col min="4355" max="4355" width="3.7109375" customWidth="1"/>
    <col min="4356" max="4356" width="4.7109375" customWidth="1"/>
    <col min="4357" max="4357" width="3.7109375" customWidth="1"/>
    <col min="4358" max="4358" width="36.7109375" customWidth="1"/>
    <col min="4359" max="4365" width="5.7109375" customWidth="1"/>
    <col min="4366" max="4366" width="5.42578125" bestFit="1" customWidth="1"/>
    <col min="4367" max="4367" width="8.42578125" bestFit="1" customWidth="1"/>
    <col min="4368" max="4368" width="6" bestFit="1" customWidth="1"/>
    <col min="4369" max="4378" width="6.7109375" customWidth="1"/>
    <col min="4609" max="4609" width="1.7109375" customWidth="1"/>
    <col min="4610" max="4610" width="8.7109375" customWidth="1"/>
    <col min="4611" max="4611" width="3.7109375" customWidth="1"/>
    <col min="4612" max="4612" width="4.7109375" customWidth="1"/>
    <col min="4613" max="4613" width="3.7109375" customWidth="1"/>
    <col min="4614" max="4614" width="36.7109375" customWidth="1"/>
    <col min="4615" max="4621" width="5.7109375" customWidth="1"/>
    <col min="4622" max="4622" width="5.42578125" bestFit="1" customWidth="1"/>
    <col min="4623" max="4623" width="8.42578125" bestFit="1" customWidth="1"/>
    <col min="4624" max="4624" width="6" bestFit="1" customWidth="1"/>
    <col min="4625" max="4634" width="6.7109375" customWidth="1"/>
    <col min="4865" max="4865" width="1.7109375" customWidth="1"/>
    <col min="4866" max="4866" width="8.7109375" customWidth="1"/>
    <col min="4867" max="4867" width="3.7109375" customWidth="1"/>
    <col min="4868" max="4868" width="4.7109375" customWidth="1"/>
    <col min="4869" max="4869" width="3.7109375" customWidth="1"/>
    <col min="4870" max="4870" width="36.7109375" customWidth="1"/>
    <col min="4871" max="4877" width="5.7109375" customWidth="1"/>
    <col min="4878" max="4878" width="5.42578125" bestFit="1" customWidth="1"/>
    <col min="4879" max="4879" width="8.42578125" bestFit="1" customWidth="1"/>
    <col min="4880" max="4880" width="6" bestFit="1" customWidth="1"/>
    <col min="4881" max="4890" width="6.7109375" customWidth="1"/>
    <col min="5121" max="5121" width="1.7109375" customWidth="1"/>
    <col min="5122" max="5122" width="8.7109375" customWidth="1"/>
    <col min="5123" max="5123" width="3.7109375" customWidth="1"/>
    <col min="5124" max="5124" width="4.7109375" customWidth="1"/>
    <col min="5125" max="5125" width="3.7109375" customWidth="1"/>
    <col min="5126" max="5126" width="36.7109375" customWidth="1"/>
    <col min="5127" max="5133" width="5.7109375" customWidth="1"/>
    <col min="5134" max="5134" width="5.42578125" bestFit="1" customWidth="1"/>
    <col min="5135" max="5135" width="8.42578125" bestFit="1" customWidth="1"/>
    <col min="5136" max="5136" width="6" bestFit="1" customWidth="1"/>
    <col min="5137" max="5146" width="6.7109375" customWidth="1"/>
    <col min="5377" max="5377" width="1.7109375" customWidth="1"/>
    <col min="5378" max="5378" width="8.7109375" customWidth="1"/>
    <col min="5379" max="5379" width="3.7109375" customWidth="1"/>
    <col min="5380" max="5380" width="4.7109375" customWidth="1"/>
    <col min="5381" max="5381" width="3.7109375" customWidth="1"/>
    <col min="5382" max="5382" width="36.7109375" customWidth="1"/>
    <col min="5383" max="5389" width="5.7109375" customWidth="1"/>
    <col min="5390" max="5390" width="5.42578125" bestFit="1" customWidth="1"/>
    <col min="5391" max="5391" width="8.42578125" bestFit="1" customWidth="1"/>
    <col min="5392" max="5392" width="6" bestFit="1" customWidth="1"/>
    <col min="5393" max="5402" width="6.7109375" customWidth="1"/>
    <col min="5633" max="5633" width="1.7109375" customWidth="1"/>
    <col min="5634" max="5634" width="8.7109375" customWidth="1"/>
    <col min="5635" max="5635" width="3.7109375" customWidth="1"/>
    <col min="5636" max="5636" width="4.7109375" customWidth="1"/>
    <col min="5637" max="5637" width="3.7109375" customWidth="1"/>
    <col min="5638" max="5638" width="36.7109375" customWidth="1"/>
    <col min="5639" max="5645" width="5.7109375" customWidth="1"/>
    <col min="5646" max="5646" width="5.42578125" bestFit="1" customWidth="1"/>
    <col min="5647" max="5647" width="8.42578125" bestFit="1" customWidth="1"/>
    <col min="5648" max="5648" width="6" bestFit="1" customWidth="1"/>
    <col min="5649" max="5658" width="6.7109375" customWidth="1"/>
    <col min="5889" max="5889" width="1.7109375" customWidth="1"/>
    <col min="5890" max="5890" width="8.7109375" customWidth="1"/>
    <col min="5891" max="5891" width="3.7109375" customWidth="1"/>
    <col min="5892" max="5892" width="4.7109375" customWidth="1"/>
    <col min="5893" max="5893" width="3.7109375" customWidth="1"/>
    <col min="5894" max="5894" width="36.7109375" customWidth="1"/>
    <col min="5895" max="5901" width="5.7109375" customWidth="1"/>
    <col min="5902" max="5902" width="5.42578125" bestFit="1" customWidth="1"/>
    <col min="5903" max="5903" width="8.42578125" bestFit="1" customWidth="1"/>
    <col min="5904" max="5904" width="6" bestFit="1" customWidth="1"/>
    <col min="5905" max="5914" width="6.7109375" customWidth="1"/>
    <col min="6145" max="6145" width="1.7109375" customWidth="1"/>
    <col min="6146" max="6146" width="8.7109375" customWidth="1"/>
    <col min="6147" max="6147" width="3.7109375" customWidth="1"/>
    <col min="6148" max="6148" width="4.7109375" customWidth="1"/>
    <col min="6149" max="6149" width="3.7109375" customWidth="1"/>
    <col min="6150" max="6150" width="36.7109375" customWidth="1"/>
    <col min="6151" max="6157" width="5.7109375" customWidth="1"/>
    <col min="6158" max="6158" width="5.42578125" bestFit="1" customWidth="1"/>
    <col min="6159" max="6159" width="8.42578125" bestFit="1" customWidth="1"/>
    <col min="6160" max="6160" width="6" bestFit="1" customWidth="1"/>
    <col min="6161" max="6170" width="6.7109375" customWidth="1"/>
    <col min="6401" max="6401" width="1.7109375" customWidth="1"/>
    <col min="6402" max="6402" width="8.7109375" customWidth="1"/>
    <col min="6403" max="6403" width="3.7109375" customWidth="1"/>
    <col min="6404" max="6404" width="4.7109375" customWidth="1"/>
    <col min="6405" max="6405" width="3.7109375" customWidth="1"/>
    <col min="6406" max="6406" width="36.7109375" customWidth="1"/>
    <col min="6407" max="6413" width="5.7109375" customWidth="1"/>
    <col min="6414" max="6414" width="5.42578125" bestFit="1" customWidth="1"/>
    <col min="6415" max="6415" width="8.42578125" bestFit="1" customWidth="1"/>
    <col min="6416" max="6416" width="6" bestFit="1" customWidth="1"/>
    <col min="6417" max="6426" width="6.7109375" customWidth="1"/>
    <col min="6657" max="6657" width="1.7109375" customWidth="1"/>
    <col min="6658" max="6658" width="8.7109375" customWidth="1"/>
    <col min="6659" max="6659" width="3.7109375" customWidth="1"/>
    <col min="6660" max="6660" width="4.7109375" customWidth="1"/>
    <col min="6661" max="6661" width="3.7109375" customWidth="1"/>
    <col min="6662" max="6662" width="36.7109375" customWidth="1"/>
    <col min="6663" max="6669" width="5.7109375" customWidth="1"/>
    <col min="6670" max="6670" width="5.42578125" bestFit="1" customWidth="1"/>
    <col min="6671" max="6671" width="8.42578125" bestFit="1" customWidth="1"/>
    <col min="6672" max="6672" width="6" bestFit="1" customWidth="1"/>
    <col min="6673" max="6682" width="6.7109375" customWidth="1"/>
    <col min="6913" max="6913" width="1.7109375" customWidth="1"/>
    <col min="6914" max="6914" width="8.7109375" customWidth="1"/>
    <col min="6915" max="6915" width="3.7109375" customWidth="1"/>
    <col min="6916" max="6916" width="4.7109375" customWidth="1"/>
    <col min="6917" max="6917" width="3.7109375" customWidth="1"/>
    <col min="6918" max="6918" width="36.7109375" customWidth="1"/>
    <col min="6919" max="6925" width="5.7109375" customWidth="1"/>
    <col min="6926" max="6926" width="5.42578125" bestFit="1" customWidth="1"/>
    <col min="6927" max="6927" width="8.42578125" bestFit="1" customWidth="1"/>
    <col min="6928" max="6928" width="6" bestFit="1" customWidth="1"/>
    <col min="6929" max="6938" width="6.7109375" customWidth="1"/>
    <col min="7169" max="7169" width="1.7109375" customWidth="1"/>
    <col min="7170" max="7170" width="8.7109375" customWidth="1"/>
    <col min="7171" max="7171" width="3.7109375" customWidth="1"/>
    <col min="7172" max="7172" width="4.7109375" customWidth="1"/>
    <col min="7173" max="7173" width="3.7109375" customWidth="1"/>
    <col min="7174" max="7174" width="36.7109375" customWidth="1"/>
    <col min="7175" max="7181" width="5.7109375" customWidth="1"/>
    <col min="7182" max="7182" width="5.42578125" bestFit="1" customWidth="1"/>
    <col min="7183" max="7183" width="8.42578125" bestFit="1" customWidth="1"/>
    <col min="7184" max="7184" width="6" bestFit="1" customWidth="1"/>
    <col min="7185" max="7194" width="6.7109375" customWidth="1"/>
    <col min="7425" max="7425" width="1.7109375" customWidth="1"/>
    <col min="7426" max="7426" width="8.7109375" customWidth="1"/>
    <col min="7427" max="7427" width="3.7109375" customWidth="1"/>
    <col min="7428" max="7428" width="4.7109375" customWidth="1"/>
    <col min="7429" max="7429" width="3.7109375" customWidth="1"/>
    <col min="7430" max="7430" width="36.7109375" customWidth="1"/>
    <col min="7431" max="7437" width="5.7109375" customWidth="1"/>
    <col min="7438" max="7438" width="5.42578125" bestFit="1" customWidth="1"/>
    <col min="7439" max="7439" width="8.42578125" bestFit="1" customWidth="1"/>
    <col min="7440" max="7440" width="6" bestFit="1" customWidth="1"/>
    <col min="7441" max="7450" width="6.7109375" customWidth="1"/>
    <col min="7681" max="7681" width="1.7109375" customWidth="1"/>
    <col min="7682" max="7682" width="8.7109375" customWidth="1"/>
    <col min="7683" max="7683" width="3.7109375" customWidth="1"/>
    <col min="7684" max="7684" width="4.7109375" customWidth="1"/>
    <col min="7685" max="7685" width="3.7109375" customWidth="1"/>
    <col min="7686" max="7686" width="36.7109375" customWidth="1"/>
    <col min="7687" max="7693" width="5.7109375" customWidth="1"/>
    <col min="7694" max="7694" width="5.42578125" bestFit="1" customWidth="1"/>
    <col min="7695" max="7695" width="8.42578125" bestFit="1" customWidth="1"/>
    <col min="7696" max="7696" width="6" bestFit="1" customWidth="1"/>
    <col min="7697" max="7706" width="6.7109375" customWidth="1"/>
    <col min="7937" max="7937" width="1.7109375" customWidth="1"/>
    <col min="7938" max="7938" width="8.7109375" customWidth="1"/>
    <col min="7939" max="7939" width="3.7109375" customWidth="1"/>
    <col min="7940" max="7940" width="4.7109375" customWidth="1"/>
    <col min="7941" max="7941" width="3.7109375" customWidth="1"/>
    <col min="7942" max="7942" width="36.7109375" customWidth="1"/>
    <col min="7943" max="7949" width="5.7109375" customWidth="1"/>
    <col min="7950" max="7950" width="5.42578125" bestFit="1" customWidth="1"/>
    <col min="7951" max="7951" width="8.42578125" bestFit="1" customWidth="1"/>
    <col min="7952" max="7952" width="6" bestFit="1" customWidth="1"/>
    <col min="7953" max="7962" width="6.7109375" customWidth="1"/>
    <col min="8193" max="8193" width="1.7109375" customWidth="1"/>
    <col min="8194" max="8194" width="8.7109375" customWidth="1"/>
    <col min="8195" max="8195" width="3.7109375" customWidth="1"/>
    <col min="8196" max="8196" width="4.7109375" customWidth="1"/>
    <col min="8197" max="8197" width="3.7109375" customWidth="1"/>
    <col min="8198" max="8198" width="36.7109375" customWidth="1"/>
    <col min="8199" max="8205" width="5.7109375" customWidth="1"/>
    <col min="8206" max="8206" width="5.42578125" bestFit="1" customWidth="1"/>
    <col min="8207" max="8207" width="8.42578125" bestFit="1" customWidth="1"/>
    <col min="8208" max="8208" width="6" bestFit="1" customWidth="1"/>
    <col min="8209" max="8218" width="6.7109375" customWidth="1"/>
    <col min="8449" max="8449" width="1.7109375" customWidth="1"/>
    <col min="8450" max="8450" width="8.7109375" customWidth="1"/>
    <col min="8451" max="8451" width="3.7109375" customWidth="1"/>
    <col min="8452" max="8452" width="4.7109375" customWidth="1"/>
    <col min="8453" max="8453" width="3.7109375" customWidth="1"/>
    <col min="8454" max="8454" width="36.7109375" customWidth="1"/>
    <col min="8455" max="8461" width="5.7109375" customWidth="1"/>
    <col min="8462" max="8462" width="5.42578125" bestFit="1" customWidth="1"/>
    <col min="8463" max="8463" width="8.42578125" bestFit="1" customWidth="1"/>
    <col min="8464" max="8464" width="6" bestFit="1" customWidth="1"/>
    <col min="8465" max="8474" width="6.7109375" customWidth="1"/>
    <col min="8705" max="8705" width="1.7109375" customWidth="1"/>
    <col min="8706" max="8706" width="8.7109375" customWidth="1"/>
    <col min="8707" max="8707" width="3.7109375" customWidth="1"/>
    <col min="8708" max="8708" width="4.7109375" customWidth="1"/>
    <col min="8709" max="8709" width="3.7109375" customWidth="1"/>
    <col min="8710" max="8710" width="36.7109375" customWidth="1"/>
    <col min="8711" max="8717" width="5.7109375" customWidth="1"/>
    <col min="8718" max="8718" width="5.42578125" bestFit="1" customWidth="1"/>
    <col min="8719" max="8719" width="8.42578125" bestFit="1" customWidth="1"/>
    <col min="8720" max="8720" width="6" bestFit="1" customWidth="1"/>
    <col min="8721" max="8730" width="6.7109375" customWidth="1"/>
    <col min="8961" max="8961" width="1.7109375" customWidth="1"/>
    <col min="8962" max="8962" width="8.7109375" customWidth="1"/>
    <col min="8963" max="8963" width="3.7109375" customWidth="1"/>
    <col min="8964" max="8964" width="4.7109375" customWidth="1"/>
    <col min="8965" max="8965" width="3.7109375" customWidth="1"/>
    <col min="8966" max="8966" width="36.7109375" customWidth="1"/>
    <col min="8967" max="8973" width="5.7109375" customWidth="1"/>
    <col min="8974" max="8974" width="5.42578125" bestFit="1" customWidth="1"/>
    <col min="8975" max="8975" width="8.42578125" bestFit="1" customWidth="1"/>
    <col min="8976" max="8976" width="6" bestFit="1" customWidth="1"/>
    <col min="8977" max="8986" width="6.7109375" customWidth="1"/>
    <col min="9217" max="9217" width="1.7109375" customWidth="1"/>
    <col min="9218" max="9218" width="8.7109375" customWidth="1"/>
    <col min="9219" max="9219" width="3.7109375" customWidth="1"/>
    <col min="9220" max="9220" width="4.7109375" customWidth="1"/>
    <col min="9221" max="9221" width="3.7109375" customWidth="1"/>
    <col min="9222" max="9222" width="36.7109375" customWidth="1"/>
    <col min="9223" max="9229" width="5.7109375" customWidth="1"/>
    <col min="9230" max="9230" width="5.42578125" bestFit="1" customWidth="1"/>
    <col min="9231" max="9231" width="8.42578125" bestFit="1" customWidth="1"/>
    <col min="9232" max="9232" width="6" bestFit="1" customWidth="1"/>
    <col min="9233" max="9242" width="6.7109375" customWidth="1"/>
    <col min="9473" max="9473" width="1.7109375" customWidth="1"/>
    <col min="9474" max="9474" width="8.7109375" customWidth="1"/>
    <col min="9475" max="9475" width="3.7109375" customWidth="1"/>
    <col min="9476" max="9476" width="4.7109375" customWidth="1"/>
    <col min="9477" max="9477" width="3.7109375" customWidth="1"/>
    <col min="9478" max="9478" width="36.7109375" customWidth="1"/>
    <col min="9479" max="9485" width="5.7109375" customWidth="1"/>
    <col min="9486" max="9486" width="5.42578125" bestFit="1" customWidth="1"/>
    <col min="9487" max="9487" width="8.42578125" bestFit="1" customWidth="1"/>
    <col min="9488" max="9488" width="6" bestFit="1" customWidth="1"/>
    <col min="9489" max="9498" width="6.7109375" customWidth="1"/>
    <col min="9729" max="9729" width="1.7109375" customWidth="1"/>
    <col min="9730" max="9730" width="8.7109375" customWidth="1"/>
    <col min="9731" max="9731" width="3.7109375" customWidth="1"/>
    <col min="9732" max="9732" width="4.7109375" customWidth="1"/>
    <col min="9733" max="9733" width="3.7109375" customWidth="1"/>
    <col min="9734" max="9734" width="36.7109375" customWidth="1"/>
    <col min="9735" max="9741" width="5.7109375" customWidth="1"/>
    <col min="9742" max="9742" width="5.42578125" bestFit="1" customWidth="1"/>
    <col min="9743" max="9743" width="8.42578125" bestFit="1" customWidth="1"/>
    <col min="9744" max="9744" width="6" bestFit="1" customWidth="1"/>
    <col min="9745" max="9754" width="6.7109375" customWidth="1"/>
    <col min="9985" max="9985" width="1.7109375" customWidth="1"/>
    <col min="9986" max="9986" width="8.7109375" customWidth="1"/>
    <col min="9987" max="9987" width="3.7109375" customWidth="1"/>
    <col min="9988" max="9988" width="4.7109375" customWidth="1"/>
    <col min="9989" max="9989" width="3.7109375" customWidth="1"/>
    <col min="9990" max="9990" width="36.7109375" customWidth="1"/>
    <col min="9991" max="9997" width="5.7109375" customWidth="1"/>
    <col min="9998" max="9998" width="5.42578125" bestFit="1" customWidth="1"/>
    <col min="9999" max="9999" width="8.42578125" bestFit="1" customWidth="1"/>
    <col min="10000" max="10000" width="6" bestFit="1" customWidth="1"/>
    <col min="10001" max="10010" width="6.7109375" customWidth="1"/>
    <col min="10241" max="10241" width="1.7109375" customWidth="1"/>
    <col min="10242" max="10242" width="8.7109375" customWidth="1"/>
    <col min="10243" max="10243" width="3.7109375" customWidth="1"/>
    <col min="10244" max="10244" width="4.7109375" customWidth="1"/>
    <col min="10245" max="10245" width="3.7109375" customWidth="1"/>
    <col min="10246" max="10246" width="36.7109375" customWidth="1"/>
    <col min="10247" max="10253" width="5.7109375" customWidth="1"/>
    <col min="10254" max="10254" width="5.42578125" bestFit="1" customWidth="1"/>
    <col min="10255" max="10255" width="8.42578125" bestFit="1" customWidth="1"/>
    <col min="10256" max="10256" width="6" bestFit="1" customWidth="1"/>
    <col min="10257" max="10266" width="6.7109375" customWidth="1"/>
    <col min="10497" max="10497" width="1.7109375" customWidth="1"/>
    <col min="10498" max="10498" width="8.7109375" customWidth="1"/>
    <col min="10499" max="10499" width="3.7109375" customWidth="1"/>
    <col min="10500" max="10500" width="4.7109375" customWidth="1"/>
    <col min="10501" max="10501" width="3.7109375" customWidth="1"/>
    <col min="10502" max="10502" width="36.7109375" customWidth="1"/>
    <col min="10503" max="10509" width="5.7109375" customWidth="1"/>
    <col min="10510" max="10510" width="5.42578125" bestFit="1" customWidth="1"/>
    <col min="10511" max="10511" width="8.42578125" bestFit="1" customWidth="1"/>
    <col min="10512" max="10512" width="6" bestFit="1" customWidth="1"/>
    <col min="10513" max="10522" width="6.7109375" customWidth="1"/>
    <col min="10753" max="10753" width="1.7109375" customWidth="1"/>
    <col min="10754" max="10754" width="8.7109375" customWidth="1"/>
    <col min="10755" max="10755" width="3.7109375" customWidth="1"/>
    <col min="10756" max="10756" width="4.7109375" customWidth="1"/>
    <col min="10757" max="10757" width="3.7109375" customWidth="1"/>
    <col min="10758" max="10758" width="36.7109375" customWidth="1"/>
    <col min="10759" max="10765" width="5.7109375" customWidth="1"/>
    <col min="10766" max="10766" width="5.42578125" bestFit="1" customWidth="1"/>
    <col min="10767" max="10767" width="8.42578125" bestFit="1" customWidth="1"/>
    <col min="10768" max="10768" width="6" bestFit="1" customWidth="1"/>
    <col min="10769" max="10778" width="6.7109375" customWidth="1"/>
    <col min="11009" max="11009" width="1.7109375" customWidth="1"/>
    <col min="11010" max="11010" width="8.7109375" customWidth="1"/>
    <col min="11011" max="11011" width="3.7109375" customWidth="1"/>
    <col min="11012" max="11012" width="4.7109375" customWidth="1"/>
    <col min="11013" max="11013" width="3.7109375" customWidth="1"/>
    <col min="11014" max="11014" width="36.7109375" customWidth="1"/>
    <col min="11015" max="11021" width="5.7109375" customWidth="1"/>
    <col min="11022" max="11022" width="5.42578125" bestFit="1" customWidth="1"/>
    <col min="11023" max="11023" width="8.42578125" bestFit="1" customWidth="1"/>
    <col min="11024" max="11024" width="6" bestFit="1" customWidth="1"/>
    <col min="11025" max="11034" width="6.7109375" customWidth="1"/>
    <col min="11265" max="11265" width="1.7109375" customWidth="1"/>
    <col min="11266" max="11266" width="8.7109375" customWidth="1"/>
    <col min="11267" max="11267" width="3.7109375" customWidth="1"/>
    <col min="11268" max="11268" width="4.7109375" customWidth="1"/>
    <col min="11269" max="11269" width="3.7109375" customWidth="1"/>
    <col min="11270" max="11270" width="36.7109375" customWidth="1"/>
    <col min="11271" max="11277" width="5.7109375" customWidth="1"/>
    <col min="11278" max="11278" width="5.42578125" bestFit="1" customWidth="1"/>
    <col min="11279" max="11279" width="8.42578125" bestFit="1" customWidth="1"/>
    <col min="11280" max="11280" width="6" bestFit="1" customWidth="1"/>
    <col min="11281" max="11290" width="6.7109375" customWidth="1"/>
    <col min="11521" max="11521" width="1.7109375" customWidth="1"/>
    <col min="11522" max="11522" width="8.7109375" customWidth="1"/>
    <col min="11523" max="11523" width="3.7109375" customWidth="1"/>
    <col min="11524" max="11524" width="4.7109375" customWidth="1"/>
    <col min="11525" max="11525" width="3.7109375" customWidth="1"/>
    <col min="11526" max="11526" width="36.7109375" customWidth="1"/>
    <col min="11527" max="11533" width="5.7109375" customWidth="1"/>
    <col min="11534" max="11534" width="5.42578125" bestFit="1" customWidth="1"/>
    <col min="11535" max="11535" width="8.42578125" bestFit="1" customWidth="1"/>
    <col min="11536" max="11536" width="6" bestFit="1" customWidth="1"/>
    <col min="11537" max="11546" width="6.7109375" customWidth="1"/>
    <col min="11777" max="11777" width="1.7109375" customWidth="1"/>
    <col min="11778" max="11778" width="8.7109375" customWidth="1"/>
    <col min="11779" max="11779" width="3.7109375" customWidth="1"/>
    <col min="11780" max="11780" width="4.7109375" customWidth="1"/>
    <col min="11781" max="11781" width="3.7109375" customWidth="1"/>
    <col min="11782" max="11782" width="36.7109375" customWidth="1"/>
    <col min="11783" max="11789" width="5.7109375" customWidth="1"/>
    <col min="11790" max="11790" width="5.42578125" bestFit="1" customWidth="1"/>
    <col min="11791" max="11791" width="8.42578125" bestFit="1" customWidth="1"/>
    <col min="11792" max="11792" width="6" bestFit="1" customWidth="1"/>
    <col min="11793" max="11802" width="6.7109375" customWidth="1"/>
    <col min="12033" max="12033" width="1.7109375" customWidth="1"/>
    <col min="12034" max="12034" width="8.7109375" customWidth="1"/>
    <col min="12035" max="12035" width="3.7109375" customWidth="1"/>
    <col min="12036" max="12036" width="4.7109375" customWidth="1"/>
    <col min="12037" max="12037" width="3.7109375" customWidth="1"/>
    <col min="12038" max="12038" width="36.7109375" customWidth="1"/>
    <col min="12039" max="12045" width="5.7109375" customWidth="1"/>
    <col min="12046" max="12046" width="5.42578125" bestFit="1" customWidth="1"/>
    <col min="12047" max="12047" width="8.42578125" bestFit="1" customWidth="1"/>
    <col min="12048" max="12048" width="6" bestFit="1" customWidth="1"/>
    <col min="12049" max="12058" width="6.7109375" customWidth="1"/>
    <col min="12289" max="12289" width="1.7109375" customWidth="1"/>
    <col min="12290" max="12290" width="8.7109375" customWidth="1"/>
    <col min="12291" max="12291" width="3.7109375" customWidth="1"/>
    <col min="12292" max="12292" width="4.7109375" customWidth="1"/>
    <col min="12293" max="12293" width="3.7109375" customWidth="1"/>
    <col min="12294" max="12294" width="36.7109375" customWidth="1"/>
    <col min="12295" max="12301" width="5.7109375" customWidth="1"/>
    <col min="12302" max="12302" width="5.42578125" bestFit="1" customWidth="1"/>
    <col min="12303" max="12303" width="8.42578125" bestFit="1" customWidth="1"/>
    <col min="12304" max="12304" width="6" bestFit="1" customWidth="1"/>
    <col min="12305" max="12314" width="6.7109375" customWidth="1"/>
    <col min="12545" max="12545" width="1.7109375" customWidth="1"/>
    <col min="12546" max="12546" width="8.7109375" customWidth="1"/>
    <col min="12547" max="12547" width="3.7109375" customWidth="1"/>
    <col min="12548" max="12548" width="4.7109375" customWidth="1"/>
    <col min="12549" max="12549" width="3.7109375" customWidth="1"/>
    <col min="12550" max="12550" width="36.7109375" customWidth="1"/>
    <col min="12551" max="12557" width="5.7109375" customWidth="1"/>
    <col min="12558" max="12558" width="5.42578125" bestFit="1" customWidth="1"/>
    <col min="12559" max="12559" width="8.42578125" bestFit="1" customWidth="1"/>
    <col min="12560" max="12560" width="6" bestFit="1" customWidth="1"/>
    <col min="12561" max="12570" width="6.7109375" customWidth="1"/>
    <col min="12801" max="12801" width="1.7109375" customWidth="1"/>
    <col min="12802" max="12802" width="8.7109375" customWidth="1"/>
    <col min="12803" max="12803" width="3.7109375" customWidth="1"/>
    <col min="12804" max="12804" width="4.7109375" customWidth="1"/>
    <col min="12805" max="12805" width="3.7109375" customWidth="1"/>
    <col min="12806" max="12806" width="36.7109375" customWidth="1"/>
    <col min="12807" max="12813" width="5.7109375" customWidth="1"/>
    <col min="12814" max="12814" width="5.42578125" bestFit="1" customWidth="1"/>
    <col min="12815" max="12815" width="8.42578125" bestFit="1" customWidth="1"/>
    <col min="12816" max="12816" width="6" bestFit="1" customWidth="1"/>
    <col min="12817" max="12826" width="6.7109375" customWidth="1"/>
    <col min="13057" max="13057" width="1.7109375" customWidth="1"/>
    <col min="13058" max="13058" width="8.7109375" customWidth="1"/>
    <col min="13059" max="13059" width="3.7109375" customWidth="1"/>
    <col min="13060" max="13060" width="4.7109375" customWidth="1"/>
    <col min="13061" max="13061" width="3.7109375" customWidth="1"/>
    <col min="13062" max="13062" width="36.7109375" customWidth="1"/>
    <col min="13063" max="13069" width="5.7109375" customWidth="1"/>
    <col min="13070" max="13070" width="5.42578125" bestFit="1" customWidth="1"/>
    <col min="13071" max="13071" width="8.42578125" bestFit="1" customWidth="1"/>
    <col min="13072" max="13072" width="6" bestFit="1" customWidth="1"/>
    <col min="13073" max="13082" width="6.7109375" customWidth="1"/>
    <col min="13313" max="13313" width="1.7109375" customWidth="1"/>
    <col min="13314" max="13314" width="8.7109375" customWidth="1"/>
    <col min="13315" max="13315" width="3.7109375" customWidth="1"/>
    <col min="13316" max="13316" width="4.7109375" customWidth="1"/>
    <col min="13317" max="13317" width="3.7109375" customWidth="1"/>
    <col min="13318" max="13318" width="36.7109375" customWidth="1"/>
    <col min="13319" max="13325" width="5.7109375" customWidth="1"/>
    <col min="13326" max="13326" width="5.42578125" bestFit="1" customWidth="1"/>
    <col min="13327" max="13327" width="8.42578125" bestFit="1" customWidth="1"/>
    <col min="13328" max="13328" width="6" bestFit="1" customWidth="1"/>
    <col min="13329" max="13338" width="6.7109375" customWidth="1"/>
    <col min="13569" max="13569" width="1.7109375" customWidth="1"/>
    <col min="13570" max="13570" width="8.7109375" customWidth="1"/>
    <col min="13571" max="13571" width="3.7109375" customWidth="1"/>
    <col min="13572" max="13572" width="4.7109375" customWidth="1"/>
    <col min="13573" max="13573" width="3.7109375" customWidth="1"/>
    <col min="13574" max="13574" width="36.7109375" customWidth="1"/>
    <col min="13575" max="13581" width="5.7109375" customWidth="1"/>
    <col min="13582" max="13582" width="5.42578125" bestFit="1" customWidth="1"/>
    <col min="13583" max="13583" width="8.42578125" bestFit="1" customWidth="1"/>
    <col min="13584" max="13584" width="6" bestFit="1" customWidth="1"/>
    <col min="13585" max="13594" width="6.7109375" customWidth="1"/>
    <col min="13825" max="13825" width="1.7109375" customWidth="1"/>
    <col min="13826" max="13826" width="8.7109375" customWidth="1"/>
    <col min="13827" max="13827" width="3.7109375" customWidth="1"/>
    <col min="13828" max="13828" width="4.7109375" customWidth="1"/>
    <col min="13829" max="13829" width="3.7109375" customWidth="1"/>
    <col min="13830" max="13830" width="36.7109375" customWidth="1"/>
    <col min="13831" max="13837" width="5.7109375" customWidth="1"/>
    <col min="13838" max="13838" width="5.42578125" bestFit="1" customWidth="1"/>
    <col min="13839" max="13839" width="8.42578125" bestFit="1" customWidth="1"/>
    <col min="13840" max="13840" width="6" bestFit="1" customWidth="1"/>
    <col min="13841" max="13850" width="6.7109375" customWidth="1"/>
    <col min="14081" max="14081" width="1.7109375" customWidth="1"/>
    <col min="14082" max="14082" width="8.7109375" customWidth="1"/>
    <col min="14083" max="14083" width="3.7109375" customWidth="1"/>
    <col min="14084" max="14084" width="4.7109375" customWidth="1"/>
    <col min="14085" max="14085" width="3.7109375" customWidth="1"/>
    <col min="14086" max="14086" width="36.7109375" customWidth="1"/>
    <col min="14087" max="14093" width="5.7109375" customWidth="1"/>
    <col min="14094" max="14094" width="5.42578125" bestFit="1" customWidth="1"/>
    <col min="14095" max="14095" width="8.42578125" bestFit="1" customWidth="1"/>
    <col min="14096" max="14096" width="6" bestFit="1" customWidth="1"/>
    <col min="14097" max="14106" width="6.7109375" customWidth="1"/>
    <col min="14337" max="14337" width="1.7109375" customWidth="1"/>
    <col min="14338" max="14338" width="8.7109375" customWidth="1"/>
    <col min="14339" max="14339" width="3.7109375" customWidth="1"/>
    <col min="14340" max="14340" width="4.7109375" customWidth="1"/>
    <col min="14341" max="14341" width="3.7109375" customWidth="1"/>
    <col min="14342" max="14342" width="36.7109375" customWidth="1"/>
    <col min="14343" max="14349" width="5.7109375" customWidth="1"/>
    <col min="14350" max="14350" width="5.42578125" bestFit="1" customWidth="1"/>
    <col min="14351" max="14351" width="8.42578125" bestFit="1" customWidth="1"/>
    <col min="14352" max="14352" width="6" bestFit="1" customWidth="1"/>
    <col min="14353" max="14362" width="6.7109375" customWidth="1"/>
    <col min="14593" max="14593" width="1.7109375" customWidth="1"/>
    <col min="14594" max="14594" width="8.7109375" customWidth="1"/>
    <col min="14595" max="14595" width="3.7109375" customWidth="1"/>
    <col min="14596" max="14596" width="4.7109375" customWidth="1"/>
    <col min="14597" max="14597" width="3.7109375" customWidth="1"/>
    <col min="14598" max="14598" width="36.7109375" customWidth="1"/>
    <col min="14599" max="14605" width="5.7109375" customWidth="1"/>
    <col min="14606" max="14606" width="5.42578125" bestFit="1" customWidth="1"/>
    <col min="14607" max="14607" width="8.42578125" bestFit="1" customWidth="1"/>
    <col min="14608" max="14608" width="6" bestFit="1" customWidth="1"/>
    <col min="14609" max="14618" width="6.7109375" customWidth="1"/>
    <col min="14849" max="14849" width="1.7109375" customWidth="1"/>
    <col min="14850" max="14850" width="8.7109375" customWidth="1"/>
    <col min="14851" max="14851" width="3.7109375" customWidth="1"/>
    <col min="14852" max="14852" width="4.7109375" customWidth="1"/>
    <col min="14853" max="14853" width="3.7109375" customWidth="1"/>
    <col min="14854" max="14854" width="36.7109375" customWidth="1"/>
    <col min="14855" max="14861" width="5.7109375" customWidth="1"/>
    <col min="14862" max="14862" width="5.42578125" bestFit="1" customWidth="1"/>
    <col min="14863" max="14863" width="8.42578125" bestFit="1" customWidth="1"/>
    <col min="14864" max="14864" width="6" bestFit="1" customWidth="1"/>
    <col min="14865" max="14874" width="6.7109375" customWidth="1"/>
    <col min="15105" max="15105" width="1.7109375" customWidth="1"/>
    <col min="15106" max="15106" width="8.7109375" customWidth="1"/>
    <col min="15107" max="15107" width="3.7109375" customWidth="1"/>
    <col min="15108" max="15108" width="4.7109375" customWidth="1"/>
    <col min="15109" max="15109" width="3.7109375" customWidth="1"/>
    <col min="15110" max="15110" width="36.7109375" customWidth="1"/>
    <col min="15111" max="15117" width="5.7109375" customWidth="1"/>
    <col min="15118" max="15118" width="5.42578125" bestFit="1" customWidth="1"/>
    <col min="15119" max="15119" width="8.42578125" bestFit="1" customWidth="1"/>
    <col min="15120" max="15120" width="6" bestFit="1" customWidth="1"/>
    <col min="15121" max="15130" width="6.7109375" customWidth="1"/>
    <col min="15361" max="15361" width="1.7109375" customWidth="1"/>
    <col min="15362" max="15362" width="8.7109375" customWidth="1"/>
    <col min="15363" max="15363" width="3.7109375" customWidth="1"/>
    <col min="15364" max="15364" width="4.7109375" customWidth="1"/>
    <col min="15365" max="15365" width="3.7109375" customWidth="1"/>
    <col min="15366" max="15366" width="36.7109375" customWidth="1"/>
    <col min="15367" max="15373" width="5.7109375" customWidth="1"/>
    <col min="15374" max="15374" width="5.42578125" bestFit="1" customWidth="1"/>
    <col min="15375" max="15375" width="8.42578125" bestFit="1" customWidth="1"/>
    <col min="15376" max="15376" width="6" bestFit="1" customWidth="1"/>
    <col min="15377" max="15386" width="6.7109375" customWidth="1"/>
    <col min="15617" max="15617" width="1.7109375" customWidth="1"/>
    <col min="15618" max="15618" width="8.7109375" customWidth="1"/>
    <col min="15619" max="15619" width="3.7109375" customWidth="1"/>
    <col min="15620" max="15620" width="4.7109375" customWidth="1"/>
    <col min="15621" max="15621" width="3.7109375" customWidth="1"/>
    <col min="15622" max="15622" width="36.7109375" customWidth="1"/>
    <col min="15623" max="15629" width="5.7109375" customWidth="1"/>
    <col min="15630" max="15630" width="5.42578125" bestFit="1" customWidth="1"/>
    <col min="15631" max="15631" width="8.42578125" bestFit="1" customWidth="1"/>
    <col min="15632" max="15632" width="6" bestFit="1" customWidth="1"/>
    <col min="15633" max="15642" width="6.7109375" customWidth="1"/>
    <col min="15873" max="15873" width="1.7109375" customWidth="1"/>
    <col min="15874" max="15874" width="8.7109375" customWidth="1"/>
    <col min="15875" max="15875" width="3.7109375" customWidth="1"/>
    <col min="15876" max="15876" width="4.7109375" customWidth="1"/>
    <col min="15877" max="15877" width="3.7109375" customWidth="1"/>
    <col min="15878" max="15878" width="36.7109375" customWidth="1"/>
    <col min="15879" max="15885" width="5.7109375" customWidth="1"/>
    <col min="15886" max="15886" width="5.42578125" bestFit="1" customWidth="1"/>
    <col min="15887" max="15887" width="8.42578125" bestFit="1" customWidth="1"/>
    <col min="15888" max="15888" width="6" bestFit="1" customWidth="1"/>
    <col min="15889" max="15898" width="6.7109375" customWidth="1"/>
    <col min="16129" max="16129" width="1.7109375" customWidth="1"/>
    <col min="16130" max="16130" width="8.7109375" customWidth="1"/>
    <col min="16131" max="16131" width="3.7109375" customWidth="1"/>
    <col min="16132" max="16132" width="4.7109375" customWidth="1"/>
    <col min="16133" max="16133" width="3.7109375" customWidth="1"/>
    <col min="16134" max="16134" width="36.7109375" customWidth="1"/>
    <col min="16135" max="16141" width="5.7109375" customWidth="1"/>
    <col min="16142" max="16142" width="5.42578125" bestFit="1" customWidth="1"/>
    <col min="16143" max="16143" width="8.42578125" bestFit="1" customWidth="1"/>
    <col min="16144" max="16144" width="6" bestFit="1" customWidth="1"/>
    <col min="16145" max="16154" width="6.7109375" customWidth="1"/>
  </cols>
  <sheetData>
    <row r="1" spans="1:26" x14ac:dyDescent="0.25">
      <c r="A1" s="10" t="s">
        <v>109</v>
      </c>
      <c r="B1" s="10" t="s">
        <v>110</v>
      </c>
      <c r="C1" s="10" t="s">
        <v>111</v>
      </c>
      <c r="D1" s="10" t="s">
        <v>112</v>
      </c>
      <c r="E1" s="10" t="s">
        <v>113</v>
      </c>
      <c r="F1" s="10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0" t="s">
        <v>122</v>
      </c>
      <c r="O1" s="23" t="s">
        <v>123</v>
      </c>
      <c r="P1" s="10" t="s">
        <v>124</v>
      </c>
      <c r="Q1" s="23" t="s">
        <v>125</v>
      </c>
      <c r="R1" s="10" t="s">
        <v>126</v>
      </c>
      <c r="S1" s="10" t="s">
        <v>127</v>
      </c>
      <c r="T1" s="10" t="s">
        <v>128</v>
      </c>
      <c r="U1" s="10" t="s">
        <v>129</v>
      </c>
      <c r="V1" s="23" t="s">
        <v>130</v>
      </c>
      <c r="W1" s="23" t="s">
        <v>131</v>
      </c>
      <c r="X1" s="23" t="s">
        <v>132</v>
      </c>
      <c r="Y1" s="23" t="s">
        <v>133</v>
      </c>
      <c r="Z1" s="23" t="s">
        <v>134</v>
      </c>
    </row>
    <row r="2" spans="1:26" x14ac:dyDescent="0.25">
      <c r="A2" s="10" t="s">
        <v>135</v>
      </c>
      <c r="B2" s="10" t="s">
        <v>136</v>
      </c>
      <c r="C2" s="10">
        <v>1</v>
      </c>
      <c r="D2" s="10">
        <v>1</v>
      </c>
      <c r="E2" s="10">
        <v>79</v>
      </c>
      <c r="F2" s="10" t="s">
        <v>137</v>
      </c>
      <c r="G2" s="1">
        <v>3.5</v>
      </c>
      <c r="H2" s="1">
        <v>2.5</v>
      </c>
      <c r="I2" s="1">
        <v>0.5</v>
      </c>
      <c r="J2" s="1">
        <v>2.2000000000000002</v>
      </c>
      <c r="K2" s="1">
        <v>1.5</v>
      </c>
      <c r="L2" s="1">
        <v>0.4</v>
      </c>
      <c r="M2" s="1">
        <v>0.4</v>
      </c>
      <c r="N2" s="10">
        <v>2</v>
      </c>
      <c r="O2" s="23">
        <v>4.0570000000000004</v>
      </c>
      <c r="P2" s="10">
        <v>1385</v>
      </c>
      <c r="Q2" s="23">
        <v>2.7709999999999999</v>
      </c>
      <c r="R2" s="10">
        <v>714</v>
      </c>
      <c r="S2" s="10">
        <v>87</v>
      </c>
      <c r="T2" s="10">
        <v>205</v>
      </c>
      <c r="U2" s="10">
        <v>714</v>
      </c>
      <c r="V2" s="23">
        <v>2.855</v>
      </c>
      <c r="W2" s="23">
        <v>0.34799999999999998</v>
      </c>
      <c r="X2" s="23">
        <v>0.82</v>
      </c>
      <c r="Y2" s="23">
        <v>2.8559999999999999</v>
      </c>
      <c r="Z2" s="23">
        <v>2.6890000000000001</v>
      </c>
    </row>
    <row r="3" spans="1:26" x14ac:dyDescent="0.25">
      <c r="A3" s="10" t="s">
        <v>135</v>
      </c>
      <c r="B3" s="10" t="s">
        <v>136</v>
      </c>
      <c r="C3" s="10">
        <v>1</v>
      </c>
      <c r="D3" s="10">
        <v>2</v>
      </c>
      <c r="E3" s="10">
        <v>79</v>
      </c>
      <c r="F3" s="10" t="s">
        <v>137</v>
      </c>
      <c r="G3" s="1">
        <v>2.2000000000000002</v>
      </c>
      <c r="H3" s="1">
        <v>2</v>
      </c>
      <c r="I3" s="1">
        <v>0.4</v>
      </c>
      <c r="J3" s="1">
        <v>1.5</v>
      </c>
      <c r="K3" s="1">
        <v>1.3</v>
      </c>
      <c r="L3" s="1">
        <v>1</v>
      </c>
      <c r="M3" s="1">
        <v>0.6</v>
      </c>
      <c r="N3" s="10">
        <v>2</v>
      </c>
      <c r="O3" s="23">
        <v>1.764</v>
      </c>
      <c r="P3" s="10">
        <v>735</v>
      </c>
      <c r="Q3" s="23">
        <v>1.4710000000000001</v>
      </c>
      <c r="R3" s="10">
        <v>379</v>
      </c>
      <c r="S3" s="10">
        <v>191</v>
      </c>
      <c r="T3" s="10">
        <v>335</v>
      </c>
      <c r="U3" s="10">
        <v>379</v>
      </c>
      <c r="V3" s="23">
        <v>1.5169999999999999</v>
      </c>
      <c r="W3" s="23">
        <v>0.76400000000000001</v>
      </c>
      <c r="X3" s="23">
        <v>1.34</v>
      </c>
      <c r="Y3" s="23">
        <v>1.516</v>
      </c>
      <c r="Z3" s="23">
        <v>1.54</v>
      </c>
    </row>
    <row r="4" spans="1:26" x14ac:dyDescent="0.25">
      <c r="A4" s="10" t="s">
        <v>135</v>
      </c>
      <c r="B4" s="10" t="s">
        <v>136</v>
      </c>
      <c r="C4" s="10">
        <v>1</v>
      </c>
      <c r="D4" s="10">
        <v>3</v>
      </c>
      <c r="E4" s="10">
        <v>79</v>
      </c>
      <c r="F4" s="10" t="s">
        <v>137</v>
      </c>
      <c r="G4" s="1">
        <v>3.5</v>
      </c>
      <c r="H4" s="1">
        <v>2.5</v>
      </c>
      <c r="I4" s="1">
        <v>0.2</v>
      </c>
      <c r="J4" s="1">
        <v>2.2999999999999998</v>
      </c>
      <c r="K4" s="1">
        <v>2</v>
      </c>
      <c r="L4" s="1">
        <v>0.5</v>
      </c>
      <c r="M4" s="1">
        <v>0.5</v>
      </c>
      <c r="N4" s="10">
        <v>2</v>
      </c>
      <c r="O4" s="23">
        <v>6.0039999999999996</v>
      </c>
      <c r="P4" s="10">
        <v>1867</v>
      </c>
      <c r="Q4" s="23">
        <v>3.7330000000000001</v>
      </c>
      <c r="R4" s="10">
        <v>961</v>
      </c>
      <c r="S4" s="10">
        <v>165</v>
      </c>
      <c r="T4" s="10">
        <v>329</v>
      </c>
      <c r="U4" s="10">
        <v>961</v>
      </c>
      <c r="V4" s="23">
        <v>3.8439999999999999</v>
      </c>
      <c r="W4" s="23">
        <v>0.66</v>
      </c>
      <c r="X4" s="23">
        <v>1.3160000000000001</v>
      </c>
      <c r="Y4" s="23">
        <v>3.8439999999999999</v>
      </c>
      <c r="Z4" s="23">
        <v>3.6320000000000001</v>
      </c>
    </row>
    <row r="5" spans="1:26" x14ac:dyDescent="0.25">
      <c r="A5" s="10" t="s">
        <v>135</v>
      </c>
      <c r="B5" s="10" t="s">
        <v>136</v>
      </c>
      <c r="C5" s="10">
        <v>1</v>
      </c>
      <c r="D5" s="10">
        <v>4</v>
      </c>
      <c r="E5" s="10">
        <v>79</v>
      </c>
      <c r="F5" s="10" t="s">
        <v>137</v>
      </c>
      <c r="G5" s="1">
        <v>2.5</v>
      </c>
      <c r="H5" s="1">
        <v>1.4</v>
      </c>
      <c r="I5" s="1">
        <v>0.9</v>
      </c>
      <c r="J5" s="1">
        <v>2.8</v>
      </c>
      <c r="K5" s="1">
        <v>2</v>
      </c>
      <c r="L5" s="1">
        <v>2</v>
      </c>
      <c r="M5" s="1">
        <v>0.9</v>
      </c>
      <c r="N5" s="10">
        <v>2</v>
      </c>
      <c r="O5" s="23">
        <v>4.8040000000000003</v>
      </c>
      <c r="P5" s="10">
        <v>1576</v>
      </c>
      <c r="Q5" s="23">
        <v>3.1509999999999998</v>
      </c>
      <c r="R5" s="10">
        <v>811</v>
      </c>
      <c r="S5" s="10">
        <v>307</v>
      </c>
      <c r="T5" s="10">
        <v>633</v>
      </c>
      <c r="U5" s="10">
        <v>811</v>
      </c>
      <c r="V5" s="23">
        <v>3.246</v>
      </c>
      <c r="W5" s="23">
        <v>1.228</v>
      </c>
      <c r="X5" s="23">
        <v>2.532</v>
      </c>
      <c r="Y5" s="23">
        <v>3.2440000000000002</v>
      </c>
      <c r="Z5" s="23">
        <v>4.5259999999999998</v>
      </c>
    </row>
    <row r="6" spans="1:26" x14ac:dyDescent="0.25">
      <c r="A6" s="10" t="s">
        <v>135</v>
      </c>
      <c r="B6" s="10" t="s">
        <v>136</v>
      </c>
      <c r="C6" s="10">
        <v>1</v>
      </c>
      <c r="D6" s="10">
        <v>5</v>
      </c>
      <c r="E6" s="10">
        <v>80</v>
      </c>
      <c r="F6" s="10" t="s">
        <v>138</v>
      </c>
      <c r="G6" s="1">
        <v>3</v>
      </c>
      <c r="H6" s="1">
        <v>2</v>
      </c>
      <c r="I6" s="1">
        <v>0.2</v>
      </c>
      <c r="J6" s="1">
        <v>3.5</v>
      </c>
      <c r="K6" s="1">
        <v>3</v>
      </c>
      <c r="L6" s="1">
        <v>2</v>
      </c>
      <c r="M6" s="1">
        <v>1.5</v>
      </c>
      <c r="N6" s="10">
        <v>10</v>
      </c>
      <c r="O6" s="23">
        <v>14.637</v>
      </c>
      <c r="P6" s="10">
        <v>6709</v>
      </c>
      <c r="Q6" s="23">
        <v>13.417999999999999</v>
      </c>
      <c r="R6" s="10">
        <v>3688</v>
      </c>
      <c r="S6" s="10">
        <v>1378</v>
      </c>
      <c r="T6" s="10">
        <v>2295</v>
      </c>
      <c r="U6" s="10">
        <v>3688</v>
      </c>
      <c r="V6" s="23">
        <v>14.752000000000001</v>
      </c>
      <c r="W6" s="23">
        <v>5.5119999999999996</v>
      </c>
      <c r="X6" s="23">
        <v>9.18</v>
      </c>
      <c r="Y6" s="23">
        <v>14.752000000000001</v>
      </c>
      <c r="Z6" s="23">
        <v>8.2989999999999995</v>
      </c>
    </row>
    <row r="7" spans="1:26" x14ac:dyDescent="0.25">
      <c r="A7" s="10" t="s">
        <v>135</v>
      </c>
      <c r="B7" s="10" t="s">
        <v>136</v>
      </c>
      <c r="C7" s="10">
        <v>1</v>
      </c>
      <c r="D7" s="10">
        <v>6</v>
      </c>
      <c r="E7" s="10">
        <v>80</v>
      </c>
      <c r="F7" s="10" t="s">
        <v>138</v>
      </c>
      <c r="G7" s="1">
        <v>3.5</v>
      </c>
      <c r="H7" s="1">
        <v>2.6</v>
      </c>
      <c r="I7" s="1">
        <v>0.1</v>
      </c>
      <c r="J7" s="1">
        <v>6.2</v>
      </c>
      <c r="K7" s="1">
        <v>6</v>
      </c>
      <c r="L7" s="1">
        <v>2</v>
      </c>
      <c r="M7" s="1">
        <v>1.8</v>
      </c>
      <c r="N7" s="10">
        <v>10</v>
      </c>
      <c r="O7" s="23">
        <v>51.857999999999997</v>
      </c>
      <c r="P7" s="10">
        <v>16845</v>
      </c>
      <c r="Q7" s="23">
        <v>33.69</v>
      </c>
      <c r="R7" s="10">
        <v>9274</v>
      </c>
      <c r="S7" s="10">
        <v>1954</v>
      </c>
      <c r="T7" s="10">
        <v>3493</v>
      </c>
      <c r="U7" s="10">
        <v>9274</v>
      </c>
      <c r="V7" s="23">
        <v>37.094000000000001</v>
      </c>
      <c r="W7" s="23">
        <v>7.8159999999999998</v>
      </c>
      <c r="X7" s="23">
        <v>13.972</v>
      </c>
      <c r="Y7" s="23">
        <v>37.095999999999997</v>
      </c>
      <c r="Z7" s="23">
        <v>29.236000000000001</v>
      </c>
    </row>
    <row r="8" spans="1:26" x14ac:dyDescent="0.25">
      <c r="A8" s="10" t="s">
        <v>135</v>
      </c>
      <c r="B8" s="10" t="s">
        <v>136</v>
      </c>
      <c r="C8" s="10">
        <v>1</v>
      </c>
      <c r="D8" s="10">
        <v>7</v>
      </c>
      <c r="E8" s="10">
        <v>79</v>
      </c>
      <c r="F8" s="10" t="s">
        <v>137</v>
      </c>
      <c r="G8" s="1">
        <v>1.7</v>
      </c>
      <c r="H8" s="1">
        <v>1</v>
      </c>
      <c r="I8" s="1">
        <v>0.1</v>
      </c>
      <c r="J8" s="1">
        <v>4.4000000000000004</v>
      </c>
      <c r="K8" s="1">
        <v>3.7</v>
      </c>
      <c r="L8" s="1">
        <v>2.4</v>
      </c>
      <c r="M8" s="1">
        <v>2</v>
      </c>
      <c r="N8" s="10">
        <v>2</v>
      </c>
      <c r="O8" s="23">
        <v>13.122</v>
      </c>
      <c r="P8" s="10">
        <v>3383</v>
      </c>
      <c r="Q8" s="23">
        <v>6.7670000000000003</v>
      </c>
      <c r="R8" s="10">
        <v>1740</v>
      </c>
      <c r="S8" s="10">
        <v>1630</v>
      </c>
      <c r="T8" s="10">
        <v>1740</v>
      </c>
      <c r="U8" s="10">
        <v>1740</v>
      </c>
      <c r="V8" s="23">
        <v>6.9610000000000003</v>
      </c>
      <c r="W8" s="23">
        <v>6.52</v>
      </c>
      <c r="X8" s="23">
        <v>6.96</v>
      </c>
      <c r="Y8" s="23">
        <v>6.96</v>
      </c>
      <c r="Z8" s="23">
        <v>12.888</v>
      </c>
    </row>
    <row r="9" spans="1:26" x14ac:dyDescent="0.25">
      <c r="A9" s="10" t="s">
        <v>135</v>
      </c>
      <c r="B9" s="10" t="s">
        <v>136</v>
      </c>
      <c r="C9" s="10">
        <v>1</v>
      </c>
      <c r="D9" s="10">
        <v>8</v>
      </c>
      <c r="E9" s="10">
        <v>79</v>
      </c>
      <c r="F9" s="10" t="s">
        <v>137</v>
      </c>
      <c r="G9" s="1">
        <v>2.5</v>
      </c>
      <c r="H9" s="1">
        <v>2.2999999999999998</v>
      </c>
      <c r="I9" s="1">
        <v>0.2</v>
      </c>
      <c r="J9" s="1">
        <v>3.2</v>
      </c>
      <c r="K9" s="1">
        <v>2</v>
      </c>
      <c r="L9" s="1">
        <v>1.2</v>
      </c>
      <c r="M9" s="1">
        <v>1</v>
      </c>
      <c r="N9" s="10">
        <v>2</v>
      </c>
      <c r="O9" s="23">
        <v>6.665</v>
      </c>
      <c r="P9" s="10">
        <v>2021</v>
      </c>
      <c r="Q9" s="23">
        <v>4.0419999999999998</v>
      </c>
      <c r="R9" s="10">
        <v>1040</v>
      </c>
      <c r="S9" s="10">
        <v>402</v>
      </c>
      <c r="T9" s="10">
        <v>702</v>
      </c>
      <c r="U9" s="10">
        <v>1040</v>
      </c>
      <c r="V9" s="23">
        <v>4.1619999999999999</v>
      </c>
      <c r="W9" s="23">
        <v>1.6080000000000001</v>
      </c>
      <c r="X9" s="23">
        <v>2.8079999999999998</v>
      </c>
      <c r="Y9" s="23">
        <v>4.16</v>
      </c>
      <c r="Z9" s="23">
        <v>5.3109999999999999</v>
      </c>
    </row>
    <row r="10" spans="1:26" x14ac:dyDescent="0.25">
      <c r="A10" s="10" t="s">
        <v>135</v>
      </c>
      <c r="B10" s="10" t="s">
        <v>136</v>
      </c>
      <c r="C10" s="10">
        <v>1</v>
      </c>
      <c r="D10" s="10">
        <v>9</v>
      </c>
      <c r="E10" s="10">
        <v>80</v>
      </c>
      <c r="F10" s="10" t="s">
        <v>138</v>
      </c>
      <c r="G10" s="1">
        <v>3.4</v>
      </c>
      <c r="H10" s="1">
        <v>1.2</v>
      </c>
      <c r="I10" s="1">
        <v>0.1</v>
      </c>
      <c r="J10" s="1">
        <v>4</v>
      </c>
      <c r="K10" s="1">
        <v>3.8</v>
      </c>
      <c r="L10" s="1">
        <v>2.2000000000000002</v>
      </c>
      <c r="M10" s="1">
        <v>1.8</v>
      </c>
      <c r="N10" s="10">
        <v>10</v>
      </c>
      <c r="O10" s="23">
        <v>25.309000000000001</v>
      </c>
      <c r="P10" s="10">
        <v>9994</v>
      </c>
      <c r="Q10" s="23">
        <v>19.988</v>
      </c>
      <c r="R10" s="10">
        <v>5497</v>
      </c>
      <c r="S10" s="10">
        <v>2273</v>
      </c>
      <c r="T10" s="10">
        <v>3397</v>
      </c>
      <c r="U10" s="10">
        <v>5497</v>
      </c>
      <c r="V10" s="23">
        <v>21.989000000000001</v>
      </c>
      <c r="W10" s="23">
        <v>9.0920000000000005</v>
      </c>
      <c r="X10" s="23">
        <v>13.587999999999999</v>
      </c>
      <c r="Y10" s="23">
        <v>21.988</v>
      </c>
      <c r="Z10" s="23">
        <v>11.951000000000001</v>
      </c>
    </row>
    <row r="11" spans="1:26" x14ac:dyDescent="0.25">
      <c r="A11" s="10" t="s">
        <v>135</v>
      </c>
      <c r="B11" s="10" t="s">
        <v>136</v>
      </c>
      <c r="C11" s="10">
        <v>1</v>
      </c>
      <c r="D11" s="10">
        <v>10</v>
      </c>
      <c r="E11" s="10">
        <v>79</v>
      </c>
      <c r="F11" s="10" t="s">
        <v>137</v>
      </c>
      <c r="G11" s="1">
        <v>2.2999999999999998</v>
      </c>
      <c r="H11" s="1">
        <v>0.4</v>
      </c>
      <c r="I11" s="1">
        <v>0.1</v>
      </c>
      <c r="J11" s="1">
        <v>3.7</v>
      </c>
      <c r="K11" s="1">
        <v>2.5</v>
      </c>
      <c r="L11" s="1">
        <v>1.9</v>
      </c>
      <c r="M11" s="1">
        <v>1.8</v>
      </c>
      <c r="N11" s="10">
        <v>2</v>
      </c>
      <c r="O11" s="23">
        <v>11.039</v>
      </c>
      <c r="P11" s="10">
        <v>2967</v>
      </c>
      <c r="Q11" s="23">
        <v>5.9329999999999998</v>
      </c>
      <c r="R11" s="10">
        <v>1526</v>
      </c>
      <c r="S11" s="10">
        <v>1157</v>
      </c>
      <c r="T11" s="10">
        <v>1466</v>
      </c>
      <c r="U11" s="10">
        <v>1526</v>
      </c>
      <c r="V11" s="23">
        <v>6.1050000000000004</v>
      </c>
      <c r="W11" s="23">
        <v>4.6280000000000001</v>
      </c>
      <c r="X11" s="23">
        <v>5.8639999999999999</v>
      </c>
      <c r="Y11" s="23">
        <v>6.1040000000000001</v>
      </c>
      <c r="Z11" s="23">
        <v>7.5510000000000002</v>
      </c>
    </row>
    <row r="12" spans="1:26" x14ac:dyDescent="0.25">
      <c r="A12" s="10" t="s">
        <v>135</v>
      </c>
      <c r="B12" s="10" t="s">
        <v>136</v>
      </c>
      <c r="C12" s="10">
        <v>1</v>
      </c>
      <c r="D12" s="10">
        <v>11</v>
      </c>
      <c r="E12" s="10">
        <v>80</v>
      </c>
      <c r="F12" s="10" t="s">
        <v>138</v>
      </c>
      <c r="G12" s="1">
        <v>1.8</v>
      </c>
      <c r="H12" s="1">
        <v>1</v>
      </c>
      <c r="I12" s="1">
        <v>0.1</v>
      </c>
      <c r="J12" s="1">
        <v>2.7</v>
      </c>
      <c r="K12" s="1">
        <v>2</v>
      </c>
      <c r="L12" s="1">
        <v>1.8</v>
      </c>
      <c r="M12" s="1">
        <v>1.7</v>
      </c>
      <c r="N12" s="10">
        <v>10</v>
      </c>
      <c r="O12" s="23">
        <v>5.3070000000000004</v>
      </c>
      <c r="P12" s="10">
        <v>3206</v>
      </c>
      <c r="Q12" s="23">
        <v>6.4130000000000003</v>
      </c>
      <c r="R12" s="10">
        <v>1760</v>
      </c>
      <c r="S12" s="10">
        <v>1586</v>
      </c>
      <c r="T12" s="10">
        <v>1760</v>
      </c>
      <c r="U12" s="10">
        <v>1760</v>
      </c>
      <c r="V12" s="23">
        <v>7.0410000000000004</v>
      </c>
      <c r="W12" s="23">
        <v>6.3440000000000003</v>
      </c>
      <c r="X12" s="23">
        <v>7.04</v>
      </c>
      <c r="Y12" s="23">
        <v>7.04</v>
      </c>
      <c r="Z12" s="23">
        <v>4.3390000000000004</v>
      </c>
    </row>
    <row r="13" spans="1:26" x14ac:dyDescent="0.25">
      <c r="A13" s="10" t="s">
        <v>135</v>
      </c>
      <c r="B13" s="10" t="s">
        <v>136</v>
      </c>
      <c r="C13" s="10">
        <v>1</v>
      </c>
      <c r="D13" s="10">
        <v>12</v>
      </c>
      <c r="E13" s="10">
        <v>80</v>
      </c>
      <c r="F13" s="10" t="s">
        <v>138</v>
      </c>
      <c r="G13" s="1">
        <v>3</v>
      </c>
      <c r="H13" s="1">
        <v>0.6</v>
      </c>
      <c r="I13" s="1">
        <v>0.1</v>
      </c>
      <c r="J13" s="1">
        <v>4.0999999999999996</v>
      </c>
      <c r="K13" s="1">
        <v>3.8</v>
      </c>
      <c r="L13" s="1">
        <v>2.4</v>
      </c>
      <c r="M13" s="1">
        <v>2</v>
      </c>
      <c r="N13" s="10">
        <v>10</v>
      </c>
      <c r="O13" s="23">
        <v>23.43</v>
      </c>
      <c r="P13" s="10">
        <v>9448</v>
      </c>
      <c r="Q13" s="23">
        <v>18.896000000000001</v>
      </c>
      <c r="R13" s="10">
        <v>5197</v>
      </c>
      <c r="S13" s="10">
        <v>2862</v>
      </c>
      <c r="T13" s="10">
        <v>4003</v>
      </c>
      <c r="U13" s="10">
        <v>5197</v>
      </c>
      <c r="V13" s="23">
        <v>20.786000000000001</v>
      </c>
      <c r="W13" s="23">
        <v>11.448</v>
      </c>
      <c r="X13" s="23">
        <v>16.012</v>
      </c>
      <c r="Y13" s="23">
        <v>20.788</v>
      </c>
      <c r="Z13" s="23">
        <v>12.259</v>
      </c>
    </row>
    <row r="14" spans="1:26" x14ac:dyDescent="0.25">
      <c r="A14" s="10" t="s">
        <v>135</v>
      </c>
      <c r="B14" s="10" t="s">
        <v>136</v>
      </c>
      <c r="C14" s="10">
        <v>1</v>
      </c>
      <c r="D14" s="10">
        <v>13</v>
      </c>
      <c r="E14" s="10">
        <v>80</v>
      </c>
      <c r="F14" s="10" t="s">
        <v>138</v>
      </c>
      <c r="G14" s="1">
        <v>3.2</v>
      </c>
      <c r="H14" s="1">
        <v>1.5</v>
      </c>
      <c r="I14" s="1">
        <v>0.1</v>
      </c>
      <c r="J14" s="1">
        <v>4.8</v>
      </c>
      <c r="K14" s="1">
        <v>4.3</v>
      </c>
      <c r="L14" s="1">
        <v>2.8</v>
      </c>
      <c r="M14" s="1">
        <v>2</v>
      </c>
      <c r="N14" s="10">
        <v>10</v>
      </c>
      <c r="O14" s="23">
        <v>32.142000000000003</v>
      </c>
      <c r="P14" s="10">
        <v>11893</v>
      </c>
      <c r="Q14" s="23">
        <v>23.785</v>
      </c>
      <c r="R14" s="10">
        <v>6543</v>
      </c>
      <c r="S14" s="10">
        <v>2793</v>
      </c>
      <c r="T14" s="10">
        <v>4126</v>
      </c>
      <c r="U14" s="10">
        <v>6543</v>
      </c>
      <c r="V14" s="23">
        <v>26.173999999999999</v>
      </c>
      <c r="W14" s="23">
        <v>11.172000000000001</v>
      </c>
      <c r="X14" s="23">
        <v>16.504000000000001</v>
      </c>
      <c r="Y14" s="23">
        <v>26.172000000000001</v>
      </c>
      <c r="Z14" s="23">
        <v>16.265999999999998</v>
      </c>
    </row>
    <row r="15" spans="1:26" x14ac:dyDescent="0.25">
      <c r="A15" s="10" t="s">
        <v>135</v>
      </c>
      <c r="B15" s="10" t="s">
        <v>136</v>
      </c>
      <c r="C15" s="10">
        <v>1</v>
      </c>
      <c r="D15" s="10">
        <v>14</v>
      </c>
      <c r="E15" s="10">
        <v>80</v>
      </c>
      <c r="F15" s="10" t="s">
        <v>138</v>
      </c>
      <c r="G15" s="1">
        <v>3.4</v>
      </c>
      <c r="H15" s="1">
        <v>1.9</v>
      </c>
      <c r="I15" s="1">
        <v>0.1</v>
      </c>
      <c r="J15" s="1">
        <v>4</v>
      </c>
      <c r="K15" s="1">
        <v>3.8</v>
      </c>
      <c r="L15" s="1">
        <v>1.2</v>
      </c>
      <c r="M15" s="1">
        <v>0.8</v>
      </c>
      <c r="N15" s="10">
        <v>10</v>
      </c>
      <c r="O15" s="23">
        <v>21.431000000000001</v>
      </c>
      <c r="P15" s="10">
        <v>8855</v>
      </c>
      <c r="Q15" s="23">
        <v>17.709</v>
      </c>
      <c r="R15" s="10">
        <v>4870</v>
      </c>
      <c r="S15" s="10">
        <v>1239</v>
      </c>
      <c r="T15" s="10">
        <v>2348</v>
      </c>
      <c r="U15" s="10">
        <v>4870</v>
      </c>
      <c r="V15" s="23">
        <v>19.478000000000002</v>
      </c>
      <c r="W15" s="23">
        <v>4.9560000000000004</v>
      </c>
      <c r="X15" s="23">
        <v>9.3919999999999995</v>
      </c>
      <c r="Y15" s="23">
        <v>19.48</v>
      </c>
      <c r="Z15" s="23">
        <v>11.951000000000001</v>
      </c>
    </row>
    <row r="16" spans="1:26" x14ac:dyDescent="0.25">
      <c r="A16" s="10" t="s">
        <v>135</v>
      </c>
      <c r="B16" s="10" t="s">
        <v>136</v>
      </c>
      <c r="C16" s="10">
        <v>1</v>
      </c>
      <c r="D16" s="10">
        <v>15</v>
      </c>
      <c r="E16" s="10">
        <v>80</v>
      </c>
      <c r="F16" s="10" t="s">
        <v>138</v>
      </c>
      <c r="G16" s="1">
        <v>3.3</v>
      </c>
      <c r="H16" s="1">
        <v>1</v>
      </c>
      <c r="I16" s="1">
        <v>0.1</v>
      </c>
      <c r="J16" s="1">
        <v>4</v>
      </c>
      <c r="K16" s="1">
        <v>3.2</v>
      </c>
      <c r="L16" s="1">
        <v>2.2999999999999998</v>
      </c>
      <c r="M16" s="1">
        <v>1.2</v>
      </c>
      <c r="N16" s="10">
        <v>10</v>
      </c>
      <c r="O16" s="23">
        <v>20.875</v>
      </c>
      <c r="P16" s="10">
        <v>8687</v>
      </c>
      <c r="Q16" s="23">
        <v>17.373999999999999</v>
      </c>
      <c r="R16" s="10">
        <v>4777</v>
      </c>
      <c r="S16" s="10">
        <v>2115</v>
      </c>
      <c r="T16" s="10">
        <v>3141</v>
      </c>
      <c r="U16" s="10">
        <v>4777</v>
      </c>
      <c r="V16" s="23">
        <v>19.109000000000002</v>
      </c>
      <c r="W16" s="23">
        <v>8.4600000000000009</v>
      </c>
      <c r="X16" s="23">
        <v>12.564</v>
      </c>
      <c r="Y16" s="23">
        <v>19.108000000000001</v>
      </c>
      <c r="Z16" s="23">
        <v>10.183</v>
      </c>
    </row>
    <row r="17" spans="1:26" x14ac:dyDescent="0.25">
      <c r="A17" s="10" t="s">
        <v>135</v>
      </c>
      <c r="B17" s="10" t="s">
        <v>136</v>
      </c>
      <c r="C17" s="10">
        <v>1</v>
      </c>
      <c r="D17" s="10">
        <v>16</v>
      </c>
      <c r="E17" s="10">
        <v>80</v>
      </c>
      <c r="F17" s="10" t="s">
        <v>138</v>
      </c>
      <c r="G17" s="1">
        <v>2.4</v>
      </c>
      <c r="H17" s="1">
        <v>1.3</v>
      </c>
      <c r="I17" s="1">
        <v>0.6</v>
      </c>
      <c r="J17" s="1">
        <v>2.4</v>
      </c>
      <c r="K17" s="1">
        <v>2.2999999999999998</v>
      </c>
      <c r="L17" s="1">
        <v>1.8</v>
      </c>
      <c r="M17" s="1">
        <v>0.5</v>
      </c>
      <c r="N17" s="10">
        <v>10</v>
      </c>
      <c r="O17" s="23">
        <v>4.9320000000000004</v>
      </c>
      <c r="P17" s="10">
        <v>3040</v>
      </c>
      <c r="Q17" s="23">
        <v>6.08</v>
      </c>
      <c r="R17" s="10">
        <v>1669</v>
      </c>
      <c r="S17" s="10">
        <v>818</v>
      </c>
      <c r="T17" s="10">
        <v>1437</v>
      </c>
      <c r="U17" s="10">
        <v>1669</v>
      </c>
      <c r="V17" s="23">
        <v>6.6749999999999998</v>
      </c>
      <c r="W17" s="23">
        <v>3.2719999999999998</v>
      </c>
      <c r="X17" s="23">
        <v>5.7480000000000002</v>
      </c>
      <c r="Y17" s="23">
        <v>6.6760000000000002</v>
      </c>
      <c r="Z17" s="23">
        <v>4.3390000000000004</v>
      </c>
    </row>
    <row r="18" spans="1:26" x14ac:dyDescent="0.25">
      <c r="A18" s="10" t="s">
        <v>135</v>
      </c>
      <c r="B18" s="10" t="s">
        <v>136</v>
      </c>
      <c r="C18" s="10">
        <v>1</v>
      </c>
      <c r="D18" s="10">
        <v>17</v>
      </c>
      <c r="E18" s="10">
        <v>80</v>
      </c>
      <c r="F18" s="10" t="s">
        <v>138</v>
      </c>
      <c r="G18" s="1">
        <v>3.6</v>
      </c>
      <c r="H18" s="1">
        <v>2.2000000000000002</v>
      </c>
      <c r="I18" s="1">
        <v>0.1</v>
      </c>
      <c r="J18" s="1">
        <v>4.3</v>
      </c>
      <c r="K18" s="1">
        <v>4.3</v>
      </c>
      <c r="L18" s="1">
        <v>3.1</v>
      </c>
      <c r="M18" s="1">
        <v>2.5</v>
      </c>
      <c r="N18" s="10">
        <v>10</v>
      </c>
      <c r="O18" s="23">
        <v>34.662999999999997</v>
      </c>
      <c r="P18" s="10">
        <v>12564</v>
      </c>
      <c r="Q18" s="23">
        <v>25.129000000000001</v>
      </c>
      <c r="R18" s="10">
        <v>6914</v>
      </c>
      <c r="S18" s="10">
        <v>2410</v>
      </c>
      <c r="T18" s="10">
        <v>3651</v>
      </c>
      <c r="U18" s="10">
        <v>6914</v>
      </c>
      <c r="V18" s="23">
        <v>27.655000000000001</v>
      </c>
      <c r="W18" s="23">
        <v>9.64</v>
      </c>
      <c r="X18" s="23">
        <v>14.603999999999999</v>
      </c>
      <c r="Y18" s="23">
        <v>27.655999999999999</v>
      </c>
      <c r="Z18" s="23">
        <v>14.528</v>
      </c>
    </row>
    <row r="19" spans="1:26" x14ac:dyDescent="0.25">
      <c r="A19" s="10" t="s">
        <v>135</v>
      </c>
      <c r="B19" s="10" t="s">
        <v>136</v>
      </c>
      <c r="C19" s="10">
        <v>1</v>
      </c>
      <c r="D19" s="10">
        <v>18</v>
      </c>
      <c r="E19" s="10">
        <v>80</v>
      </c>
      <c r="F19" s="10" t="s">
        <v>138</v>
      </c>
      <c r="G19" s="1">
        <v>4.4000000000000004</v>
      </c>
      <c r="H19" s="1">
        <v>2.5</v>
      </c>
      <c r="I19" s="1">
        <v>0.5</v>
      </c>
      <c r="J19" s="1">
        <v>5.4</v>
      </c>
      <c r="K19" s="1">
        <v>5</v>
      </c>
      <c r="L19" s="1">
        <v>3.4</v>
      </c>
      <c r="M19" s="1">
        <v>3.2</v>
      </c>
      <c r="N19" s="10">
        <v>10</v>
      </c>
      <c r="O19" s="23">
        <v>55.768000000000001</v>
      </c>
      <c r="P19" s="10">
        <v>17760</v>
      </c>
      <c r="Q19" s="23">
        <v>35.520000000000003</v>
      </c>
      <c r="R19" s="10">
        <v>9778</v>
      </c>
      <c r="S19" s="10">
        <v>1976</v>
      </c>
      <c r="T19" s="10">
        <v>3365</v>
      </c>
      <c r="U19" s="10">
        <v>9778</v>
      </c>
      <c r="V19" s="23">
        <v>39.113</v>
      </c>
      <c r="W19" s="23">
        <v>7.9039999999999999</v>
      </c>
      <c r="X19" s="23">
        <v>13.46</v>
      </c>
      <c r="Y19" s="23">
        <v>39.112000000000002</v>
      </c>
      <c r="Z19" s="23">
        <v>21.245999999999999</v>
      </c>
    </row>
    <row r="20" spans="1:26" x14ac:dyDescent="0.25">
      <c r="A20" s="10" t="s">
        <v>135</v>
      </c>
      <c r="B20" s="10" t="s">
        <v>136</v>
      </c>
      <c r="C20" s="10">
        <v>1</v>
      </c>
      <c r="D20" s="10">
        <v>19</v>
      </c>
      <c r="E20" s="10">
        <v>79</v>
      </c>
      <c r="F20" s="10" t="s">
        <v>137</v>
      </c>
      <c r="G20" s="1">
        <v>3.9</v>
      </c>
      <c r="H20" s="1">
        <v>3.1</v>
      </c>
      <c r="I20" s="1">
        <v>0.1</v>
      </c>
      <c r="J20" s="1">
        <v>4.2</v>
      </c>
      <c r="K20" s="1">
        <v>3.2</v>
      </c>
      <c r="L20" s="1">
        <v>1.7</v>
      </c>
      <c r="M20" s="1">
        <v>1.2</v>
      </c>
      <c r="N20" s="10">
        <v>2</v>
      </c>
      <c r="O20" s="23">
        <v>22.361000000000001</v>
      </c>
      <c r="P20" s="10">
        <v>5075</v>
      </c>
      <c r="Q20" s="23">
        <v>10.151</v>
      </c>
      <c r="R20" s="10">
        <v>2608</v>
      </c>
      <c r="S20" s="10">
        <v>513</v>
      </c>
      <c r="T20" s="10">
        <v>845</v>
      </c>
      <c r="U20" s="10">
        <v>2608</v>
      </c>
      <c r="V20" s="23">
        <v>10.433999999999999</v>
      </c>
      <c r="W20" s="23">
        <v>2.052</v>
      </c>
      <c r="X20" s="23">
        <v>3.38</v>
      </c>
      <c r="Y20" s="23">
        <v>10.432</v>
      </c>
      <c r="Z20" s="23">
        <v>10.756</v>
      </c>
    </row>
    <row r="21" spans="1:26" x14ac:dyDescent="0.25">
      <c r="A21" s="10" t="s">
        <v>135</v>
      </c>
      <c r="B21" s="10" t="s">
        <v>136</v>
      </c>
      <c r="C21" s="10">
        <v>2</v>
      </c>
      <c r="D21" s="10">
        <v>1</v>
      </c>
      <c r="E21" s="10">
        <v>79</v>
      </c>
      <c r="F21" s="10" t="s">
        <v>137</v>
      </c>
      <c r="G21" s="1">
        <v>4.0999999999999996</v>
      </c>
      <c r="H21" s="1">
        <v>3.6</v>
      </c>
      <c r="I21" s="1">
        <v>0.2</v>
      </c>
      <c r="J21" s="1">
        <v>3.2</v>
      </c>
      <c r="K21" s="1">
        <v>2.7</v>
      </c>
      <c r="L21" s="1">
        <v>1.5</v>
      </c>
      <c r="M21" s="1">
        <v>1.4</v>
      </c>
      <c r="N21" s="10">
        <v>2</v>
      </c>
      <c r="O21" s="23">
        <v>15.71</v>
      </c>
      <c r="P21" s="10">
        <v>3880</v>
      </c>
      <c r="Q21" s="23">
        <v>7.76</v>
      </c>
      <c r="R21" s="10">
        <v>1995</v>
      </c>
      <c r="S21" s="10">
        <v>395</v>
      </c>
      <c r="T21" s="10">
        <v>623</v>
      </c>
      <c r="U21" s="10">
        <v>1995</v>
      </c>
      <c r="V21" s="23">
        <v>7.9809999999999999</v>
      </c>
      <c r="W21" s="23">
        <v>1.58</v>
      </c>
      <c r="X21" s="23">
        <v>2.492</v>
      </c>
      <c r="Y21" s="23">
        <v>7.98</v>
      </c>
      <c r="Z21" s="23">
        <v>6.8380000000000001</v>
      </c>
    </row>
    <row r="22" spans="1:26" x14ac:dyDescent="0.25">
      <c r="A22" s="10" t="s">
        <v>135</v>
      </c>
      <c r="B22" s="10" t="s">
        <v>136</v>
      </c>
      <c r="C22" s="10">
        <v>2</v>
      </c>
      <c r="D22" s="10">
        <v>2</v>
      </c>
      <c r="E22" s="10">
        <v>79</v>
      </c>
      <c r="F22" s="10" t="s">
        <v>137</v>
      </c>
      <c r="G22" s="1">
        <v>2.5</v>
      </c>
      <c r="H22" s="1">
        <v>1.8</v>
      </c>
      <c r="I22" s="1">
        <v>0.1</v>
      </c>
      <c r="J22" s="1">
        <v>2.6</v>
      </c>
      <c r="K22" s="1">
        <v>2</v>
      </c>
      <c r="L22" s="1">
        <v>1.2</v>
      </c>
      <c r="M22" s="1">
        <v>1</v>
      </c>
      <c r="N22" s="10">
        <v>2</v>
      </c>
      <c r="O22" s="23">
        <v>5.96</v>
      </c>
      <c r="P22" s="10">
        <v>1856</v>
      </c>
      <c r="Q22" s="23">
        <v>3.7130000000000001</v>
      </c>
      <c r="R22" s="10">
        <v>956</v>
      </c>
      <c r="S22" s="10">
        <v>463</v>
      </c>
      <c r="T22" s="10">
        <v>752</v>
      </c>
      <c r="U22" s="10">
        <v>956</v>
      </c>
      <c r="V22" s="23">
        <v>3.823</v>
      </c>
      <c r="W22" s="23">
        <v>1.8520000000000001</v>
      </c>
      <c r="X22" s="23">
        <v>3.008</v>
      </c>
      <c r="Y22" s="23">
        <v>3.8239999999999998</v>
      </c>
      <c r="Z22" s="23">
        <v>4.1559999999999997</v>
      </c>
    </row>
    <row r="23" spans="1:26" x14ac:dyDescent="0.25">
      <c r="A23" s="10" t="s">
        <v>135</v>
      </c>
      <c r="B23" s="10" t="s">
        <v>136</v>
      </c>
      <c r="C23" s="10">
        <v>2</v>
      </c>
      <c r="D23" s="10">
        <v>3</v>
      </c>
      <c r="E23" s="10">
        <v>79</v>
      </c>
      <c r="F23" s="10" t="s">
        <v>137</v>
      </c>
      <c r="G23" s="1">
        <v>2.4</v>
      </c>
      <c r="H23" s="1">
        <v>2.4</v>
      </c>
      <c r="I23" s="1">
        <v>0.1</v>
      </c>
      <c r="J23" s="1">
        <v>3.4</v>
      </c>
      <c r="K23" s="1">
        <v>2.2999999999999998</v>
      </c>
      <c r="L23" s="1">
        <v>1.2</v>
      </c>
      <c r="M23" s="1">
        <v>1</v>
      </c>
      <c r="N23" s="10">
        <v>2</v>
      </c>
      <c r="O23" s="23">
        <v>7.51</v>
      </c>
      <c r="P23" s="10">
        <v>2213</v>
      </c>
      <c r="Q23" s="23">
        <v>4.4260000000000002</v>
      </c>
      <c r="R23" s="10">
        <v>1139</v>
      </c>
      <c r="S23" s="10">
        <v>461</v>
      </c>
      <c r="T23" s="10">
        <v>793</v>
      </c>
      <c r="U23" s="10">
        <v>1139</v>
      </c>
      <c r="V23" s="23">
        <v>4.5570000000000004</v>
      </c>
      <c r="W23" s="23">
        <v>1.8440000000000001</v>
      </c>
      <c r="X23" s="23">
        <v>3.1720000000000002</v>
      </c>
      <c r="Y23" s="23">
        <v>4.556</v>
      </c>
      <c r="Z23" s="23">
        <v>6.3819999999999997</v>
      </c>
    </row>
    <row r="24" spans="1:26" x14ac:dyDescent="0.25">
      <c r="A24" s="10" t="s">
        <v>135</v>
      </c>
      <c r="B24" s="10" t="s">
        <v>136</v>
      </c>
      <c r="C24" s="10">
        <v>2</v>
      </c>
      <c r="D24" s="10">
        <v>4</v>
      </c>
      <c r="E24" s="10">
        <v>80</v>
      </c>
      <c r="F24" s="10" t="s">
        <v>138</v>
      </c>
      <c r="G24" s="1">
        <v>3.4</v>
      </c>
      <c r="H24" s="1">
        <v>2</v>
      </c>
      <c r="I24" s="1">
        <v>0.1</v>
      </c>
      <c r="J24" s="1">
        <v>3.8</v>
      </c>
      <c r="K24" s="1">
        <v>2.6</v>
      </c>
      <c r="L24" s="1">
        <v>0.7</v>
      </c>
      <c r="M24" s="1">
        <v>0.5</v>
      </c>
      <c r="N24" s="10">
        <v>10</v>
      </c>
      <c r="O24" s="23">
        <v>13.74</v>
      </c>
      <c r="P24" s="10">
        <v>6407</v>
      </c>
      <c r="Q24" s="23">
        <v>12.814</v>
      </c>
      <c r="R24" s="10">
        <v>3522</v>
      </c>
      <c r="S24" s="10">
        <v>772</v>
      </c>
      <c r="T24" s="10">
        <v>1598</v>
      </c>
      <c r="U24" s="10">
        <v>3522</v>
      </c>
      <c r="V24" s="23">
        <v>14.086</v>
      </c>
      <c r="W24" s="23">
        <v>3.0880000000000001</v>
      </c>
      <c r="X24" s="23">
        <v>6.3920000000000003</v>
      </c>
      <c r="Y24" s="23">
        <v>14.087999999999999</v>
      </c>
      <c r="Z24" s="23">
        <v>8.0459999999999994</v>
      </c>
    </row>
    <row r="25" spans="1:26" x14ac:dyDescent="0.25">
      <c r="A25" s="10" t="s">
        <v>135</v>
      </c>
      <c r="B25" s="10" t="s">
        <v>136</v>
      </c>
      <c r="C25" s="10">
        <v>2</v>
      </c>
      <c r="D25" s="10">
        <v>5</v>
      </c>
      <c r="E25" s="10">
        <v>80</v>
      </c>
      <c r="F25" s="10" t="s">
        <v>138</v>
      </c>
      <c r="G25" s="1">
        <v>2</v>
      </c>
      <c r="H25" s="1">
        <v>0.5</v>
      </c>
      <c r="I25" s="1">
        <v>0.1</v>
      </c>
      <c r="J25" s="1">
        <v>2.1</v>
      </c>
      <c r="K25" s="1">
        <v>1.2</v>
      </c>
      <c r="L25" s="1">
        <v>0.5</v>
      </c>
      <c r="M25" s="1">
        <v>0.3</v>
      </c>
      <c r="N25" s="10">
        <v>10</v>
      </c>
      <c r="O25" s="23">
        <v>2.5099999999999998</v>
      </c>
      <c r="P25" s="10">
        <v>1859</v>
      </c>
      <c r="Q25" s="23">
        <v>3.7189999999999999</v>
      </c>
      <c r="R25" s="10">
        <v>1020</v>
      </c>
      <c r="S25" s="10">
        <v>860</v>
      </c>
      <c r="T25" s="10">
        <v>1020</v>
      </c>
      <c r="U25" s="10">
        <v>1020</v>
      </c>
      <c r="V25" s="23">
        <v>4.08</v>
      </c>
      <c r="W25" s="23">
        <v>3.44</v>
      </c>
      <c r="X25" s="23">
        <v>4.08</v>
      </c>
      <c r="Y25" s="23">
        <v>4.08</v>
      </c>
      <c r="Z25" s="23">
        <v>2.1389999999999998</v>
      </c>
    </row>
    <row r="26" spans="1:26" x14ac:dyDescent="0.25">
      <c r="A26" s="10" t="s">
        <v>135</v>
      </c>
      <c r="B26" s="10" t="s">
        <v>136</v>
      </c>
      <c r="C26" s="10">
        <v>2</v>
      </c>
      <c r="D26" s="10">
        <v>7</v>
      </c>
      <c r="E26" s="10">
        <v>80</v>
      </c>
      <c r="F26" s="10" t="s">
        <v>138</v>
      </c>
      <c r="G26" s="1">
        <v>1.7</v>
      </c>
      <c r="H26" s="1">
        <v>1.5</v>
      </c>
      <c r="I26" s="1">
        <v>0.1</v>
      </c>
      <c r="J26" s="1">
        <v>2</v>
      </c>
      <c r="K26" s="1">
        <v>1.2</v>
      </c>
      <c r="L26" s="1">
        <v>0.5</v>
      </c>
      <c r="M26" s="1">
        <v>0.4</v>
      </c>
      <c r="N26" s="10">
        <v>10</v>
      </c>
      <c r="O26" s="23">
        <v>1.5449999999999999</v>
      </c>
      <c r="P26" s="10">
        <v>1306</v>
      </c>
      <c r="Q26" s="23">
        <v>2.6120000000000001</v>
      </c>
      <c r="R26" s="10">
        <v>716</v>
      </c>
      <c r="S26" s="10">
        <v>592</v>
      </c>
      <c r="T26" s="10">
        <v>716</v>
      </c>
      <c r="U26" s="10">
        <v>716</v>
      </c>
      <c r="V26" s="23">
        <v>2.8639999999999999</v>
      </c>
      <c r="W26" s="23">
        <v>2.3679999999999999</v>
      </c>
      <c r="X26" s="23">
        <v>2.8639999999999999</v>
      </c>
      <c r="Y26" s="23">
        <v>2.8639999999999999</v>
      </c>
      <c r="Z26" s="23">
        <v>2.0110000000000001</v>
      </c>
    </row>
    <row r="27" spans="1:26" x14ac:dyDescent="0.25">
      <c r="A27" s="10" t="s">
        <v>135</v>
      </c>
      <c r="B27" s="10" t="s">
        <v>136</v>
      </c>
      <c r="C27" s="10">
        <v>2</v>
      </c>
      <c r="D27" s="10">
        <v>8</v>
      </c>
      <c r="E27" s="10">
        <v>80</v>
      </c>
      <c r="F27" s="10" t="s">
        <v>138</v>
      </c>
      <c r="G27" s="1">
        <v>2.9</v>
      </c>
      <c r="H27" s="1">
        <v>1.7</v>
      </c>
      <c r="I27" s="1">
        <v>0.1</v>
      </c>
      <c r="J27" s="1">
        <v>3.8</v>
      </c>
      <c r="K27" s="1">
        <v>3</v>
      </c>
      <c r="L27" s="1">
        <v>2.2000000000000002</v>
      </c>
      <c r="M27" s="1">
        <v>2</v>
      </c>
      <c r="N27" s="10">
        <v>10</v>
      </c>
      <c r="O27" s="23">
        <v>16.95</v>
      </c>
      <c r="P27" s="10">
        <v>7465</v>
      </c>
      <c r="Q27" s="23">
        <v>14.93</v>
      </c>
      <c r="R27" s="10">
        <v>4104</v>
      </c>
      <c r="S27" s="10">
        <v>1928</v>
      </c>
      <c r="T27" s="10">
        <v>2869</v>
      </c>
      <c r="U27" s="10">
        <v>4104</v>
      </c>
      <c r="V27" s="23">
        <v>16.417000000000002</v>
      </c>
      <c r="W27" s="23">
        <v>7.7119999999999997</v>
      </c>
      <c r="X27" s="23">
        <v>11.476000000000001</v>
      </c>
      <c r="Y27" s="23">
        <v>16.416</v>
      </c>
      <c r="Z27" s="23">
        <v>9.0830000000000002</v>
      </c>
    </row>
    <row r="28" spans="1:26" x14ac:dyDescent="0.25">
      <c r="A28" s="10" t="s">
        <v>135</v>
      </c>
      <c r="B28" s="10" t="s">
        <v>136</v>
      </c>
      <c r="C28" s="10">
        <v>2</v>
      </c>
      <c r="D28" s="10">
        <v>9</v>
      </c>
      <c r="E28" s="10">
        <v>79</v>
      </c>
      <c r="F28" s="10" t="s">
        <v>137</v>
      </c>
      <c r="G28" s="1">
        <v>4.0999999999999996</v>
      </c>
      <c r="H28" s="1">
        <v>2.5</v>
      </c>
      <c r="I28" s="1">
        <v>0.1</v>
      </c>
      <c r="J28" s="1">
        <v>3.9</v>
      </c>
      <c r="K28" s="1">
        <v>3.8</v>
      </c>
      <c r="L28" s="1">
        <v>1.5</v>
      </c>
      <c r="M28" s="1">
        <v>1.1000000000000001</v>
      </c>
      <c r="N28" s="10">
        <v>2</v>
      </c>
      <c r="O28" s="23">
        <v>25.948</v>
      </c>
      <c r="P28" s="10">
        <v>5683</v>
      </c>
      <c r="Q28" s="23">
        <v>11.367000000000001</v>
      </c>
      <c r="R28" s="10">
        <v>2920</v>
      </c>
      <c r="S28" s="10">
        <v>541</v>
      </c>
      <c r="T28" s="10">
        <v>954</v>
      </c>
      <c r="U28" s="10">
        <v>2920</v>
      </c>
      <c r="V28" s="23">
        <v>11.682</v>
      </c>
      <c r="W28" s="23">
        <v>2.1640000000000001</v>
      </c>
      <c r="X28" s="23">
        <v>3.8159999999999998</v>
      </c>
      <c r="Y28" s="23">
        <v>11.68</v>
      </c>
      <c r="Z28" s="23">
        <v>11.646000000000001</v>
      </c>
    </row>
    <row r="29" spans="1:26" x14ac:dyDescent="0.25">
      <c r="A29" s="10" t="s">
        <v>135</v>
      </c>
      <c r="B29" s="10" t="s">
        <v>136</v>
      </c>
      <c r="C29" s="10">
        <v>2</v>
      </c>
      <c r="D29" s="10">
        <v>10</v>
      </c>
      <c r="E29" s="10">
        <v>79</v>
      </c>
      <c r="F29" s="10" t="s">
        <v>137</v>
      </c>
      <c r="G29" s="1">
        <v>3.9</v>
      </c>
      <c r="H29" s="1">
        <v>2.7</v>
      </c>
      <c r="I29" s="1">
        <v>0.2</v>
      </c>
      <c r="J29" s="1">
        <v>2.4</v>
      </c>
      <c r="K29" s="1">
        <v>2.4</v>
      </c>
      <c r="L29" s="1">
        <v>1.8</v>
      </c>
      <c r="M29" s="1">
        <v>0.8</v>
      </c>
      <c r="N29" s="10">
        <v>2</v>
      </c>
      <c r="O29" s="23">
        <v>10.541</v>
      </c>
      <c r="P29" s="10">
        <v>2864</v>
      </c>
      <c r="Q29" s="23">
        <v>5.7290000000000001</v>
      </c>
      <c r="R29" s="10">
        <v>1474</v>
      </c>
      <c r="S29" s="10">
        <v>363</v>
      </c>
      <c r="T29" s="10">
        <v>580</v>
      </c>
      <c r="U29" s="10">
        <v>1474</v>
      </c>
      <c r="V29" s="23">
        <v>5.8949999999999996</v>
      </c>
      <c r="W29" s="23">
        <v>1.452</v>
      </c>
      <c r="X29" s="23">
        <v>2.3199999999999998</v>
      </c>
      <c r="Y29" s="23">
        <v>5.8959999999999999</v>
      </c>
      <c r="Z29" s="23">
        <v>4.5259999999999998</v>
      </c>
    </row>
    <row r="30" spans="1:26" x14ac:dyDescent="0.25">
      <c r="A30" s="10" t="s">
        <v>135</v>
      </c>
      <c r="B30" s="10" t="s">
        <v>136</v>
      </c>
      <c r="C30" s="10">
        <v>2</v>
      </c>
      <c r="D30" s="10">
        <v>11</v>
      </c>
      <c r="E30" s="10">
        <v>79</v>
      </c>
      <c r="F30" s="10" t="s">
        <v>137</v>
      </c>
      <c r="G30" s="1">
        <v>2.6</v>
      </c>
      <c r="H30" s="1">
        <v>1.5</v>
      </c>
      <c r="I30" s="1">
        <v>0.1</v>
      </c>
      <c r="J30" s="1">
        <v>3.4</v>
      </c>
      <c r="K30" s="1">
        <v>1.4</v>
      </c>
      <c r="L30" s="1">
        <v>1.2</v>
      </c>
      <c r="M30" s="1">
        <v>1.2</v>
      </c>
      <c r="N30" s="10">
        <v>2</v>
      </c>
      <c r="O30" s="23">
        <v>7.0149999999999997</v>
      </c>
      <c r="P30" s="10">
        <v>2101</v>
      </c>
      <c r="Q30" s="23">
        <v>4.2030000000000003</v>
      </c>
      <c r="R30" s="10">
        <v>1082</v>
      </c>
      <c r="S30" s="10">
        <v>570</v>
      </c>
      <c r="T30" s="10">
        <v>861</v>
      </c>
      <c r="U30" s="10">
        <v>1082</v>
      </c>
      <c r="V30" s="23">
        <v>4.327</v>
      </c>
      <c r="W30" s="23">
        <v>2.2799999999999998</v>
      </c>
      <c r="X30" s="23">
        <v>3.444</v>
      </c>
      <c r="Y30" s="23">
        <v>4.3280000000000003</v>
      </c>
      <c r="Z30" s="23">
        <v>4.5259999999999998</v>
      </c>
    </row>
    <row r="31" spans="1:26" x14ac:dyDescent="0.25">
      <c r="A31" s="10" t="s">
        <v>135</v>
      </c>
      <c r="B31" s="10" t="s">
        <v>136</v>
      </c>
      <c r="C31" s="10">
        <v>2</v>
      </c>
      <c r="D31" s="10">
        <v>12</v>
      </c>
      <c r="E31" s="10">
        <v>79</v>
      </c>
      <c r="F31" s="10" t="s">
        <v>137</v>
      </c>
      <c r="G31" s="1">
        <v>2</v>
      </c>
      <c r="H31" s="1">
        <v>1.1000000000000001</v>
      </c>
      <c r="I31" s="1">
        <v>0.1</v>
      </c>
      <c r="J31" s="1">
        <v>2.1</v>
      </c>
      <c r="K31" s="1">
        <v>2</v>
      </c>
      <c r="L31" s="1">
        <v>1.1000000000000001</v>
      </c>
      <c r="M31" s="1">
        <v>0.5</v>
      </c>
      <c r="N31" s="10">
        <v>2</v>
      </c>
      <c r="O31" s="23">
        <v>3.6789999999999998</v>
      </c>
      <c r="P31" s="10">
        <v>1286</v>
      </c>
      <c r="Q31" s="23">
        <v>2.5720000000000001</v>
      </c>
      <c r="R31" s="10">
        <v>663</v>
      </c>
      <c r="S31" s="10">
        <v>504</v>
      </c>
      <c r="T31" s="10">
        <v>663</v>
      </c>
      <c r="U31" s="10">
        <v>663</v>
      </c>
      <c r="V31" s="23">
        <v>2.65</v>
      </c>
      <c r="W31" s="23">
        <v>2.016</v>
      </c>
      <c r="X31" s="23">
        <v>2.6520000000000001</v>
      </c>
      <c r="Y31" s="23">
        <v>2.6520000000000001</v>
      </c>
      <c r="Z31" s="23">
        <v>3.302</v>
      </c>
    </row>
    <row r="32" spans="1:26" x14ac:dyDescent="0.25">
      <c r="A32" s="10" t="s">
        <v>135</v>
      </c>
      <c r="B32" s="10" t="s">
        <v>136</v>
      </c>
      <c r="C32" s="10">
        <v>2</v>
      </c>
      <c r="D32" s="10">
        <v>13</v>
      </c>
      <c r="E32" s="10">
        <v>79</v>
      </c>
      <c r="F32" s="10" t="s">
        <v>137</v>
      </c>
      <c r="G32" s="1">
        <v>1.5</v>
      </c>
      <c r="H32" s="1">
        <v>0.4</v>
      </c>
      <c r="I32" s="1">
        <v>0.1</v>
      </c>
      <c r="J32" s="1">
        <v>1.2</v>
      </c>
      <c r="K32" s="1">
        <v>0.6</v>
      </c>
      <c r="L32" s="1">
        <v>0.5</v>
      </c>
      <c r="M32" s="1">
        <v>0.4</v>
      </c>
      <c r="N32" s="10">
        <v>2</v>
      </c>
      <c r="O32" s="23">
        <v>0.57799999999999996</v>
      </c>
      <c r="P32" s="10">
        <v>315</v>
      </c>
      <c r="Q32" s="23">
        <v>0.629</v>
      </c>
      <c r="R32" s="10">
        <v>163</v>
      </c>
      <c r="S32" s="10">
        <v>163</v>
      </c>
      <c r="T32" s="10">
        <v>163</v>
      </c>
      <c r="U32" s="10">
        <v>163</v>
      </c>
      <c r="V32" s="23">
        <v>0.65</v>
      </c>
      <c r="W32" s="23">
        <v>0.65200000000000002</v>
      </c>
      <c r="X32" s="23">
        <v>0.65200000000000002</v>
      </c>
      <c r="Y32" s="23">
        <v>0.65200000000000002</v>
      </c>
      <c r="Z32" s="23">
        <v>0.63600000000000001</v>
      </c>
    </row>
    <row r="33" spans="1:26" x14ac:dyDescent="0.25">
      <c r="A33" s="10" t="s">
        <v>135</v>
      </c>
      <c r="B33" s="10" t="s">
        <v>136</v>
      </c>
      <c r="C33" s="10">
        <v>2</v>
      </c>
      <c r="D33" s="10">
        <v>14</v>
      </c>
      <c r="E33" s="10">
        <v>79</v>
      </c>
      <c r="F33" s="10" t="s">
        <v>137</v>
      </c>
      <c r="G33" s="1">
        <v>0.5</v>
      </c>
      <c r="H33" s="1">
        <v>0.4</v>
      </c>
      <c r="I33" s="1">
        <v>0.1</v>
      </c>
      <c r="J33" s="1">
        <v>1.2</v>
      </c>
      <c r="K33" s="1">
        <v>1.2</v>
      </c>
      <c r="L33" s="1">
        <v>0.6</v>
      </c>
      <c r="M33" s="1">
        <v>0.6</v>
      </c>
      <c r="N33" s="10">
        <v>2</v>
      </c>
      <c r="O33" s="23">
        <v>0.27300000000000002</v>
      </c>
      <c r="P33" s="10">
        <v>178</v>
      </c>
      <c r="Q33" s="23">
        <v>0.35599999999999998</v>
      </c>
      <c r="R33" s="10">
        <v>92</v>
      </c>
      <c r="S33" s="10">
        <v>92</v>
      </c>
      <c r="T33" s="10">
        <v>92</v>
      </c>
      <c r="U33" s="10">
        <v>92</v>
      </c>
      <c r="V33" s="23">
        <v>0.36799999999999999</v>
      </c>
      <c r="W33" s="23">
        <v>0.36799999999999999</v>
      </c>
      <c r="X33" s="23">
        <v>0.36799999999999999</v>
      </c>
      <c r="Y33" s="23">
        <v>0.36799999999999999</v>
      </c>
      <c r="Z33" s="23">
        <v>1.131</v>
      </c>
    </row>
    <row r="34" spans="1:26" x14ac:dyDescent="0.25">
      <c r="A34" s="10" t="s">
        <v>135</v>
      </c>
      <c r="B34" s="10" t="s">
        <v>136</v>
      </c>
      <c r="C34" s="10">
        <v>2</v>
      </c>
      <c r="D34" s="10">
        <v>15</v>
      </c>
      <c r="E34" s="10">
        <v>80</v>
      </c>
      <c r="F34" s="10" t="s">
        <v>138</v>
      </c>
      <c r="G34" s="1">
        <v>2.4</v>
      </c>
      <c r="H34" s="1">
        <v>2</v>
      </c>
      <c r="I34" s="1">
        <v>0.1</v>
      </c>
      <c r="J34" s="1">
        <v>2</v>
      </c>
      <c r="K34" s="1">
        <v>1.4</v>
      </c>
      <c r="L34" s="1">
        <v>0.5</v>
      </c>
      <c r="M34" s="1">
        <v>0.4</v>
      </c>
      <c r="N34" s="10">
        <v>10</v>
      </c>
      <c r="O34" s="23">
        <v>2.5249999999999999</v>
      </c>
      <c r="P34" s="10">
        <v>1867</v>
      </c>
      <c r="Q34" s="23">
        <v>3.7349999999999999</v>
      </c>
      <c r="R34" s="10">
        <v>1024</v>
      </c>
      <c r="S34" s="10">
        <v>402</v>
      </c>
      <c r="T34" s="10">
        <v>779</v>
      </c>
      <c r="U34" s="10">
        <v>1024</v>
      </c>
      <c r="V34" s="23">
        <v>4.0970000000000004</v>
      </c>
      <c r="W34" s="23">
        <v>1.6080000000000001</v>
      </c>
      <c r="X34" s="23">
        <v>3.1160000000000001</v>
      </c>
      <c r="Y34" s="23">
        <v>4.0960000000000001</v>
      </c>
      <c r="Z34" s="23">
        <v>2.2709999999999999</v>
      </c>
    </row>
    <row r="35" spans="1:26" x14ac:dyDescent="0.25">
      <c r="A35" s="10" t="s">
        <v>135</v>
      </c>
      <c r="B35" s="10" t="s">
        <v>136</v>
      </c>
      <c r="C35" s="10">
        <v>2</v>
      </c>
      <c r="D35" s="10">
        <v>16</v>
      </c>
      <c r="E35" s="10">
        <v>80</v>
      </c>
      <c r="F35" s="10" t="s">
        <v>138</v>
      </c>
      <c r="G35" s="1">
        <v>4</v>
      </c>
      <c r="H35" s="1">
        <v>3.5</v>
      </c>
      <c r="I35" s="1">
        <v>0.1</v>
      </c>
      <c r="J35" s="1">
        <v>3.8</v>
      </c>
      <c r="K35" s="1">
        <v>3.7</v>
      </c>
      <c r="L35" s="1">
        <v>2.9</v>
      </c>
      <c r="M35" s="1">
        <v>2.8</v>
      </c>
      <c r="N35" s="10">
        <v>10</v>
      </c>
      <c r="O35" s="23">
        <v>32.954999999999998</v>
      </c>
      <c r="P35" s="10">
        <v>12111</v>
      </c>
      <c r="Q35" s="23">
        <v>24.222000000000001</v>
      </c>
      <c r="R35" s="10">
        <v>6664</v>
      </c>
      <c r="S35" s="10">
        <v>2053</v>
      </c>
      <c r="T35" s="10">
        <v>2912</v>
      </c>
      <c r="U35" s="10">
        <v>6664</v>
      </c>
      <c r="V35" s="23">
        <v>26.655000000000001</v>
      </c>
      <c r="W35" s="23">
        <v>8.2119999999999997</v>
      </c>
      <c r="X35" s="23">
        <v>11.648</v>
      </c>
      <c r="Y35" s="23">
        <v>26.655999999999999</v>
      </c>
      <c r="Z35" s="23">
        <v>11.048999999999999</v>
      </c>
    </row>
    <row r="36" spans="1:26" x14ac:dyDescent="0.25">
      <c r="A36" s="10" t="s">
        <v>135</v>
      </c>
      <c r="B36" s="10" t="s">
        <v>136</v>
      </c>
      <c r="C36" s="10">
        <v>2</v>
      </c>
      <c r="D36" s="10">
        <v>17</v>
      </c>
      <c r="E36" s="10">
        <v>80</v>
      </c>
      <c r="F36" s="10" t="s">
        <v>138</v>
      </c>
      <c r="G36" s="1">
        <v>2.2999999999999998</v>
      </c>
      <c r="H36" s="1">
        <v>1.5</v>
      </c>
      <c r="I36" s="1">
        <v>0.1</v>
      </c>
      <c r="J36" s="1">
        <v>4.2</v>
      </c>
      <c r="K36" s="1">
        <v>3.2</v>
      </c>
      <c r="L36" s="1">
        <v>3.3</v>
      </c>
      <c r="M36" s="1">
        <v>3.2</v>
      </c>
      <c r="N36" s="10">
        <v>10</v>
      </c>
      <c r="O36" s="23">
        <v>19.039000000000001</v>
      </c>
      <c r="P36" s="10">
        <v>8124</v>
      </c>
      <c r="Q36" s="23">
        <v>16.247</v>
      </c>
      <c r="R36" s="10">
        <v>4467</v>
      </c>
      <c r="S36" s="10">
        <v>3123</v>
      </c>
      <c r="T36" s="10">
        <v>4161</v>
      </c>
      <c r="U36" s="10">
        <v>4467</v>
      </c>
      <c r="V36" s="23">
        <v>17.867999999999999</v>
      </c>
      <c r="W36" s="23">
        <v>12.492000000000001</v>
      </c>
      <c r="X36" s="23">
        <v>16.643999999999998</v>
      </c>
      <c r="Y36" s="23">
        <v>17.867999999999999</v>
      </c>
      <c r="Z36" s="23">
        <v>10.756</v>
      </c>
    </row>
    <row r="37" spans="1:26" x14ac:dyDescent="0.25">
      <c r="A37" s="10" t="s">
        <v>135</v>
      </c>
      <c r="B37" s="10" t="s">
        <v>136</v>
      </c>
      <c r="C37" s="10">
        <v>2</v>
      </c>
      <c r="D37" s="10">
        <v>18</v>
      </c>
      <c r="E37" s="10">
        <v>79</v>
      </c>
      <c r="F37" s="10" t="s">
        <v>137</v>
      </c>
      <c r="G37" s="1">
        <v>3.2</v>
      </c>
      <c r="H37" s="1">
        <v>2.7</v>
      </c>
      <c r="I37" s="1">
        <v>0.1</v>
      </c>
      <c r="J37" s="1">
        <v>2.8</v>
      </c>
      <c r="K37" s="1">
        <v>2.5</v>
      </c>
      <c r="L37" s="1">
        <v>1.2</v>
      </c>
      <c r="M37" s="1">
        <v>0.4</v>
      </c>
      <c r="N37" s="10">
        <v>2</v>
      </c>
      <c r="O37" s="23">
        <v>8.5009999999999994</v>
      </c>
      <c r="P37" s="10">
        <v>2432</v>
      </c>
      <c r="Q37" s="23">
        <v>4.8639999999999999</v>
      </c>
      <c r="R37" s="10">
        <v>1252</v>
      </c>
      <c r="S37" s="10">
        <v>287</v>
      </c>
      <c r="T37" s="10">
        <v>513</v>
      </c>
      <c r="U37" s="10">
        <v>1252</v>
      </c>
      <c r="V37" s="23">
        <v>5.0060000000000002</v>
      </c>
      <c r="W37" s="23">
        <v>1.1479999999999999</v>
      </c>
      <c r="X37" s="23">
        <v>2.052</v>
      </c>
      <c r="Y37" s="23">
        <v>5.008</v>
      </c>
      <c r="Z37" s="23">
        <v>5.5179999999999998</v>
      </c>
    </row>
    <row r="38" spans="1:26" x14ac:dyDescent="0.25">
      <c r="A38" s="10" t="s">
        <v>135</v>
      </c>
      <c r="B38" s="10" t="s">
        <v>136</v>
      </c>
      <c r="C38" s="10">
        <v>2</v>
      </c>
      <c r="D38" s="10">
        <v>19</v>
      </c>
      <c r="E38" s="10">
        <v>80</v>
      </c>
      <c r="F38" s="10" t="s">
        <v>138</v>
      </c>
      <c r="G38" s="1">
        <v>2.7</v>
      </c>
      <c r="H38" s="1">
        <v>2.5</v>
      </c>
      <c r="I38" s="1">
        <v>0.1</v>
      </c>
      <c r="J38" s="1">
        <v>3.2</v>
      </c>
      <c r="K38" s="1">
        <v>2.5</v>
      </c>
      <c r="L38" s="1">
        <v>0.9</v>
      </c>
      <c r="M38" s="1">
        <v>0.7</v>
      </c>
      <c r="N38" s="10">
        <v>10</v>
      </c>
      <c r="O38" s="23">
        <v>7.7919999999999998</v>
      </c>
      <c r="P38" s="10">
        <v>4240</v>
      </c>
      <c r="Q38" s="23">
        <v>8.48</v>
      </c>
      <c r="R38" s="10">
        <v>2329</v>
      </c>
      <c r="S38" s="10">
        <v>683</v>
      </c>
      <c r="T38" s="10">
        <v>1258</v>
      </c>
      <c r="U38" s="10">
        <v>2329</v>
      </c>
      <c r="V38" s="23">
        <v>9.3160000000000007</v>
      </c>
      <c r="W38" s="23">
        <v>2.7320000000000002</v>
      </c>
      <c r="X38" s="23">
        <v>5.032</v>
      </c>
      <c r="Y38" s="23">
        <v>9.3160000000000007</v>
      </c>
      <c r="Z38" s="23">
        <v>6.3819999999999997</v>
      </c>
    </row>
    <row r="39" spans="1:26" x14ac:dyDescent="0.25">
      <c r="A39" s="10" t="s">
        <v>135</v>
      </c>
      <c r="B39" s="10" t="s">
        <v>136</v>
      </c>
      <c r="C39" s="10">
        <v>2</v>
      </c>
      <c r="D39" s="10">
        <v>20</v>
      </c>
      <c r="E39" s="10">
        <v>80</v>
      </c>
      <c r="F39" s="10" t="s">
        <v>138</v>
      </c>
      <c r="G39" s="1">
        <v>0.6</v>
      </c>
      <c r="H39" s="1">
        <v>0.2</v>
      </c>
      <c r="I39" s="1">
        <v>0.1</v>
      </c>
      <c r="J39" s="1">
        <v>3</v>
      </c>
      <c r="K39" s="1">
        <v>1.8</v>
      </c>
      <c r="L39" s="1">
        <v>1.1000000000000001</v>
      </c>
      <c r="M39" s="1">
        <v>1</v>
      </c>
      <c r="N39" s="10">
        <v>10</v>
      </c>
      <c r="O39" s="23">
        <v>1.4530000000000001</v>
      </c>
      <c r="P39" s="10">
        <v>1249</v>
      </c>
      <c r="Q39" s="23">
        <v>2.4969999999999999</v>
      </c>
      <c r="R39" s="10">
        <v>685</v>
      </c>
      <c r="S39" s="10">
        <v>685</v>
      </c>
      <c r="T39" s="10">
        <v>685</v>
      </c>
      <c r="U39" s="10">
        <v>685</v>
      </c>
      <c r="V39" s="23">
        <v>2.738</v>
      </c>
      <c r="W39" s="23">
        <v>2.74</v>
      </c>
      <c r="X39" s="23">
        <v>2.74</v>
      </c>
      <c r="Y39" s="23">
        <v>2.74</v>
      </c>
      <c r="Z39" s="23">
        <v>4.5259999999999998</v>
      </c>
    </row>
    <row r="40" spans="1:26" x14ac:dyDescent="0.25">
      <c r="A40" s="10" t="s">
        <v>135</v>
      </c>
      <c r="B40" s="10" t="s">
        <v>136</v>
      </c>
      <c r="C40" s="10">
        <v>2</v>
      </c>
      <c r="D40" s="10">
        <v>21</v>
      </c>
      <c r="E40" s="10">
        <v>80</v>
      </c>
      <c r="F40" s="10" t="s">
        <v>138</v>
      </c>
      <c r="G40" s="1">
        <v>4.5</v>
      </c>
      <c r="H40" s="1">
        <v>3</v>
      </c>
      <c r="I40" s="1">
        <v>0.1</v>
      </c>
      <c r="J40" s="1">
        <v>4.0999999999999996</v>
      </c>
      <c r="K40" s="1">
        <v>4</v>
      </c>
      <c r="L40" s="1">
        <v>2.8</v>
      </c>
      <c r="M40" s="1">
        <v>2.2000000000000002</v>
      </c>
      <c r="N40" s="10">
        <v>10</v>
      </c>
      <c r="O40" s="23">
        <v>37.783000000000001</v>
      </c>
      <c r="P40" s="10">
        <v>13378</v>
      </c>
      <c r="Q40" s="23">
        <v>26.756</v>
      </c>
      <c r="R40" s="10">
        <v>7362</v>
      </c>
      <c r="S40" s="10">
        <v>1782</v>
      </c>
      <c r="T40" s="10">
        <v>2658</v>
      </c>
      <c r="U40" s="10">
        <v>7362</v>
      </c>
      <c r="V40" s="23">
        <v>29.448</v>
      </c>
      <c r="W40" s="23">
        <v>7.1280000000000001</v>
      </c>
      <c r="X40" s="23">
        <v>10.632</v>
      </c>
      <c r="Y40" s="23">
        <v>29.448</v>
      </c>
      <c r="Z40" s="23">
        <v>12.888</v>
      </c>
    </row>
    <row r="41" spans="1:26" x14ac:dyDescent="0.25">
      <c r="A41" s="10" t="s">
        <v>135</v>
      </c>
      <c r="B41" s="10" t="s">
        <v>136</v>
      </c>
      <c r="C41" s="10">
        <v>2</v>
      </c>
      <c r="D41" s="10">
        <v>22</v>
      </c>
      <c r="E41" s="10">
        <v>79</v>
      </c>
      <c r="F41" s="10" t="s">
        <v>137</v>
      </c>
      <c r="G41" s="1">
        <v>4.0999999999999996</v>
      </c>
      <c r="H41" s="1">
        <v>2.6</v>
      </c>
      <c r="I41" s="1">
        <v>1.5</v>
      </c>
      <c r="J41" s="1">
        <v>4.2</v>
      </c>
      <c r="K41" s="1">
        <v>4.0999999999999996</v>
      </c>
      <c r="L41" s="1">
        <v>3.1</v>
      </c>
      <c r="M41" s="1">
        <v>1.1000000000000001</v>
      </c>
      <c r="N41" s="10">
        <v>2</v>
      </c>
      <c r="O41" s="23">
        <v>22.274999999999999</v>
      </c>
      <c r="P41" s="10">
        <v>5060</v>
      </c>
      <c r="Q41" s="23">
        <v>10.121</v>
      </c>
      <c r="R41" s="10">
        <v>2601</v>
      </c>
      <c r="S41" s="10">
        <v>0</v>
      </c>
      <c r="T41" s="10">
        <v>306</v>
      </c>
      <c r="U41" s="10">
        <v>2601</v>
      </c>
      <c r="V41" s="23">
        <v>10.404</v>
      </c>
      <c r="W41" s="23">
        <v>0</v>
      </c>
      <c r="X41" s="23">
        <v>1.224</v>
      </c>
      <c r="Y41" s="23">
        <v>10.404</v>
      </c>
      <c r="Z41" s="23">
        <v>13.532</v>
      </c>
    </row>
    <row r="42" spans="1:26" x14ac:dyDescent="0.25">
      <c r="A42" s="10" t="s">
        <v>135</v>
      </c>
      <c r="B42" s="10" t="s">
        <v>136</v>
      </c>
      <c r="C42" s="10">
        <v>2</v>
      </c>
      <c r="D42" s="10">
        <v>23</v>
      </c>
      <c r="E42" s="10">
        <v>79</v>
      </c>
      <c r="F42" s="10" t="s">
        <v>137</v>
      </c>
      <c r="G42" s="1">
        <v>4.2</v>
      </c>
      <c r="H42" s="1">
        <v>1.9</v>
      </c>
      <c r="I42" s="1">
        <v>0.3</v>
      </c>
      <c r="J42" s="1">
        <v>2</v>
      </c>
      <c r="K42" s="1">
        <v>1.6</v>
      </c>
      <c r="L42" s="1">
        <v>1.6</v>
      </c>
      <c r="M42" s="1">
        <v>1.2</v>
      </c>
      <c r="N42" s="10">
        <v>2</v>
      </c>
      <c r="O42" s="23">
        <v>7.1379999999999999</v>
      </c>
      <c r="P42" s="10">
        <v>2129</v>
      </c>
      <c r="Q42" s="23">
        <v>4.2590000000000003</v>
      </c>
      <c r="R42" s="10">
        <v>1096</v>
      </c>
      <c r="S42" s="10">
        <v>349</v>
      </c>
      <c r="T42" s="10">
        <v>524</v>
      </c>
      <c r="U42" s="10">
        <v>1096</v>
      </c>
      <c r="V42" s="23">
        <v>4.3840000000000003</v>
      </c>
      <c r="W42" s="23">
        <v>1.3959999999999999</v>
      </c>
      <c r="X42" s="23">
        <v>2.0960000000000001</v>
      </c>
      <c r="Y42" s="23">
        <v>4.3840000000000003</v>
      </c>
      <c r="Z42" s="23">
        <v>2.5459999999999998</v>
      </c>
    </row>
    <row r="43" spans="1:26" x14ac:dyDescent="0.25">
      <c r="A43" s="10" t="s">
        <v>135</v>
      </c>
      <c r="B43" s="10" t="s">
        <v>136</v>
      </c>
      <c r="C43" s="10">
        <v>2</v>
      </c>
      <c r="D43" s="10">
        <v>24</v>
      </c>
      <c r="E43" s="10">
        <v>79</v>
      </c>
      <c r="F43" s="10" t="s">
        <v>137</v>
      </c>
      <c r="G43" s="1">
        <v>3</v>
      </c>
      <c r="H43" s="1">
        <v>1.4</v>
      </c>
      <c r="I43" s="1">
        <v>0.2</v>
      </c>
      <c r="J43" s="1">
        <v>2.8</v>
      </c>
      <c r="K43" s="1">
        <v>2.1</v>
      </c>
      <c r="L43" s="1">
        <v>1.6</v>
      </c>
      <c r="M43" s="1">
        <v>0.8</v>
      </c>
      <c r="N43" s="10">
        <v>2</v>
      </c>
      <c r="O43" s="23">
        <v>8.2940000000000005</v>
      </c>
      <c r="P43" s="10">
        <v>2387</v>
      </c>
      <c r="Q43" s="23">
        <v>4.774</v>
      </c>
      <c r="R43" s="10">
        <v>1228</v>
      </c>
      <c r="S43" s="10">
        <v>533</v>
      </c>
      <c r="T43" s="10">
        <v>829</v>
      </c>
      <c r="U43" s="10">
        <v>1228</v>
      </c>
      <c r="V43" s="23">
        <v>4.9130000000000003</v>
      </c>
      <c r="W43" s="23">
        <v>2.1320000000000001</v>
      </c>
      <c r="X43" s="23">
        <v>3.3159999999999998</v>
      </c>
      <c r="Y43" s="23">
        <v>4.9119999999999999</v>
      </c>
      <c r="Z43" s="23">
        <v>4.7160000000000002</v>
      </c>
    </row>
    <row r="44" spans="1:26" x14ac:dyDescent="0.25">
      <c r="A44" s="10" t="s">
        <v>135</v>
      </c>
      <c r="B44" s="10" t="s">
        <v>136</v>
      </c>
      <c r="C44" s="10">
        <v>2</v>
      </c>
      <c r="D44" s="10">
        <v>25</v>
      </c>
      <c r="E44" s="10">
        <v>79</v>
      </c>
      <c r="F44" s="10" t="s">
        <v>137</v>
      </c>
      <c r="G44" s="1">
        <v>3.6</v>
      </c>
      <c r="H44" s="1">
        <v>2.5</v>
      </c>
      <c r="I44" s="1">
        <v>0.2</v>
      </c>
      <c r="J44" s="1">
        <v>2.9</v>
      </c>
      <c r="K44" s="1">
        <v>2</v>
      </c>
      <c r="L44" s="1">
        <v>1.2</v>
      </c>
      <c r="M44" s="1">
        <v>1.1000000000000001</v>
      </c>
      <c r="N44" s="10">
        <v>2</v>
      </c>
      <c r="O44" s="23">
        <v>9.5679999999999996</v>
      </c>
      <c r="P44" s="10">
        <v>2661</v>
      </c>
      <c r="Q44" s="23">
        <v>5.3220000000000001</v>
      </c>
      <c r="R44" s="10">
        <v>1369</v>
      </c>
      <c r="S44" s="10">
        <v>344</v>
      </c>
      <c r="T44" s="10">
        <v>575</v>
      </c>
      <c r="U44" s="10">
        <v>1369</v>
      </c>
      <c r="V44" s="23">
        <v>5.4770000000000003</v>
      </c>
      <c r="W44" s="23">
        <v>1.3759999999999999</v>
      </c>
      <c r="X44" s="23">
        <v>2.2999999999999998</v>
      </c>
      <c r="Y44" s="23">
        <v>5.476</v>
      </c>
      <c r="Z44" s="23">
        <v>4.7160000000000002</v>
      </c>
    </row>
    <row r="45" spans="1:26" x14ac:dyDescent="0.25">
      <c r="A45" s="10" t="s">
        <v>135</v>
      </c>
      <c r="B45" s="10" t="s">
        <v>136</v>
      </c>
      <c r="C45" s="10">
        <v>2</v>
      </c>
      <c r="D45" s="10">
        <v>26</v>
      </c>
      <c r="E45" s="10">
        <v>79</v>
      </c>
      <c r="F45" s="10" t="s">
        <v>137</v>
      </c>
      <c r="G45" s="1">
        <v>3.8</v>
      </c>
      <c r="H45" s="1">
        <v>3.1</v>
      </c>
      <c r="I45" s="1">
        <v>1.4</v>
      </c>
      <c r="J45" s="1">
        <v>3.5</v>
      </c>
      <c r="K45" s="1">
        <v>2.5</v>
      </c>
      <c r="L45" s="1">
        <v>0.7</v>
      </c>
      <c r="M45" s="1">
        <v>0.5</v>
      </c>
      <c r="N45" s="10">
        <v>2</v>
      </c>
      <c r="O45" s="23">
        <v>8.2690000000000001</v>
      </c>
      <c r="P45" s="10">
        <v>2381</v>
      </c>
      <c r="Q45" s="23">
        <v>4.7629999999999999</v>
      </c>
      <c r="R45" s="10">
        <v>1226</v>
      </c>
      <c r="S45" s="10">
        <v>5</v>
      </c>
      <c r="T45" s="10">
        <v>78</v>
      </c>
      <c r="U45" s="10">
        <v>1226</v>
      </c>
      <c r="V45" s="23">
        <v>4.9020000000000001</v>
      </c>
      <c r="W45" s="23">
        <v>0.02</v>
      </c>
      <c r="X45" s="23">
        <v>0.312</v>
      </c>
      <c r="Y45" s="23">
        <v>4.9039999999999999</v>
      </c>
      <c r="Z45" s="23">
        <v>7.0709999999999997</v>
      </c>
    </row>
    <row r="46" spans="1:26" x14ac:dyDescent="0.25">
      <c r="A46" s="10" t="s">
        <v>135</v>
      </c>
      <c r="B46" s="10" t="s">
        <v>136</v>
      </c>
      <c r="C46" s="10">
        <v>2</v>
      </c>
      <c r="D46" s="10">
        <v>27</v>
      </c>
      <c r="E46" s="10">
        <v>79</v>
      </c>
      <c r="F46" s="10" t="s">
        <v>137</v>
      </c>
      <c r="G46" s="1">
        <v>2.9</v>
      </c>
      <c r="H46" s="1">
        <v>0.3</v>
      </c>
      <c r="I46" s="1">
        <v>0.2</v>
      </c>
      <c r="J46" s="1">
        <v>2.4</v>
      </c>
      <c r="K46" s="1">
        <v>2.4</v>
      </c>
      <c r="L46" s="1">
        <v>1.2</v>
      </c>
      <c r="M46" s="1">
        <v>1</v>
      </c>
      <c r="N46" s="10">
        <v>2</v>
      </c>
      <c r="O46" s="23">
        <v>8.0960000000000001</v>
      </c>
      <c r="P46" s="10">
        <v>2343</v>
      </c>
      <c r="Q46" s="23">
        <v>4.6870000000000003</v>
      </c>
      <c r="R46" s="10">
        <v>1206</v>
      </c>
      <c r="S46" s="10">
        <v>711</v>
      </c>
      <c r="T46" s="10">
        <v>975</v>
      </c>
      <c r="U46" s="10">
        <v>1206</v>
      </c>
      <c r="V46" s="23">
        <v>4.8239999999999998</v>
      </c>
      <c r="W46" s="23">
        <v>2.8439999999999999</v>
      </c>
      <c r="X46" s="23">
        <v>3.9</v>
      </c>
      <c r="Y46" s="23">
        <v>4.8239999999999998</v>
      </c>
      <c r="Z46" s="23">
        <v>4.5259999999999998</v>
      </c>
    </row>
    <row r="47" spans="1:26" x14ac:dyDescent="0.25">
      <c r="A47" s="10" t="s">
        <v>135</v>
      </c>
      <c r="B47" s="10" t="s">
        <v>136</v>
      </c>
      <c r="C47" s="10">
        <v>2</v>
      </c>
      <c r="D47" s="10">
        <v>28</v>
      </c>
      <c r="E47" s="10">
        <v>79</v>
      </c>
      <c r="F47" s="10" t="s">
        <v>137</v>
      </c>
      <c r="G47" s="1">
        <v>4.2</v>
      </c>
      <c r="H47" s="1">
        <v>2.5</v>
      </c>
      <c r="I47" s="1">
        <v>0.1</v>
      </c>
      <c r="J47" s="1">
        <v>4</v>
      </c>
      <c r="K47" s="1">
        <v>2.7</v>
      </c>
      <c r="L47" s="1">
        <v>2</v>
      </c>
      <c r="M47" s="1">
        <v>1.5</v>
      </c>
      <c r="N47" s="10">
        <v>2</v>
      </c>
      <c r="O47" s="23">
        <v>22.658000000000001</v>
      </c>
      <c r="P47" s="10">
        <v>5126</v>
      </c>
      <c r="Q47" s="23">
        <v>10.253</v>
      </c>
      <c r="R47" s="10">
        <v>2635</v>
      </c>
      <c r="S47" s="10">
        <v>638</v>
      </c>
      <c r="T47" s="10">
        <v>1010</v>
      </c>
      <c r="U47" s="10">
        <v>2635</v>
      </c>
      <c r="V47" s="23">
        <v>10.539</v>
      </c>
      <c r="W47" s="23">
        <v>2.552</v>
      </c>
      <c r="X47" s="23">
        <v>4.04</v>
      </c>
      <c r="Y47" s="23">
        <v>10.54</v>
      </c>
      <c r="Z47" s="23">
        <v>8.8179999999999996</v>
      </c>
    </row>
    <row r="48" spans="1:26" x14ac:dyDescent="0.25">
      <c r="A48" s="10" t="s">
        <v>135</v>
      </c>
      <c r="B48" s="10" t="s">
        <v>136</v>
      </c>
      <c r="C48" s="10">
        <v>2</v>
      </c>
      <c r="D48" s="10">
        <v>29</v>
      </c>
      <c r="E48" s="10">
        <v>79</v>
      </c>
      <c r="F48" s="10" t="s">
        <v>137</v>
      </c>
      <c r="G48" s="1">
        <v>3.6</v>
      </c>
      <c r="H48" s="1">
        <v>0.4</v>
      </c>
      <c r="I48" s="1">
        <v>0.3</v>
      </c>
      <c r="J48" s="1">
        <v>3</v>
      </c>
      <c r="K48" s="1">
        <v>2.6</v>
      </c>
      <c r="L48" s="1">
        <v>1.6</v>
      </c>
      <c r="M48" s="1">
        <v>1.2</v>
      </c>
      <c r="N48" s="10">
        <v>2</v>
      </c>
      <c r="O48" s="23">
        <v>13.500999999999999</v>
      </c>
      <c r="P48" s="10">
        <v>3458</v>
      </c>
      <c r="Q48" s="23">
        <v>6.915</v>
      </c>
      <c r="R48" s="10">
        <v>1778</v>
      </c>
      <c r="S48" s="10">
        <v>777</v>
      </c>
      <c r="T48" s="10">
        <v>1130</v>
      </c>
      <c r="U48" s="10">
        <v>1778</v>
      </c>
      <c r="V48" s="23">
        <v>7.1130000000000004</v>
      </c>
      <c r="W48" s="23">
        <v>3.1080000000000001</v>
      </c>
      <c r="X48" s="23">
        <v>4.5199999999999996</v>
      </c>
      <c r="Y48" s="23">
        <v>7.1120000000000001</v>
      </c>
      <c r="Z48" s="23">
        <v>6.16</v>
      </c>
    </row>
    <row r="49" spans="1:26" x14ac:dyDescent="0.25">
      <c r="A49" s="10" t="s">
        <v>135</v>
      </c>
      <c r="B49" s="10" t="s">
        <v>136</v>
      </c>
      <c r="C49" s="10">
        <v>2</v>
      </c>
      <c r="D49" s="10">
        <v>30</v>
      </c>
      <c r="E49" s="10">
        <v>79</v>
      </c>
      <c r="F49" s="10" t="s">
        <v>137</v>
      </c>
      <c r="G49" s="1">
        <v>3.4</v>
      </c>
      <c r="H49" s="1">
        <v>1.5</v>
      </c>
      <c r="I49" s="1">
        <v>1.4</v>
      </c>
      <c r="J49" s="1">
        <v>2.2000000000000002</v>
      </c>
      <c r="K49" s="1">
        <v>2.1</v>
      </c>
      <c r="L49" s="1">
        <v>1.4</v>
      </c>
      <c r="M49" s="1">
        <v>1.1000000000000001</v>
      </c>
      <c r="N49" s="10">
        <v>2</v>
      </c>
      <c r="O49" s="23">
        <v>4.8330000000000002</v>
      </c>
      <c r="P49" s="10">
        <v>1583</v>
      </c>
      <c r="Q49" s="23">
        <v>3.165</v>
      </c>
      <c r="R49" s="10">
        <v>815</v>
      </c>
      <c r="S49" s="10">
        <v>40</v>
      </c>
      <c r="T49" s="10">
        <v>284</v>
      </c>
      <c r="U49" s="10">
        <v>815</v>
      </c>
      <c r="V49" s="23">
        <v>3.26</v>
      </c>
      <c r="W49" s="23">
        <v>0.16</v>
      </c>
      <c r="X49" s="23">
        <v>1.1359999999999999</v>
      </c>
      <c r="Y49" s="23">
        <v>3.26</v>
      </c>
      <c r="Z49" s="23">
        <v>3.6320000000000001</v>
      </c>
    </row>
    <row r="50" spans="1:26" x14ac:dyDescent="0.25">
      <c r="A50" s="10" t="s">
        <v>135</v>
      </c>
      <c r="B50" s="10" t="s">
        <v>136</v>
      </c>
      <c r="C50" s="10">
        <v>2</v>
      </c>
      <c r="D50" s="10">
        <v>31</v>
      </c>
      <c r="E50" s="10">
        <v>79</v>
      </c>
      <c r="F50" s="10" t="s">
        <v>137</v>
      </c>
      <c r="G50" s="1">
        <v>3.6</v>
      </c>
      <c r="H50" s="1">
        <v>0.5</v>
      </c>
      <c r="I50" s="1">
        <v>0.3</v>
      </c>
      <c r="J50" s="1">
        <v>3.8</v>
      </c>
      <c r="K50" s="1">
        <v>3.7</v>
      </c>
      <c r="L50" s="1">
        <v>2.2000000000000002</v>
      </c>
      <c r="M50" s="1">
        <v>1.9</v>
      </c>
      <c r="N50" s="10">
        <v>2</v>
      </c>
      <c r="O50" s="23">
        <v>24.193999999999999</v>
      </c>
      <c r="P50" s="10">
        <v>5389</v>
      </c>
      <c r="Q50" s="23">
        <v>10.778</v>
      </c>
      <c r="R50" s="10">
        <v>2769</v>
      </c>
      <c r="S50" s="10">
        <v>1184</v>
      </c>
      <c r="T50" s="10">
        <v>1737</v>
      </c>
      <c r="U50" s="10">
        <v>2769</v>
      </c>
      <c r="V50" s="23">
        <v>11.077</v>
      </c>
      <c r="W50" s="23">
        <v>4.7359999999999998</v>
      </c>
      <c r="X50" s="23">
        <v>6.9480000000000004</v>
      </c>
      <c r="Y50" s="23">
        <v>11.076000000000001</v>
      </c>
      <c r="Z50" s="23">
        <v>11.048999999999999</v>
      </c>
    </row>
    <row r="51" spans="1:26" x14ac:dyDescent="0.25">
      <c r="A51" s="10" t="s">
        <v>135</v>
      </c>
      <c r="B51" s="10" t="s">
        <v>136</v>
      </c>
      <c r="C51" s="10">
        <v>2</v>
      </c>
      <c r="D51" s="10">
        <v>32</v>
      </c>
      <c r="E51" s="10">
        <v>80</v>
      </c>
      <c r="F51" s="10" t="s">
        <v>138</v>
      </c>
      <c r="G51" s="1">
        <v>4.5</v>
      </c>
      <c r="H51" s="1">
        <v>3.9</v>
      </c>
      <c r="I51" s="1">
        <v>0.3</v>
      </c>
      <c r="J51" s="1">
        <v>4.2</v>
      </c>
      <c r="K51" s="1">
        <v>4</v>
      </c>
      <c r="L51" s="1">
        <v>2.2000000000000002</v>
      </c>
      <c r="M51" s="1">
        <v>2.1</v>
      </c>
      <c r="N51" s="10">
        <v>10</v>
      </c>
      <c r="O51" s="23">
        <v>33.802</v>
      </c>
      <c r="P51" s="10">
        <v>12337</v>
      </c>
      <c r="Q51" s="23">
        <v>24.672999999999998</v>
      </c>
      <c r="R51" s="10">
        <v>6788</v>
      </c>
      <c r="S51" s="10">
        <v>1168</v>
      </c>
      <c r="T51" s="10">
        <v>1848</v>
      </c>
      <c r="U51" s="10">
        <v>6788</v>
      </c>
      <c r="V51" s="23">
        <v>27.152999999999999</v>
      </c>
      <c r="W51" s="23">
        <v>4.6719999999999997</v>
      </c>
      <c r="X51" s="23">
        <v>7.3920000000000003</v>
      </c>
      <c r="Y51" s="23">
        <v>27.152000000000001</v>
      </c>
      <c r="Z51" s="23">
        <v>13.208</v>
      </c>
    </row>
    <row r="52" spans="1:26" x14ac:dyDescent="0.25">
      <c r="A52" s="10" t="s">
        <v>135</v>
      </c>
      <c r="B52" s="10" t="s">
        <v>136</v>
      </c>
      <c r="C52" s="10">
        <v>2</v>
      </c>
      <c r="D52" s="10">
        <v>33</v>
      </c>
      <c r="E52" s="10">
        <v>80</v>
      </c>
      <c r="F52" s="10" t="s">
        <v>138</v>
      </c>
      <c r="G52" s="1">
        <v>3.5</v>
      </c>
      <c r="H52" s="1">
        <v>1.2</v>
      </c>
      <c r="I52" s="1">
        <v>0.1</v>
      </c>
      <c r="J52" s="1">
        <v>3.4</v>
      </c>
      <c r="K52" s="1">
        <v>3.2</v>
      </c>
      <c r="L52" s="1">
        <v>2.6</v>
      </c>
      <c r="M52" s="1">
        <v>1.6</v>
      </c>
      <c r="N52" s="10">
        <v>10</v>
      </c>
      <c r="O52" s="23">
        <v>19.524000000000001</v>
      </c>
      <c r="P52" s="10">
        <v>8274</v>
      </c>
      <c r="Q52" s="23">
        <v>16.547999999999998</v>
      </c>
      <c r="R52" s="10">
        <v>4550</v>
      </c>
      <c r="S52" s="10">
        <v>1938</v>
      </c>
      <c r="T52" s="10">
        <v>2799</v>
      </c>
      <c r="U52" s="10">
        <v>4550</v>
      </c>
      <c r="V52" s="23">
        <v>18.199000000000002</v>
      </c>
      <c r="W52" s="23">
        <v>7.7519999999999998</v>
      </c>
      <c r="X52" s="23">
        <v>11.196</v>
      </c>
      <c r="Y52" s="23">
        <v>18.2</v>
      </c>
      <c r="Z52" s="23">
        <v>8.5559999999999992</v>
      </c>
    </row>
    <row r="53" spans="1:26" x14ac:dyDescent="0.25">
      <c r="A53" s="10" t="s">
        <v>135</v>
      </c>
      <c r="B53" s="10" t="s">
        <v>136</v>
      </c>
      <c r="C53" s="10">
        <v>2</v>
      </c>
      <c r="D53" s="10">
        <v>34</v>
      </c>
      <c r="E53" s="10">
        <v>80</v>
      </c>
      <c r="F53" s="10" t="s">
        <v>138</v>
      </c>
      <c r="G53" s="1">
        <v>0.7</v>
      </c>
      <c r="H53" s="1">
        <v>0.6</v>
      </c>
      <c r="I53" s="1">
        <v>0.1</v>
      </c>
      <c r="J53" s="1">
        <v>1.7</v>
      </c>
      <c r="K53" s="1">
        <v>1.1000000000000001</v>
      </c>
      <c r="L53" s="1">
        <v>1.7</v>
      </c>
      <c r="M53" s="1">
        <v>1.1000000000000001</v>
      </c>
      <c r="N53" s="10">
        <v>10</v>
      </c>
      <c r="O53" s="23">
        <v>0.873</v>
      </c>
      <c r="P53" s="10">
        <v>862</v>
      </c>
      <c r="Q53" s="23">
        <v>1.724</v>
      </c>
      <c r="R53" s="10">
        <v>472</v>
      </c>
      <c r="S53" s="10">
        <v>472</v>
      </c>
      <c r="T53" s="10">
        <v>472</v>
      </c>
      <c r="U53" s="10">
        <v>472</v>
      </c>
      <c r="V53" s="23">
        <v>1.889</v>
      </c>
      <c r="W53" s="23">
        <v>1.8879999999999999</v>
      </c>
      <c r="X53" s="23">
        <v>1.8879999999999999</v>
      </c>
      <c r="Y53" s="23">
        <v>1.8879999999999999</v>
      </c>
      <c r="Z53" s="23">
        <v>1.54</v>
      </c>
    </row>
    <row r="54" spans="1:26" x14ac:dyDescent="0.25">
      <c r="A54" s="10" t="s">
        <v>135</v>
      </c>
      <c r="B54" s="10" t="s">
        <v>136</v>
      </c>
      <c r="C54" s="10">
        <v>2</v>
      </c>
      <c r="D54" s="10">
        <v>35</v>
      </c>
      <c r="E54" s="10">
        <v>80</v>
      </c>
      <c r="F54" s="10" t="s">
        <v>138</v>
      </c>
      <c r="G54" s="1">
        <v>3.5</v>
      </c>
      <c r="H54" s="1">
        <v>1.4</v>
      </c>
      <c r="I54" s="1">
        <v>0.1</v>
      </c>
      <c r="J54" s="1">
        <v>2.2999999999999998</v>
      </c>
      <c r="K54" s="1">
        <v>2.1</v>
      </c>
      <c r="L54" s="1">
        <v>1.2</v>
      </c>
      <c r="M54" s="1">
        <v>0.8</v>
      </c>
      <c r="N54" s="10">
        <v>10</v>
      </c>
      <c r="O54" s="23">
        <v>8.0609999999999999</v>
      </c>
      <c r="P54" s="10">
        <v>4346</v>
      </c>
      <c r="Q54" s="23">
        <v>8.6929999999999996</v>
      </c>
      <c r="R54" s="10">
        <v>2387</v>
      </c>
      <c r="S54" s="10">
        <v>890</v>
      </c>
      <c r="T54" s="10">
        <v>1354</v>
      </c>
      <c r="U54" s="10">
        <v>2387</v>
      </c>
      <c r="V54" s="23">
        <v>9.5500000000000007</v>
      </c>
      <c r="W54" s="23">
        <v>3.56</v>
      </c>
      <c r="X54" s="23">
        <v>5.4160000000000004</v>
      </c>
      <c r="Y54" s="23">
        <v>9.548</v>
      </c>
      <c r="Z54" s="23">
        <v>3.8029999999999999</v>
      </c>
    </row>
    <row r="55" spans="1:26" x14ac:dyDescent="0.25">
      <c r="A55" s="10" t="s">
        <v>135</v>
      </c>
      <c r="B55" s="10" t="s">
        <v>136</v>
      </c>
      <c r="C55" s="10">
        <v>2</v>
      </c>
      <c r="D55" s="10">
        <v>36</v>
      </c>
      <c r="E55" s="10">
        <v>80</v>
      </c>
      <c r="F55" s="10" t="s">
        <v>138</v>
      </c>
      <c r="G55" s="1">
        <v>3.6</v>
      </c>
      <c r="H55" s="1">
        <v>2</v>
      </c>
      <c r="I55" s="1">
        <v>0.1</v>
      </c>
      <c r="J55" s="1">
        <v>2.2000000000000002</v>
      </c>
      <c r="K55" s="1">
        <v>2</v>
      </c>
      <c r="L55" s="1">
        <v>2</v>
      </c>
      <c r="M55" s="1">
        <v>2</v>
      </c>
      <c r="N55" s="10">
        <v>10</v>
      </c>
      <c r="O55" s="23">
        <v>9.9710000000000001</v>
      </c>
      <c r="P55" s="10">
        <v>5074</v>
      </c>
      <c r="Q55" s="23">
        <v>10.147</v>
      </c>
      <c r="R55" s="10">
        <v>2788</v>
      </c>
      <c r="S55" s="10">
        <v>1277</v>
      </c>
      <c r="T55" s="10">
        <v>1755</v>
      </c>
      <c r="U55" s="10">
        <v>2788</v>
      </c>
      <c r="V55" s="23">
        <v>11.151</v>
      </c>
      <c r="W55" s="23">
        <v>5.1079999999999997</v>
      </c>
      <c r="X55" s="23">
        <v>7.02</v>
      </c>
      <c r="Y55" s="23">
        <v>11.151999999999999</v>
      </c>
      <c r="Z55" s="23">
        <v>3.4649999999999999</v>
      </c>
    </row>
    <row r="56" spans="1:26" x14ac:dyDescent="0.25">
      <c r="A56" s="10" t="s">
        <v>135</v>
      </c>
      <c r="B56" s="10" t="s">
        <v>136</v>
      </c>
      <c r="C56" s="10">
        <v>2</v>
      </c>
      <c r="D56" s="10">
        <v>37</v>
      </c>
      <c r="E56" s="10">
        <v>79</v>
      </c>
      <c r="F56" s="10" t="s">
        <v>137</v>
      </c>
      <c r="G56" s="1">
        <v>3.8</v>
      </c>
      <c r="H56" s="1">
        <v>2.2000000000000002</v>
      </c>
      <c r="I56" s="1">
        <v>0.2</v>
      </c>
      <c r="J56" s="1">
        <v>2.4</v>
      </c>
      <c r="K56" s="1">
        <v>1.6</v>
      </c>
      <c r="L56" s="1">
        <v>1</v>
      </c>
      <c r="M56" s="1">
        <v>0.6</v>
      </c>
      <c r="N56" s="10">
        <v>2</v>
      </c>
      <c r="O56" s="23">
        <v>6.6210000000000004</v>
      </c>
      <c r="P56" s="10">
        <v>2011</v>
      </c>
      <c r="Q56" s="23">
        <v>4.0220000000000002</v>
      </c>
      <c r="R56" s="10">
        <v>1035</v>
      </c>
      <c r="S56" s="10">
        <v>235</v>
      </c>
      <c r="T56" s="10">
        <v>419</v>
      </c>
      <c r="U56" s="10">
        <v>1035</v>
      </c>
      <c r="V56" s="23">
        <v>4.141</v>
      </c>
      <c r="W56" s="23">
        <v>0.94</v>
      </c>
      <c r="X56" s="23">
        <v>1.6759999999999999</v>
      </c>
      <c r="Y56" s="23">
        <v>4.1399999999999997</v>
      </c>
      <c r="Z56" s="23">
        <v>3.1429999999999998</v>
      </c>
    </row>
    <row r="57" spans="1:26" x14ac:dyDescent="0.25">
      <c r="A57" s="10" t="s">
        <v>135</v>
      </c>
      <c r="B57" s="10" t="s">
        <v>136</v>
      </c>
      <c r="C57" s="10">
        <v>2</v>
      </c>
      <c r="D57" s="10">
        <v>38</v>
      </c>
      <c r="E57" s="10">
        <v>80</v>
      </c>
      <c r="F57" s="10" t="s">
        <v>138</v>
      </c>
      <c r="G57" s="1">
        <v>3.1</v>
      </c>
      <c r="H57" s="1">
        <v>2.8</v>
      </c>
      <c r="I57" s="1">
        <v>0.1</v>
      </c>
      <c r="J57" s="1">
        <v>3.8</v>
      </c>
      <c r="K57" s="1">
        <v>2.9</v>
      </c>
      <c r="L57" s="1">
        <v>0.8</v>
      </c>
      <c r="M57" s="1">
        <v>0.7</v>
      </c>
      <c r="N57" s="10">
        <v>10</v>
      </c>
      <c r="O57" s="23">
        <v>11.874000000000001</v>
      </c>
      <c r="P57" s="10">
        <v>5761</v>
      </c>
      <c r="Q57" s="23">
        <v>11.523</v>
      </c>
      <c r="R57" s="10">
        <v>3166</v>
      </c>
      <c r="S57" s="10">
        <v>640</v>
      </c>
      <c r="T57" s="10">
        <v>1216</v>
      </c>
      <c r="U57" s="10">
        <v>3166</v>
      </c>
      <c r="V57" s="23">
        <v>12.664999999999999</v>
      </c>
      <c r="W57" s="23">
        <v>2.56</v>
      </c>
      <c r="X57" s="23">
        <v>4.8639999999999999</v>
      </c>
      <c r="Y57" s="23">
        <v>12.664</v>
      </c>
      <c r="Z57" s="23">
        <v>8.8179999999999996</v>
      </c>
    </row>
    <row r="58" spans="1:26" x14ac:dyDescent="0.25">
      <c r="A58" s="10" t="s">
        <v>135</v>
      </c>
      <c r="B58" s="10" t="s">
        <v>136</v>
      </c>
      <c r="C58" s="10">
        <v>2</v>
      </c>
      <c r="D58" s="10">
        <v>39</v>
      </c>
      <c r="E58" s="10">
        <v>80</v>
      </c>
      <c r="F58" s="10" t="s">
        <v>138</v>
      </c>
      <c r="G58" s="1">
        <v>5.2</v>
      </c>
      <c r="H58" s="1">
        <v>1.8</v>
      </c>
      <c r="I58" s="1">
        <v>0.5</v>
      </c>
      <c r="J58" s="1">
        <v>2.5</v>
      </c>
      <c r="K58" s="1">
        <v>2.4</v>
      </c>
      <c r="L58" s="1">
        <v>1.2</v>
      </c>
      <c r="M58" s="1">
        <v>1.1000000000000001</v>
      </c>
      <c r="N58" s="10">
        <v>10</v>
      </c>
      <c r="O58" s="23">
        <v>14.143000000000001</v>
      </c>
      <c r="P58" s="10">
        <v>6544</v>
      </c>
      <c r="Q58" s="23">
        <v>13.087</v>
      </c>
      <c r="R58" s="10">
        <v>3597</v>
      </c>
      <c r="S58" s="10">
        <v>562</v>
      </c>
      <c r="T58" s="10">
        <v>1048</v>
      </c>
      <c r="U58" s="10">
        <v>3579</v>
      </c>
      <c r="V58" s="23">
        <v>14.387</v>
      </c>
      <c r="W58" s="23">
        <v>2.2480000000000002</v>
      </c>
      <c r="X58" s="23">
        <v>4.1920000000000002</v>
      </c>
      <c r="Y58" s="23">
        <v>14.316000000000001</v>
      </c>
      <c r="Z58" s="23">
        <v>4.7160000000000002</v>
      </c>
    </row>
    <row r="59" spans="1:26" x14ac:dyDescent="0.25">
      <c r="A59" s="10" t="s">
        <v>135</v>
      </c>
      <c r="B59" s="10" t="s">
        <v>136</v>
      </c>
      <c r="C59" s="10">
        <v>2</v>
      </c>
      <c r="D59" s="10">
        <v>40</v>
      </c>
      <c r="E59" s="10">
        <v>79</v>
      </c>
      <c r="F59" s="10" t="s">
        <v>137</v>
      </c>
      <c r="G59" s="1">
        <v>2</v>
      </c>
      <c r="H59" s="1">
        <v>1.8</v>
      </c>
      <c r="I59" s="1">
        <v>0.1</v>
      </c>
      <c r="J59" s="1">
        <v>1.2</v>
      </c>
      <c r="K59" s="1">
        <v>1.2</v>
      </c>
      <c r="L59" s="1">
        <v>1.2</v>
      </c>
      <c r="M59" s="1">
        <v>1.2</v>
      </c>
      <c r="N59" s="10">
        <v>2</v>
      </c>
      <c r="O59" s="23">
        <v>2.0739999999999998</v>
      </c>
      <c r="P59" s="10">
        <v>832</v>
      </c>
      <c r="Q59" s="23">
        <v>1.663</v>
      </c>
      <c r="R59" s="10">
        <v>429</v>
      </c>
      <c r="S59" s="10">
        <v>328</v>
      </c>
      <c r="T59" s="10">
        <v>429</v>
      </c>
      <c r="U59" s="10">
        <v>429</v>
      </c>
      <c r="V59" s="23">
        <v>1.7150000000000001</v>
      </c>
      <c r="W59" s="23">
        <v>1.3120000000000001</v>
      </c>
      <c r="X59" s="23">
        <v>1.716</v>
      </c>
      <c r="Y59" s="23">
        <v>1.716</v>
      </c>
      <c r="Z59" s="23">
        <v>1.131</v>
      </c>
    </row>
    <row r="60" spans="1:26" x14ac:dyDescent="0.25">
      <c r="A60" s="10" t="s">
        <v>135</v>
      </c>
      <c r="B60" s="10" t="s">
        <v>136</v>
      </c>
      <c r="C60" s="10">
        <v>2</v>
      </c>
      <c r="D60" s="10">
        <v>41</v>
      </c>
      <c r="E60" s="10">
        <v>79</v>
      </c>
      <c r="F60" s="10" t="s">
        <v>137</v>
      </c>
      <c r="G60" s="1">
        <v>2.5</v>
      </c>
      <c r="H60" s="1">
        <v>2</v>
      </c>
      <c r="I60" s="1">
        <v>0.2</v>
      </c>
      <c r="J60" s="1">
        <v>2.8</v>
      </c>
      <c r="K60" s="1">
        <v>2.7</v>
      </c>
      <c r="L60" s="1">
        <v>2.2000000000000002</v>
      </c>
      <c r="M60" s="1">
        <v>1.2</v>
      </c>
      <c r="N60" s="10">
        <v>2</v>
      </c>
      <c r="O60" s="23">
        <v>9.1120000000000001</v>
      </c>
      <c r="P60" s="10">
        <v>2564</v>
      </c>
      <c r="Q60" s="23">
        <v>5.1280000000000001</v>
      </c>
      <c r="R60" s="10">
        <v>1319</v>
      </c>
      <c r="S60" s="10">
        <v>647</v>
      </c>
      <c r="T60" s="10">
        <v>1033</v>
      </c>
      <c r="U60" s="10">
        <v>1319</v>
      </c>
      <c r="V60" s="23">
        <v>5.2770000000000001</v>
      </c>
      <c r="W60" s="23">
        <v>2.5880000000000001</v>
      </c>
      <c r="X60" s="23">
        <v>4.1319999999999997</v>
      </c>
      <c r="Y60" s="23">
        <v>5.2759999999999998</v>
      </c>
      <c r="Z60" s="23">
        <v>5.9420000000000002</v>
      </c>
    </row>
    <row r="61" spans="1:26" x14ac:dyDescent="0.25">
      <c r="A61" s="10" t="s">
        <v>135</v>
      </c>
      <c r="B61" s="10" t="s">
        <v>136</v>
      </c>
      <c r="C61" s="10">
        <v>2</v>
      </c>
      <c r="D61" s="10">
        <v>42</v>
      </c>
      <c r="E61" s="10">
        <v>79</v>
      </c>
      <c r="F61" s="10" t="s">
        <v>139</v>
      </c>
      <c r="G61" s="1">
        <v>3</v>
      </c>
      <c r="H61" s="1">
        <v>0.6</v>
      </c>
      <c r="I61" s="1">
        <v>0.2</v>
      </c>
      <c r="J61" s="1">
        <v>2.7</v>
      </c>
      <c r="K61" s="1">
        <v>2.4</v>
      </c>
      <c r="L61" s="1">
        <v>2</v>
      </c>
      <c r="M61" s="1">
        <v>2</v>
      </c>
      <c r="N61" s="10">
        <v>2</v>
      </c>
      <c r="O61" s="23">
        <v>9.8089999999999993</v>
      </c>
      <c r="P61" s="10">
        <v>2712</v>
      </c>
      <c r="Q61" s="23">
        <v>5.423</v>
      </c>
      <c r="R61" s="10">
        <v>1395</v>
      </c>
      <c r="S61" s="10">
        <v>771</v>
      </c>
      <c r="T61" s="10">
        <v>1076</v>
      </c>
      <c r="U61" s="10">
        <v>1395</v>
      </c>
      <c r="V61" s="23">
        <v>5.5810000000000004</v>
      </c>
      <c r="W61" s="23">
        <v>3.0840000000000001</v>
      </c>
      <c r="X61" s="23">
        <v>4.3040000000000003</v>
      </c>
      <c r="Y61" s="23">
        <v>5.58</v>
      </c>
      <c r="Z61" s="23">
        <v>5.109</v>
      </c>
    </row>
    <row r="62" spans="1:26" x14ac:dyDescent="0.25">
      <c r="A62" s="10" t="s">
        <v>135</v>
      </c>
      <c r="B62" s="10" t="s">
        <v>136</v>
      </c>
      <c r="C62" s="10">
        <v>2</v>
      </c>
      <c r="D62" s="10">
        <v>43</v>
      </c>
      <c r="E62" s="10">
        <v>79</v>
      </c>
      <c r="F62" s="10" t="s">
        <v>137</v>
      </c>
      <c r="G62" s="1">
        <v>2.5</v>
      </c>
      <c r="H62" s="1">
        <v>0.5</v>
      </c>
      <c r="I62" s="1">
        <v>0.4</v>
      </c>
      <c r="J62" s="1">
        <v>2</v>
      </c>
      <c r="K62" s="1">
        <v>1.4</v>
      </c>
      <c r="L62" s="1">
        <v>1.1000000000000001</v>
      </c>
      <c r="M62" s="1">
        <v>0.8</v>
      </c>
      <c r="N62" s="10">
        <v>2</v>
      </c>
      <c r="O62" s="23">
        <v>3.169</v>
      </c>
      <c r="P62" s="10">
        <v>1148</v>
      </c>
      <c r="Q62" s="23">
        <v>2.2959999999999998</v>
      </c>
      <c r="R62" s="10">
        <v>592</v>
      </c>
      <c r="S62" s="10">
        <v>380</v>
      </c>
      <c r="T62" s="10">
        <v>530</v>
      </c>
      <c r="U62" s="10">
        <v>592</v>
      </c>
      <c r="V62" s="23">
        <v>2.367</v>
      </c>
      <c r="W62" s="23">
        <v>1.52</v>
      </c>
      <c r="X62" s="23">
        <v>2.12</v>
      </c>
      <c r="Y62" s="23">
        <v>2.3679999999999999</v>
      </c>
      <c r="Z62" s="23">
        <v>2.2709999999999999</v>
      </c>
    </row>
    <row r="63" spans="1:26" x14ac:dyDescent="0.25">
      <c r="A63" s="10" t="s">
        <v>135</v>
      </c>
      <c r="B63" s="10" t="s">
        <v>136</v>
      </c>
      <c r="C63" s="10">
        <v>3</v>
      </c>
      <c r="D63" s="10">
        <v>1</v>
      </c>
      <c r="E63" s="10">
        <v>80</v>
      </c>
      <c r="F63" s="10" t="s">
        <v>138</v>
      </c>
      <c r="G63" s="1">
        <v>2.9</v>
      </c>
      <c r="H63" s="1">
        <v>1.5</v>
      </c>
      <c r="I63" s="1">
        <v>0.2</v>
      </c>
      <c r="J63" s="1">
        <v>4</v>
      </c>
      <c r="K63" s="1">
        <v>3.9</v>
      </c>
      <c r="L63" s="1">
        <v>2.2000000000000002</v>
      </c>
      <c r="M63" s="1">
        <v>1.2</v>
      </c>
      <c r="N63" s="10">
        <v>10</v>
      </c>
      <c r="O63" s="23">
        <v>20.024000000000001</v>
      </c>
      <c r="P63" s="10">
        <v>8428</v>
      </c>
      <c r="Q63" s="23">
        <v>16.856000000000002</v>
      </c>
      <c r="R63" s="10">
        <v>4634</v>
      </c>
      <c r="S63" s="10">
        <v>1988</v>
      </c>
      <c r="T63" s="10">
        <v>3152</v>
      </c>
      <c r="U63" s="10">
        <v>4634</v>
      </c>
      <c r="V63" s="23">
        <v>18.538</v>
      </c>
      <c r="W63" s="23">
        <v>7.952</v>
      </c>
      <c r="X63" s="23">
        <v>12.608000000000001</v>
      </c>
      <c r="Y63" s="23">
        <v>18.536000000000001</v>
      </c>
      <c r="Z63" s="23">
        <v>12.259</v>
      </c>
    </row>
    <row r="64" spans="1:26" x14ac:dyDescent="0.25">
      <c r="A64" s="10" t="s">
        <v>135</v>
      </c>
      <c r="B64" s="10" t="s">
        <v>136</v>
      </c>
      <c r="C64" s="10">
        <v>3</v>
      </c>
      <c r="D64" s="10">
        <v>2</v>
      </c>
      <c r="E64" s="10">
        <v>79</v>
      </c>
      <c r="F64" s="10" t="s">
        <v>137</v>
      </c>
      <c r="G64" s="1">
        <v>1.5</v>
      </c>
      <c r="H64" s="1">
        <v>1.4</v>
      </c>
      <c r="I64" s="1">
        <v>0.1</v>
      </c>
      <c r="J64" s="1">
        <v>2.2000000000000002</v>
      </c>
      <c r="K64" s="1">
        <v>1.8</v>
      </c>
      <c r="L64" s="1">
        <v>1.8</v>
      </c>
      <c r="M64" s="1">
        <v>1.6</v>
      </c>
      <c r="N64" s="10">
        <v>2</v>
      </c>
      <c r="O64" s="23">
        <v>3.7130000000000001</v>
      </c>
      <c r="P64" s="10">
        <v>1295</v>
      </c>
      <c r="Q64" s="23">
        <v>2.59</v>
      </c>
      <c r="R64" s="10">
        <v>667</v>
      </c>
      <c r="S64" s="10">
        <v>667</v>
      </c>
      <c r="T64" s="10">
        <v>667</v>
      </c>
      <c r="U64" s="10">
        <v>667</v>
      </c>
      <c r="V64" s="23">
        <v>2.669</v>
      </c>
      <c r="W64" s="23">
        <v>2.6680000000000001</v>
      </c>
      <c r="X64" s="23">
        <v>2.6680000000000001</v>
      </c>
      <c r="Y64" s="23">
        <v>2.6680000000000001</v>
      </c>
      <c r="Z64" s="23">
        <v>3.1429999999999998</v>
      </c>
    </row>
    <row r="65" spans="1:26" x14ac:dyDescent="0.25">
      <c r="A65" s="10" t="s">
        <v>135</v>
      </c>
      <c r="B65" s="10" t="s">
        <v>136</v>
      </c>
      <c r="C65" s="10">
        <v>3</v>
      </c>
      <c r="D65" s="10">
        <v>3</v>
      </c>
      <c r="E65" s="10">
        <v>80</v>
      </c>
      <c r="F65" s="10" t="s">
        <v>138</v>
      </c>
      <c r="G65" s="1">
        <v>4.5999999999999996</v>
      </c>
      <c r="H65" s="1">
        <v>0.7</v>
      </c>
      <c r="I65" s="1">
        <v>0.1</v>
      </c>
      <c r="J65" s="1">
        <v>4.2</v>
      </c>
      <c r="K65" s="1">
        <v>4.0999999999999996</v>
      </c>
      <c r="L65" s="1">
        <v>4.2</v>
      </c>
      <c r="M65" s="1">
        <v>3.8</v>
      </c>
      <c r="N65" s="10">
        <v>10</v>
      </c>
      <c r="O65" s="23">
        <v>43.012</v>
      </c>
      <c r="P65" s="10">
        <v>14701</v>
      </c>
      <c r="Q65" s="23">
        <v>29.402999999999999</v>
      </c>
      <c r="R65" s="10">
        <v>8092</v>
      </c>
      <c r="S65" s="10">
        <v>3054</v>
      </c>
      <c r="T65" s="10">
        <v>4172</v>
      </c>
      <c r="U65" s="10">
        <v>8092</v>
      </c>
      <c r="V65" s="23">
        <v>32.366999999999997</v>
      </c>
      <c r="W65" s="23">
        <v>12.215999999999999</v>
      </c>
      <c r="X65" s="23">
        <v>16.687999999999999</v>
      </c>
      <c r="Y65" s="23">
        <v>32.368000000000002</v>
      </c>
      <c r="Z65" s="23">
        <v>13.532</v>
      </c>
    </row>
    <row r="66" spans="1:26" x14ac:dyDescent="0.25">
      <c r="A66" s="10" t="s">
        <v>135</v>
      </c>
      <c r="B66" s="10" t="s">
        <v>136</v>
      </c>
      <c r="C66" s="10">
        <v>3</v>
      </c>
      <c r="D66" s="10">
        <v>4</v>
      </c>
      <c r="E66" s="10">
        <v>79</v>
      </c>
      <c r="F66" s="10" t="s">
        <v>137</v>
      </c>
      <c r="G66" s="1">
        <v>2.4</v>
      </c>
      <c r="H66" s="1">
        <v>2.2999999999999998</v>
      </c>
      <c r="I66" s="1">
        <v>0.1</v>
      </c>
      <c r="J66" s="1">
        <v>2.2000000000000002</v>
      </c>
      <c r="K66" s="1">
        <v>1.9</v>
      </c>
      <c r="L66" s="1">
        <v>2.2000000000000002</v>
      </c>
      <c r="M66" s="1">
        <v>1.8</v>
      </c>
      <c r="N66" s="10">
        <v>2</v>
      </c>
      <c r="O66" s="23">
        <v>7.3090000000000002</v>
      </c>
      <c r="P66" s="10">
        <v>2168</v>
      </c>
      <c r="Q66" s="23">
        <v>4.3360000000000003</v>
      </c>
      <c r="R66" s="10">
        <v>1116</v>
      </c>
      <c r="S66" s="10">
        <v>683</v>
      </c>
      <c r="T66" s="10">
        <v>932</v>
      </c>
      <c r="U66" s="10">
        <v>1116</v>
      </c>
      <c r="V66" s="23">
        <v>4.4640000000000004</v>
      </c>
      <c r="W66" s="23">
        <v>2.7320000000000002</v>
      </c>
      <c r="X66" s="23">
        <v>3.7280000000000002</v>
      </c>
      <c r="Y66" s="23">
        <v>4.4640000000000004</v>
      </c>
      <c r="Z66" s="23">
        <v>3.302</v>
      </c>
    </row>
    <row r="67" spans="1:26" x14ac:dyDescent="0.25">
      <c r="A67" s="10" t="s">
        <v>135</v>
      </c>
      <c r="B67" s="10" t="s">
        <v>136</v>
      </c>
      <c r="C67" s="10">
        <v>3</v>
      </c>
      <c r="D67" s="10">
        <v>5</v>
      </c>
      <c r="E67" s="10">
        <v>79</v>
      </c>
      <c r="F67" s="10" t="s">
        <v>137</v>
      </c>
      <c r="G67" s="1">
        <v>2</v>
      </c>
      <c r="H67" s="1">
        <v>1.4</v>
      </c>
      <c r="I67" s="1">
        <v>0.1</v>
      </c>
      <c r="J67" s="1">
        <v>2.5</v>
      </c>
      <c r="K67" s="1">
        <v>2.2000000000000002</v>
      </c>
      <c r="L67" s="1">
        <v>1.5</v>
      </c>
      <c r="M67" s="1">
        <v>1</v>
      </c>
      <c r="N67" s="10">
        <v>2</v>
      </c>
      <c r="O67" s="23">
        <v>5.1479999999999997</v>
      </c>
      <c r="P67" s="10">
        <v>1661</v>
      </c>
      <c r="Q67" s="23">
        <v>3.3210000000000002</v>
      </c>
      <c r="R67" s="10">
        <v>855</v>
      </c>
      <c r="S67" s="10">
        <v>622</v>
      </c>
      <c r="T67" s="10">
        <v>855</v>
      </c>
      <c r="U67" s="10">
        <v>855</v>
      </c>
      <c r="V67" s="23">
        <v>3.4209999999999998</v>
      </c>
      <c r="W67" s="23">
        <v>2.488</v>
      </c>
      <c r="X67" s="23">
        <v>3.42</v>
      </c>
      <c r="Y67" s="23">
        <v>3.42</v>
      </c>
      <c r="Z67" s="23">
        <v>4.3390000000000004</v>
      </c>
    </row>
    <row r="68" spans="1:26" x14ac:dyDescent="0.25">
      <c r="A68" s="10" t="s">
        <v>135</v>
      </c>
      <c r="B68" s="10" t="s">
        <v>136</v>
      </c>
      <c r="C68" s="10">
        <v>3</v>
      </c>
      <c r="D68" s="10">
        <v>6</v>
      </c>
      <c r="E68" s="10">
        <v>79</v>
      </c>
      <c r="F68" s="10" t="s">
        <v>137</v>
      </c>
      <c r="G68" s="1">
        <v>1.5</v>
      </c>
      <c r="H68" s="1">
        <v>1</v>
      </c>
      <c r="I68" s="1">
        <v>0.1</v>
      </c>
      <c r="J68" s="1">
        <v>3</v>
      </c>
      <c r="K68" s="1">
        <v>2.5</v>
      </c>
      <c r="L68" s="1">
        <v>3</v>
      </c>
      <c r="M68" s="1">
        <v>2.5</v>
      </c>
      <c r="N68" s="10">
        <v>2</v>
      </c>
      <c r="O68" s="23">
        <v>7.3280000000000003</v>
      </c>
      <c r="P68" s="10">
        <v>2172</v>
      </c>
      <c r="Q68" s="23">
        <v>4.3449999999999998</v>
      </c>
      <c r="R68" s="10">
        <v>1118</v>
      </c>
      <c r="S68" s="10">
        <v>1118</v>
      </c>
      <c r="T68" s="10">
        <v>1118</v>
      </c>
      <c r="U68" s="10">
        <v>1118</v>
      </c>
      <c r="V68" s="23">
        <v>4.4729999999999999</v>
      </c>
      <c r="W68" s="23">
        <v>4.4720000000000004</v>
      </c>
      <c r="X68" s="23">
        <v>4.4720000000000004</v>
      </c>
      <c r="Y68" s="23">
        <v>4.4720000000000004</v>
      </c>
      <c r="Z68" s="23">
        <v>5.9420000000000002</v>
      </c>
    </row>
    <row r="69" spans="1:26" x14ac:dyDescent="0.25">
      <c r="A69" s="10" t="s">
        <v>135</v>
      </c>
      <c r="B69" s="10" t="s">
        <v>136</v>
      </c>
      <c r="C69" s="10">
        <v>3</v>
      </c>
      <c r="D69" s="10">
        <v>7</v>
      </c>
      <c r="E69" s="10">
        <v>79</v>
      </c>
      <c r="F69" s="10" t="s">
        <v>137</v>
      </c>
      <c r="G69" s="1">
        <v>1.9</v>
      </c>
      <c r="H69" s="1">
        <v>1</v>
      </c>
      <c r="I69" s="1">
        <v>0.1</v>
      </c>
      <c r="J69" s="1">
        <v>1.8</v>
      </c>
      <c r="K69" s="1">
        <v>1.7</v>
      </c>
      <c r="L69" s="1">
        <v>0.8</v>
      </c>
      <c r="M69" s="1">
        <v>0.6</v>
      </c>
      <c r="N69" s="10">
        <v>2</v>
      </c>
      <c r="O69" s="23">
        <v>2.57</v>
      </c>
      <c r="P69" s="10">
        <v>979</v>
      </c>
      <c r="Q69" s="23">
        <v>1.958</v>
      </c>
      <c r="R69" s="10">
        <v>505</v>
      </c>
      <c r="S69" s="10">
        <v>418</v>
      </c>
      <c r="T69" s="10">
        <v>505</v>
      </c>
      <c r="U69" s="10">
        <v>505</v>
      </c>
      <c r="V69" s="23">
        <v>2.0179999999999998</v>
      </c>
      <c r="W69" s="23">
        <v>1.6719999999999999</v>
      </c>
      <c r="X69" s="23">
        <v>2.02</v>
      </c>
      <c r="Y69" s="23">
        <v>2.02</v>
      </c>
      <c r="Z69" s="23">
        <v>2.4060000000000001</v>
      </c>
    </row>
    <row r="70" spans="1:26" x14ac:dyDescent="0.25">
      <c r="A70" s="10" t="s">
        <v>135</v>
      </c>
      <c r="B70" s="10" t="s">
        <v>136</v>
      </c>
      <c r="C70" s="10">
        <v>3</v>
      </c>
      <c r="D70" s="10">
        <v>8</v>
      </c>
      <c r="E70" s="10">
        <v>79</v>
      </c>
      <c r="F70" s="10" t="s">
        <v>137</v>
      </c>
      <c r="G70" s="1">
        <v>1.8</v>
      </c>
      <c r="H70" s="1">
        <v>1.4</v>
      </c>
      <c r="I70" s="1">
        <v>0.1</v>
      </c>
      <c r="J70" s="1">
        <v>1.7</v>
      </c>
      <c r="K70" s="1">
        <v>1.3</v>
      </c>
      <c r="L70" s="1">
        <v>1.6</v>
      </c>
      <c r="M70" s="1">
        <v>1.2</v>
      </c>
      <c r="N70" s="10">
        <v>2</v>
      </c>
      <c r="O70" s="23">
        <v>2.62</v>
      </c>
      <c r="P70" s="10">
        <v>993</v>
      </c>
      <c r="Q70" s="23">
        <v>1.9870000000000001</v>
      </c>
      <c r="R70" s="10">
        <v>512</v>
      </c>
      <c r="S70" s="10">
        <v>448</v>
      </c>
      <c r="T70" s="10">
        <v>512</v>
      </c>
      <c r="U70" s="10">
        <v>512</v>
      </c>
      <c r="V70" s="23">
        <v>2.048</v>
      </c>
      <c r="W70" s="23">
        <v>1.792</v>
      </c>
      <c r="X70" s="23">
        <v>2.048</v>
      </c>
      <c r="Y70" s="23">
        <v>2.048</v>
      </c>
      <c r="Z70" s="23">
        <v>1.768</v>
      </c>
    </row>
    <row r="71" spans="1:26" x14ac:dyDescent="0.25">
      <c r="A71" s="10" t="s">
        <v>135</v>
      </c>
      <c r="B71" s="10" t="s">
        <v>136</v>
      </c>
      <c r="C71" s="10">
        <v>3</v>
      </c>
      <c r="D71" s="10">
        <v>9</v>
      </c>
      <c r="E71" s="10">
        <v>79</v>
      </c>
      <c r="F71" s="10" t="s">
        <v>137</v>
      </c>
      <c r="G71" s="1">
        <v>0.7</v>
      </c>
      <c r="H71" s="1">
        <v>0.5</v>
      </c>
      <c r="I71" s="1">
        <v>0.1</v>
      </c>
      <c r="J71" s="1">
        <v>1</v>
      </c>
      <c r="K71" s="1">
        <v>0.8</v>
      </c>
      <c r="L71" s="1">
        <v>0.4</v>
      </c>
      <c r="M71" s="1">
        <v>0.2</v>
      </c>
      <c r="N71" s="10">
        <v>2</v>
      </c>
      <c r="O71" s="23">
        <v>0.20699999999999999</v>
      </c>
      <c r="P71" s="10">
        <v>144</v>
      </c>
      <c r="Q71" s="23">
        <v>0.28899999999999998</v>
      </c>
      <c r="R71" s="10">
        <v>75</v>
      </c>
      <c r="S71" s="10">
        <v>75</v>
      </c>
      <c r="T71" s="10">
        <v>75</v>
      </c>
      <c r="U71" s="10">
        <v>75</v>
      </c>
      <c r="V71" s="23">
        <v>0.29899999999999999</v>
      </c>
      <c r="W71" s="23">
        <v>0.3</v>
      </c>
      <c r="X71" s="23">
        <v>0.3</v>
      </c>
      <c r="Y71" s="23">
        <v>0.3</v>
      </c>
      <c r="Z71" s="23">
        <v>0.63600000000000001</v>
      </c>
    </row>
    <row r="72" spans="1:26" x14ac:dyDescent="0.25">
      <c r="A72" s="10" t="s">
        <v>135</v>
      </c>
      <c r="B72" s="10" t="s">
        <v>136</v>
      </c>
      <c r="C72" s="10">
        <v>3</v>
      </c>
      <c r="D72" s="10">
        <v>10</v>
      </c>
      <c r="E72" s="10">
        <v>79</v>
      </c>
      <c r="F72" s="10" t="s">
        <v>137</v>
      </c>
      <c r="G72" s="1">
        <v>2.2999999999999998</v>
      </c>
      <c r="H72" s="1">
        <v>0.6</v>
      </c>
      <c r="I72" s="1">
        <v>0.2</v>
      </c>
      <c r="J72" s="1">
        <v>2.5</v>
      </c>
      <c r="K72" s="1">
        <v>2.2000000000000002</v>
      </c>
      <c r="L72" s="1">
        <v>2</v>
      </c>
      <c r="M72" s="1">
        <v>1.2</v>
      </c>
      <c r="N72" s="10">
        <v>2</v>
      </c>
      <c r="O72" s="23">
        <v>6.1580000000000004</v>
      </c>
      <c r="P72" s="10">
        <v>1903</v>
      </c>
      <c r="Q72" s="23">
        <v>3.806</v>
      </c>
      <c r="R72" s="10">
        <v>980</v>
      </c>
      <c r="S72" s="10">
        <v>715</v>
      </c>
      <c r="T72" s="10">
        <v>936</v>
      </c>
      <c r="U72" s="10">
        <v>980</v>
      </c>
      <c r="V72" s="23">
        <v>3.919</v>
      </c>
      <c r="W72" s="23">
        <v>2.86</v>
      </c>
      <c r="X72" s="23">
        <v>3.7440000000000002</v>
      </c>
      <c r="Y72" s="23">
        <v>3.92</v>
      </c>
      <c r="Z72" s="23">
        <v>4.3390000000000004</v>
      </c>
    </row>
    <row r="73" spans="1:26" x14ac:dyDescent="0.25">
      <c r="A73" s="10" t="s">
        <v>135</v>
      </c>
      <c r="B73" s="10" t="s">
        <v>136</v>
      </c>
      <c r="C73" s="10">
        <v>3</v>
      </c>
      <c r="D73" s="10">
        <v>11</v>
      </c>
      <c r="E73" s="10">
        <v>79</v>
      </c>
      <c r="F73" s="10" t="s">
        <v>137</v>
      </c>
      <c r="G73" s="1">
        <v>2.5</v>
      </c>
      <c r="H73" s="1">
        <v>1</v>
      </c>
      <c r="I73" s="1">
        <v>0.3</v>
      </c>
      <c r="J73" s="1">
        <v>2.2000000000000002</v>
      </c>
      <c r="K73" s="1">
        <v>2</v>
      </c>
      <c r="L73" s="1">
        <v>2</v>
      </c>
      <c r="M73" s="1">
        <v>1.8</v>
      </c>
      <c r="N73" s="10">
        <v>2</v>
      </c>
      <c r="O73" s="23">
        <v>5.6669999999999998</v>
      </c>
      <c r="P73" s="10">
        <v>1786</v>
      </c>
      <c r="Q73" s="23">
        <v>3.573</v>
      </c>
      <c r="R73" s="10">
        <v>920</v>
      </c>
      <c r="S73" s="10">
        <v>587</v>
      </c>
      <c r="T73" s="10">
        <v>816</v>
      </c>
      <c r="U73" s="10">
        <v>920</v>
      </c>
      <c r="V73" s="23">
        <v>3.6789999999999998</v>
      </c>
      <c r="W73" s="23">
        <v>2.3479999999999999</v>
      </c>
      <c r="X73" s="23">
        <v>3.2639999999999998</v>
      </c>
      <c r="Y73" s="23">
        <v>3.68</v>
      </c>
      <c r="Z73" s="23">
        <v>3.4649999999999999</v>
      </c>
    </row>
    <row r="74" spans="1:26" x14ac:dyDescent="0.25">
      <c r="A74" s="10" t="s">
        <v>135</v>
      </c>
      <c r="B74" s="10" t="s">
        <v>136</v>
      </c>
      <c r="C74" s="10">
        <v>3</v>
      </c>
      <c r="D74" s="10">
        <v>12</v>
      </c>
      <c r="E74" s="10">
        <v>80</v>
      </c>
      <c r="F74" s="10" t="s">
        <v>138</v>
      </c>
      <c r="G74" s="1">
        <v>3.5</v>
      </c>
      <c r="H74" s="1">
        <v>2</v>
      </c>
      <c r="I74" s="1">
        <v>0.7</v>
      </c>
      <c r="J74" s="1">
        <v>4.2</v>
      </c>
      <c r="K74" s="1">
        <v>4</v>
      </c>
      <c r="L74" s="1">
        <v>4.2</v>
      </c>
      <c r="M74" s="1">
        <v>3</v>
      </c>
      <c r="N74" s="10">
        <v>10</v>
      </c>
      <c r="O74" s="23">
        <v>28.369</v>
      </c>
      <c r="P74" s="10">
        <v>10860</v>
      </c>
      <c r="Q74" s="23">
        <v>21.719000000000001</v>
      </c>
      <c r="R74" s="10">
        <v>5974</v>
      </c>
      <c r="S74" s="10">
        <v>1869</v>
      </c>
      <c r="T74" s="10">
        <v>3195</v>
      </c>
      <c r="U74" s="10">
        <v>5974</v>
      </c>
      <c r="V74" s="23">
        <v>23.896999999999998</v>
      </c>
      <c r="W74" s="23">
        <v>7.476</v>
      </c>
      <c r="X74" s="23">
        <v>12.78</v>
      </c>
      <c r="Y74" s="23">
        <v>23.896000000000001</v>
      </c>
      <c r="Z74" s="23">
        <v>13.208</v>
      </c>
    </row>
    <row r="75" spans="1:26" x14ac:dyDescent="0.25">
      <c r="A75" s="10" t="s">
        <v>135</v>
      </c>
      <c r="B75" s="10" t="s">
        <v>136</v>
      </c>
      <c r="C75" s="10">
        <v>3</v>
      </c>
      <c r="D75" s="10">
        <v>13</v>
      </c>
      <c r="E75" s="10">
        <v>80</v>
      </c>
      <c r="F75" s="10" t="s">
        <v>138</v>
      </c>
      <c r="G75" s="1">
        <v>1.5</v>
      </c>
      <c r="H75" s="1">
        <v>0.9</v>
      </c>
      <c r="I75" s="1">
        <v>0.1</v>
      </c>
      <c r="J75" s="1">
        <v>2.5</v>
      </c>
      <c r="K75" s="1">
        <v>2.2000000000000002</v>
      </c>
      <c r="L75" s="1">
        <v>2.5</v>
      </c>
      <c r="M75" s="1">
        <v>2.2000000000000002</v>
      </c>
      <c r="N75" s="10">
        <v>10</v>
      </c>
      <c r="O75" s="23">
        <v>5.2069999999999999</v>
      </c>
      <c r="P75" s="10">
        <v>3162</v>
      </c>
      <c r="Q75" s="23">
        <v>6.3239999999999998</v>
      </c>
      <c r="R75" s="10">
        <v>1736</v>
      </c>
      <c r="S75" s="10">
        <v>1736</v>
      </c>
      <c r="T75" s="10">
        <v>1736</v>
      </c>
      <c r="U75" s="10">
        <v>1736</v>
      </c>
      <c r="V75" s="23">
        <v>6.944</v>
      </c>
      <c r="W75" s="23">
        <v>6.944</v>
      </c>
      <c r="X75" s="23">
        <v>6.944</v>
      </c>
      <c r="Y75" s="23">
        <v>6.944</v>
      </c>
      <c r="Z75" s="23">
        <v>4.3390000000000004</v>
      </c>
    </row>
    <row r="76" spans="1:26" x14ac:dyDescent="0.25">
      <c r="A76" s="10" t="s">
        <v>135</v>
      </c>
      <c r="B76" s="10" t="s">
        <v>136</v>
      </c>
      <c r="C76" s="10">
        <v>3</v>
      </c>
      <c r="D76" s="10">
        <v>14</v>
      </c>
      <c r="E76" s="10">
        <v>80</v>
      </c>
      <c r="F76" s="10" t="s">
        <v>138</v>
      </c>
      <c r="G76" s="1">
        <v>3</v>
      </c>
      <c r="H76" s="1">
        <v>1.5</v>
      </c>
      <c r="I76" s="1">
        <v>0.2</v>
      </c>
      <c r="J76" s="1">
        <v>3.5</v>
      </c>
      <c r="K76" s="1">
        <v>3</v>
      </c>
      <c r="L76" s="1">
        <v>1.8</v>
      </c>
      <c r="M76" s="1">
        <v>1.4</v>
      </c>
      <c r="N76" s="10">
        <v>10</v>
      </c>
      <c r="O76" s="23">
        <v>14.537000000000001</v>
      </c>
      <c r="P76" s="10">
        <v>6676</v>
      </c>
      <c r="Q76" s="23">
        <v>13.352</v>
      </c>
      <c r="R76" s="10">
        <v>3670</v>
      </c>
      <c r="S76" s="10">
        <v>1576</v>
      </c>
      <c r="T76" s="10">
        <v>2430</v>
      </c>
      <c r="U76" s="10">
        <v>3670</v>
      </c>
      <c r="V76" s="23">
        <v>14.678000000000001</v>
      </c>
      <c r="W76" s="23">
        <v>6.3040000000000003</v>
      </c>
      <c r="X76" s="23">
        <v>9.7200000000000006</v>
      </c>
      <c r="Y76" s="23">
        <v>14.68</v>
      </c>
      <c r="Z76" s="23">
        <v>8.2989999999999995</v>
      </c>
    </row>
    <row r="77" spans="1:26" x14ac:dyDescent="0.25">
      <c r="A77" s="10" t="s">
        <v>135</v>
      </c>
      <c r="B77" s="10" t="s">
        <v>136</v>
      </c>
      <c r="C77" s="10">
        <v>3</v>
      </c>
      <c r="D77" s="10">
        <v>15</v>
      </c>
      <c r="E77" s="10">
        <v>80</v>
      </c>
      <c r="F77" s="10" t="s">
        <v>138</v>
      </c>
      <c r="G77" s="1">
        <v>3</v>
      </c>
      <c r="H77" s="1">
        <v>2.5</v>
      </c>
      <c r="I77" s="1">
        <v>0.7</v>
      </c>
      <c r="J77" s="1">
        <v>3.8</v>
      </c>
      <c r="K77" s="1">
        <v>3.4</v>
      </c>
      <c r="L77" s="1">
        <v>1.4</v>
      </c>
      <c r="M77" s="1">
        <v>1.2</v>
      </c>
      <c r="N77" s="10">
        <v>10</v>
      </c>
      <c r="O77" s="23">
        <v>12.507</v>
      </c>
      <c r="P77" s="10">
        <v>5983</v>
      </c>
      <c r="Q77" s="23">
        <v>11.967000000000001</v>
      </c>
      <c r="R77" s="10">
        <v>3288</v>
      </c>
      <c r="S77" s="10">
        <v>558</v>
      </c>
      <c r="T77" s="10">
        <v>1283</v>
      </c>
      <c r="U77" s="10">
        <v>3288</v>
      </c>
      <c r="V77" s="23">
        <v>13.154</v>
      </c>
      <c r="W77" s="23">
        <v>2.2320000000000002</v>
      </c>
      <c r="X77" s="23">
        <v>5.1319999999999997</v>
      </c>
      <c r="Y77" s="23">
        <v>13.151999999999999</v>
      </c>
      <c r="Z77" s="23">
        <v>10.183</v>
      </c>
    </row>
    <row r="78" spans="1:26" x14ac:dyDescent="0.25">
      <c r="A78" s="10" t="s">
        <v>135</v>
      </c>
      <c r="B78" s="10" t="s">
        <v>136</v>
      </c>
      <c r="C78" s="10">
        <v>3</v>
      </c>
      <c r="D78" s="10">
        <v>16</v>
      </c>
      <c r="E78" s="10">
        <v>79</v>
      </c>
      <c r="F78" s="10" t="s">
        <v>137</v>
      </c>
      <c r="G78" s="1">
        <v>1.2</v>
      </c>
      <c r="H78" s="1">
        <v>1</v>
      </c>
      <c r="I78" s="1">
        <v>0.1</v>
      </c>
      <c r="J78" s="1">
        <v>1.7</v>
      </c>
      <c r="K78" s="1">
        <v>1</v>
      </c>
      <c r="L78" s="1">
        <v>1.7</v>
      </c>
      <c r="M78" s="1">
        <v>1</v>
      </c>
      <c r="N78" s="10">
        <v>2</v>
      </c>
      <c r="O78" s="23">
        <v>1.48</v>
      </c>
      <c r="P78" s="10">
        <v>643</v>
      </c>
      <c r="Q78" s="23">
        <v>1.2869999999999999</v>
      </c>
      <c r="R78" s="10">
        <v>332</v>
      </c>
      <c r="S78" s="10">
        <v>332</v>
      </c>
      <c r="T78" s="10">
        <v>332</v>
      </c>
      <c r="U78" s="10">
        <v>332</v>
      </c>
      <c r="V78" s="23">
        <v>1.327</v>
      </c>
      <c r="W78" s="23">
        <v>1.3280000000000001</v>
      </c>
      <c r="X78" s="23">
        <v>1.3280000000000001</v>
      </c>
      <c r="Y78" s="23">
        <v>1.3280000000000001</v>
      </c>
      <c r="Z78" s="23">
        <v>1.4319999999999999</v>
      </c>
    </row>
    <row r="79" spans="1:26" x14ac:dyDescent="0.25">
      <c r="A79" s="10" t="s">
        <v>135</v>
      </c>
      <c r="B79" s="10" t="s">
        <v>136</v>
      </c>
      <c r="C79" s="10">
        <v>3</v>
      </c>
      <c r="D79" s="10">
        <v>17</v>
      </c>
      <c r="E79" s="10">
        <v>80</v>
      </c>
      <c r="F79" s="10" t="s">
        <v>138</v>
      </c>
      <c r="G79" s="1">
        <v>2.5</v>
      </c>
      <c r="H79" s="1">
        <v>1.2</v>
      </c>
      <c r="I79" s="1">
        <v>0.5</v>
      </c>
      <c r="J79" s="1">
        <v>4.0999999999999996</v>
      </c>
      <c r="K79" s="1">
        <v>3.9</v>
      </c>
      <c r="L79" s="1">
        <v>1.4</v>
      </c>
      <c r="M79" s="1">
        <v>1.2</v>
      </c>
      <c r="N79" s="10">
        <v>10</v>
      </c>
      <c r="O79" s="23">
        <v>15.092000000000001</v>
      </c>
      <c r="P79" s="10">
        <v>6860</v>
      </c>
      <c r="Q79" s="23">
        <v>13.72</v>
      </c>
      <c r="R79" s="10">
        <v>3771</v>
      </c>
      <c r="S79" s="10">
        <v>1791</v>
      </c>
      <c r="T79" s="10">
        <v>3123</v>
      </c>
      <c r="U79" s="10">
        <v>3771</v>
      </c>
      <c r="V79" s="23">
        <v>15.084</v>
      </c>
      <c r="W79" s="23">
        <v>7.1639999999999997</v>
      </c>
      <c r="X79" s="23">
        <v>12.492000000000001</v>
      </c>
      <c r="Y79" s="23">
        <v>15.084</v>
      </c>
      <c r="Z79" s="23">
        <v>12.571</v>
      </c>
    </row>
    <row r="80" spans="1:26" x14ac:dyDescent="0.25">
      <c r="A80" s="10" t="s">
        <v>135</v>
      </c>
      <c r="B80" s="10" t="s">
        <v>136</v>
      </c>
      <c r="C80" s="10">
        <v>3</v>
      </c>
      <c r="D80" s="10">
        <v>18</v>
      </c>
      <c r="E80" s="10">
        <v>80</v>
      </c>
      <c r="F80" s="10" t="s">
        <v>138</v>
      </c>
      <c r="G80" s="1">
        <v>3</v>
      </c>
      <c r="H80" s="1">
        <v>2</v>
      </c>
      <c r="I80" s="1">
        <v>0.5</v>
      </c>
      <c r="J80" s="1">
        <v>4</v>
      </c>
      <c r="K80" s="1">
        <v>3.2</v>
      </c>
      <c r="L80" s="1">
        <v>2.8</v>
      </c>
      <c r="M80" s="1">
        <v>2.6</v>
      </c>
      <c r="N80" s="10">
        <v>10</v>
      </c>
      <c r="O80" s="23">
        <v>18.562999999999999</v>
      </c>
      <c r="P80" s="10">
        <v>7975</v>
      </c>
      <c r="Q80" s="23">
        <v>15.951000000000001</v>
      </c>
      <c r="R80" s="10">
        <v>4385</v>
      </c>
      <c r="S80" s="10">
        <v>1678</v>
      </c>
      <c r="T80" s="10">
        <v>2783</v>
      </c>
      <c r="U80" s="10">
        <v>4385</v>
      </c>
      <c r="V80" s="23">
        <v>17.541</v>
      </c>
      <c r="W80" s="23">
        <v>6.7119999999999997</v>
      </c>
      <c r="X80" s="23">
        <v>11.132</v>
      </c>
      <c r="Y80" s="23">
        <v>17.54</v>
      </c>
      <c r="Z80" s="23">
        <v>10.183</v>
      </c>
    </row>
    <row r="81" spans="1:26" x14ac:dyDescent="0.25">
      <c r="A81" s="10" t="s">
        <v>135</v>
      </c>
      <c r="B81" s="10" t="s">
        <v>136</v>
      </c>
      <c r="C81" s="10">
        <v>3</v>
      </c>
      <c r="D81" s="10">
        <v>19</v>
      </c>
      <c r="E81" s="10">
        <v>80</v>
      </c>
      <c r="F81" s="10" t="s">
        <v>138</v>
      </c>
      <c r="G81" s="1">
        <v>4.5</v>
      </c>
      <c r="H81" s="1">
        <v>1.5</v>
      </c>
      <c r="I81" s="1">
        <v>0.8</v>
      </c>
      <c r="J81" s="1">
        <v>4.2</v>
      </c>
      <c r="K81" s="1">
        <v>4</v>
      </c>
      <c r="L81" s="1">
        <v>3.9</v>
      </c>
      <c r="M81" s="1">
        <v>3.6</v>
      </c>
      <c r="N81" s="10">
        <v>10</v>
      </c>
      <c r="O81" s="23">
        <v>34.893999999999998</v>
      </c>
      <c r="P81" s="10">
        <v>12626</v>
      </c>
      <c r="Q81" s="23">
        <v>25.251000000000001</v>
      </c>
      <c r="R81" s="10">
        <v>6947</v>
      </c>
      <c r="S81" s="10">
        <v>1690</v>
      </c>
      <c r="T81" s="10">
        <v>2689</v>
      </c>
      <c r="U81" s="10">
        <v>6947</v>
      </c>
      <c r="V81" s="23">
        <v>27.789000000000001</v>
      </c>
      <c r="W81" s="23">
        <v>6.76</v>
      </c>
      <c r="X81" s="23">
        <v>10.756</v>
      </c>
      <c r="Y81" s="23">
        <v>27.788</v>
      </c>
      <c r="Z81" s="23">
        <v>13.208</v>
      </c>
    </row>
    <row r="82" spans="1:26" x14ac:dyDescent="0.25">
      <c r="A82" s="10" t="s">
        <v>135</v>
      </c>
      <c r="B82" s="10" t="s">
        <v>136</v>
      </c>
      <c r="C82" s="10">
        <v>3</v>
      </c>
      <c r="D82" s="10">
        <v>20</v>
      </c>
      <c r="E82" s="10">
        <v>80</v>
      </c>
      <c r="F82" s="10" t="s">
        <v>138</v>
      </c>
      <c r="G82" s="1">
        <v>4</v>
      </c>
      <c r="H82" s="1">
        <v>2.1</v>
      </c>
      <c r="I82" s="1">
        <v>0.2</v>
      </c>
      <c r="J82" s="1">
        <v>3.9</v>
      </c>
      <c r="K82" s="1">
        <v>3.3</v>
      </c>
      <c r="L82" s="1">
        <v>2</v>
      </c>
      <c r="M82" s="1">
        <v>1.4</v>
      </c>
      <c r="N82" s="10">
        <v>10</v>
      </c>
      <c r="O82" s="23">
        <v>23.831</v>
      </c>
      <c r="P82" s="10">
        <v>9566</v>
      </c>
      <c r="Q82" s="23">
        <v>19.132000000000001</v>
      </c>
      <c r="R82" s="10">
        <v>5261</v>
      </c>
      <c r="S82" s="10">
        <v>1279</v>
      </c>
      <c r="T82" s="10">
        <v>2197</v>
      </c>
      <c r="U82" s="10">
        <v>5261</v>
      </c>
      <c r="V82" s="23">
        <v>21.045000000000002</v>
      </c>
      <c r="W82" s="23">
        <v>5.1159999999999997</v>
      </c>
      <c r="X82" s="23">
        <v>8.7880000000000003</v>
      </c>
      <c r="Y82" s="23">
        <v>21.044</v>
      </c>
      <c r="Z82" s="23">
        <v>10.183</v>
      </c>
    </row>
    <row r="83" spans="1:26" x14ac:dyDescent="0.25">
      <c r="A83" s="10" t="s">
        <v>135</v>
      </c>
      <c r="B83" s="10" t="s">
        <v>136</v>
      </c>
      <c r="C83" s="10">
        <v>3</v>
      </c>
      <c r="D83" s="10">
        <v>21</v>
      </c>
      <c r="E83" s="10">
        <v>80</v>
      </c>
      <c r="F83" s="10" t="s">
        <v>138</v>
      </c>
      <c r="G83" s="1">
        <v>1.6</v>
      </c>
      <c r="H83" s="1">
        <v>1</v>
      </c>
      <c r="I83" s="1">
        <v>0.4</v>
      </c>
      <c r="J83" s="1">
        <v>3</v>
      </c>
      <c r="K83" s="1">
        <v>1.8</v>
      </c>
      <c r="L83" s="1">
        <v>3</v>
      </c>
      <c r="M83" s="1">
        <v>1.4</v>
      </c>
      <c r="N83" s="10">
        <v>10</v>
      </c>
      <c r="O83" s="23">
        <v>4.306</v>
      </c>
      <c r="P83" s="10">
        <v>2754</v>
      </c>
      <c r="Q83" s="23">
        <v>5.5069999999999997</v>
      </c>
      <c r="R83" s="10">
        <v>1511</v>
      </c>
      <c r="S83" s="10">
        <v>1480</v>
      </c>
      <c r="T83" s="10">
        <v>1511</v>
      </c>
      <c r="U83" s="10">
        <v>1511</v>
      </c>
      <c r="V83" s="23">
        <v>6.0460000000000003</v>
      </c>
      <c r="W83" s="23">
        <v>5.92</v>
      </c>
      <c r="X83" s="23">
        <v>6.0439999999999996</v>
      </c>
      <c r="Y83" s="23">
        <v>6.0439999999999996</v>
      </c>
      <c r="Z83" s="23">
        <v>4.5259999999999998</v>
      </c>
    </row>
    <row r="84" spans="1:26" x14ac:dyDescent="0.25">
      <c r="A84" s="10" t="s">
        <v>135</v>
      </c>
      <c r="B84" s="10" t="s">
        <v>136</v>
      </c>
      <c r="C84" s="10">
        <v>3</v>
      </c>
      <c r="D84" s="10">
        <v>22</v>
      </c>
      <c r="E84" s="10">
        <v>80</v>
      </c>
      <c r="F84" s="10" t="s">
        <v>138</v>
      </c>
      <c r="G84" s="1">
        <v>2.5</v>
      </c>
      <c r="H84" s="1">
        <v>1.5</v>
      </c>
      <c r="I84" s="1">
        <v>0.4</v>
      </c>
      <c r="J84" s="1">
        <v>3</v>
      </c>
      <c r="K84" s="1">
        <v>2.1</v>
      </c>
      <c r="L84" s="1">
        <v>2.1</v>
      </c>
      <c r="M84" s="1">
        <v>1.8</v>
      </c>
      <c r="N84" s="10">
        <v>10</v>
      </c>
      <c r="O84" s="23">
        <v>7.8070000000000004</v>
      </c>
      <c r="P84" s="10">
        <v>4246</v>
      </c>
      <c r="Q84" s="23">
        <v>8.4930000000000003</v>
      </c>
      <c r="R84" s="10">
        <v>2332</v>
      </c>
      <c r="S84" s="10">
        <v>1316</v>
      </c>
      <c r="T84" s="10">
        <v>1952</v>
      </c>
      <c r="U84" s="10">
        <v>2332</v>
      </c>
      <c r="V84" s="23">
        <v>9.33</v>
      </c>
      <c r="W84" s="23">
        <v>5.2640000000000002</v>
      </c>
      <c r="X84" s="23">
        <v>7.8079999999999998</v>
      </c>
      <c r="Y84" s="23">
        <v>9.3279999999999994</v>
      </c>
      <c r="Z84" s="23">
        <v>5.109</v>
      </c>
    </row>
    <row r="85" spans="1:26" x14ac:dyDescent="0.25">
      <c r="A85" s="10" t="s">
        <v>135</v>
      </c>
      <c r="B85" s="10" t="s">
        <v>136</v>
      </c>
      <c r="C85" s="10">
        <v>4</v>
      </c>
      <c r="D85" s="10">
        <v>1</v>
      </c>
      <c r="E85" s="10">
        <v>79</v>
      </c>
      <c r="F85" s="10" t="s">
        <v>137</v>
      </c>
      <c r="G85" s="1">
        <v>1.2</v>
      </c>
      <c r="H85" s="1">
        <v>1.1000000000000001</v>
      </c>
      <c r="I85" s="1">
        <v>0.1</v>
      </c>
      <c r="J85" s="1">
        <v>2</v>
      </c>
      <c r="K85" s="1">
        <v>1.7</v>
      </c>
      <c r="L85" s="1">
        <v>2</v>
      </c>
      <c r="M85" s="1">
        <v>1.7</v>
      </c>
      <c r="N85" s="10">
        <v>2</v>
      </c>
      <c r="O85" s="23">
        <v>2.8679999999999999</v>
      </c>
      <c r="P85" s="10">
        <v>1064</v>
      </c>
      <c r="Q85" s="23">
        <v>2.129</v>
      </c>
      <c r="R85" s="10">
        <v>548</v>
      </c>
      <c r="S85" s="10">
        <v>548</v>
      </c>
      <c r="T85" s="10">
        <v>548</v>
      </c>
      <c r="U85" s="10">
        <v>548</v>
      </c>
      <c r="V85" s="23">
        <v>2.194</v>
      </c>
      <c r="W85" s="23">
        <v>2.1920000000000002</v>
      </c>
      <c r="X85" s="23">
        <v>2.1920000000000002</v>
      </c>
      <c r="Y85" s="23">
        <v>2.1920000000000002</v>
      </c>
      <c r="Z85" s="23">
        <v>2.6890000000000001</v>
      </c>
    </row>
    <row r="86" spans="1:26" x14ac:dyDescent="0.25">
      <c r="A86" s="10" t="s">
        <v>135</v>
      </c>
      <c r="B86" s="10" t="s">
        <v>136</v>
      </c>
      <c r="C86" s="10">
        <v>4</v>
      </c>
      <c r="D86" s="10">
        <v>2</v>
      </c>
      <c r="E86" s="10">
        <v>79</v>
      </c>
      <c r="F86" s="10" t="s">
        <v>137</v>
      </c>
      <c r="G86" s="1">
        <v>1.2</v>
      </c>
      <c r="H86" s="1">
        <v>1</v>
      </c>
      <c r="I86" s="1">
        <v>0.1</v>
      </c>
      <c r="J86" s="1">
        <v>2</v>
      </c>
      <c r="K86" s="1">
        <v>2</v>
      </c>
      <c r="L86" s="1">
        <v>2</v>
      </c>
      <c r="M86" s="1">
        <v>2</v>
      </c>
      <c r="N86" s="10">
        <v>2</v>
      </c>
      <c r="O86" s="23">
        <v>3.2480000000000002</v>
      </c>
      <c r="P86" s="10">
        <v>1170</v>
      </c>
      <c r="Q86" s="23">
        <v>2.339</v>
      </c>
      <c r="R86" s="10">
        <v>603</v>
      </c>
      <c r="S86" s="10">
        <v>603</v>
      </c>
      <c r="T86" s="10">
        <v>603</v>
      </c>
      <c r="U86" s="10">
        <v>603</v>
      </c>
      <c r="V86" s="23">
        <v>2.411</v>
      </c>
      <c r="W86" s="23">
        <v>2.4119999999999999</v>
      </c>
      <c r="X86" s="23">
        <v>2.4119999999999999</v>
      </c>
      <c r="Y86" s="23">
        <v>2.4119999999999999</v>
      </c>
      <c r="Z86" s="23">
        <v>3.1429999999999998</v>
      </c>
    </row>
    <row r="87" spans="1:26" x14ac:dyDescent="0.25">
      <c r="A87" s="10" t="s">
        <v>135</v>
      </c>
      <c r="B87" s="10" t="s">
        <v>136</v>
      </c>
      <c r="C87" s="10">
        <v>4</v>
      </c>
      <c r="D87" s="10">
        <v>3</v>
      </c>
      <c r="E87" s="10">
        <v>79</v>
      </c>
      <c r="F87" s="10" t="s">
        <v>137</v>
      </c>
      <c r="G87" s="1">
        <v>1.7</v>
      </c>
      <c r="H87" s="1">
        <v>1.6</v>
      </c>
      <c r="I87" s="1">
        <v>0.1</v>
      </c>
      <c r="J87" s="1">
        <v>1.8</v>
      </c>
      <c r="K87" s="1">
        <v>1.7</v>
      </c>
      <c r="L87" s="1">
        <v>1.1000000000000001</v>
      </c>
      <c r="M87" s="1">
        <v>0.7</v>
      </c>
      <c r="N87" s="10">
        <v>2</v>
      </c>
      <c r="O87" s="23">
        <v>2.3010000000000002</v>
      </c>
      <c r="P87" s="10">
        <v>900</v>
      </c>
      <c r="Q87" s="23">
        <v>1.8</v>
      </c>
      <c r="R87" s="10">
        <v>464</v>
      </c>
      <c r="S87" s="10">
        <v>385</v>
      </c>
      <c r="T87" s="10">
        <v>464</v>
      </c>
      <c r="U87" s="10">
        <v>464</v>
      </c>
      <c r="V87" s="23">
        <v>1.8560000000000001</v>
      </c>
      <c r="W87" s="23">
        <v>1.54</v>
      </c>
      <c r="X87" s="23">
        <v>1.8560000000000001</v>
      </c>
      <c r="Y87" s="23">
        <v>1.8560000000000001</v>
      </c>
      <c r="Z87" s="23">
        <v>2.4060000000000001</v>
      </c>
    </row>
    <row r="88" spans="1:26" x14ac:dyDescent="0.25">
      <c r="A88" s="10" t="s">
        <v>135</v>
      </c>
      <c r="B88" s="10" t="s">
        <v>136</v>
      </c>
      <c r="C88" s="10">
        <v>4</v>
      </c>
      <c r="D88" s="10">
        <v>4</v>
      </c>
      <c r="E88" s="10">
        <v>79</v>
      </c>
      <c r="F88" s="10" t="s">
        <v>137</v>
      </c>
      <c r="G88" s="1">
        <v>1.5</v>
      </c>
      <c r="H88" s="1">
        <v>1.4</v>
      </c>
      <c r="I88" s="1">
        <v>0.1</v>
      </c>
      <c r="J88" s="1">
        <v>1.8</v>
      </c>
      <c r="K88" s="1">
        <v>1.5</v>
      </c>
      <c r="L88" s="1">
        <v>1.1000000000000001</v>
      </c>
      <c r="M88" s="1">
        <v>0.9</v>
      </c>
      <c r="N88" s="10">
        <v>2</v>
      </c>
      <c r="O88" s="23">
        <v>1.972</v>
      </c>
      <c r="P88" s="10">
        <v>800</v>
      </c>
      <c r="Q88" s="23">
        <v>1.601</v>
      </c>
      <c r="R88" s="10">
        <v>413</v>
      </c>
      <c r="S88" s="10">
        <v>413</v>
      </c>
      <c r="T88" s="10">
        <v>413</v>
      </c>
      <c r="U88" s="10">
        <v>413</v>
      </c>
      <c r="V88" s="23">
        <v>1.651</v>
      </c>
      <c r="W88" s="23">
        <v>1.6519999999999999</v>
      </c>
      <c r="X88" s="23">
        <v>1.6519999999999999</v>
      </c>
      <c r="Y88" s="23">
        <v>1.6519999999999999</v>
      </c>
      <c r="Z88" s="23">
        <v>2.1389999999999998</v>
      </c>
    </row>
    <row r="89" spans="1:26" x14ac:dyDescent="0.25">
      <c r="A89" s="10" t="s">
        <v>135</v>
      </c>
      <c r="B89" s="10" t="s">
        <v>136</v>
      </c>
      <c r="C89" s="10">
        <v>4</v>
      </c>
      <c r="D89" s="10">
        <v>5</v>
      </c>
      <c r="E89" s="10">
        <v>80</v>
      </c>
      <c r="F89" s="10" t="s">
        <v>138</v>
      </c>
      <c r="G89" s="1">
        <v>2</v>
      </c>
      <c r="H89" s="1">
        <v>1.7</v>
      </c>
      <c r="I89" s="1">
        <v>0.4</v>
      </c>
      <c r="J89" s="1">
        <v>2.5</v>
      </c>
      <c r="K89" s="1">
        <v>1.8</v>
      </c>
      <c r="L89" s="1">
        <v>1.8</v>
      </c>
      <c r="M89" s="1">
        <v>0.9</v>
      </c>
      <c r="N89" s="10">
        <v>10</v>
      </c>
      <c r="O89" s="23">
        <v>3.9089999999999998</v>
      </c>
      <c r="P89" s="10">
        <v>2567</v>
      </c>
      <c r="Q89" s="23">
        <v>5.133</v>
      </c>
      <c r="R89" s="10">
        <v>1409</v>
      </c>
      <c r="S89" s="10">
        <v>901</v>
      </c>
      <c r="T89" s="10">
        <v>1409</v>
      </c>
      <c r="U89" s="10">
        <v>1409</v>
      </c>
      <c r="V89" s="23">
        <v>5.6340000000000003</v>
      </c>
      <c r="W89" s="23">
        <v>3.6040000000000001</v>
      </c>
      <c r="X89" s="23">
        <v>5.6360000000000001</v>
      </c>
      <c r="Y89" s="23">
        <v>5.6360000000000001</v>
      </c>
      <c r="Z89" s="23">
        <v>3.6320000000000001</v>
      </c>
    </row>
    <row r="90" spans="1:26" x14ac:dyDescent="0.25">
      <c r="A90" s="10" t="s">
        <v>135</v>
      </c>
      <c r="B90" s="10" t="s">
        <v>136</v>
      </c>
      <c r="C90" s="10">
        <v>4</v>
      </c>
      <c r="D90" s="10">
        <v>6</v>
      </c>
      <c r="E90" s="10">
        <v>80</v>
      </c>
      <c r="F90" s="10" t="s">
        <v>138</v>
      </c>
      <c r="G90" s="1">
        <v>1.4</v>
      </c>
      <c r="H90" s="1">
        <v>0.5</v>
      </c>
      <c r="I90" s="1">
        <v>0.1</v>
      </c>
      <c r="J90" s="1">
        <v>2.1</v>
      </c>
      <c r="K90" s="1">
        <v>1.8</v>
      </c>
      <c r="L90" s="1">
        <v>1.1000000000000001</v>
      </c>
      <c r="M90" s="1">
        <v>0.5</v>
      </c>
      <c r="N90" s="10">
        <v>10</v>
      </c>
      <c r="O90" s="23">
        <v>2.4209999999999998</v>
      </c>
      <c r="P90" s="10">
        <v>1811</v>
      </c>
      <c r="Q90" s="23">
        <v>3.6230000000000002</v>
      </c>
      <c r="R90" s="10">
        <v>993</v>
      </c>
      <c r="S90" s="10">
        <v>993</v>
      </c>
      <c r="T90" s="10">
        <v>993</v>
      </c>
      <c r="U90" s="10">
        <v>993</v>
      </c>
      <c r="V90" s="23">
        <v>3.9740000000000002</v>
      </c>
      <c r="W90" s="23">
        <v>3.972</v>
      </c>
      <c r="X90" s="23">
        <v>3.972</v>
      </c>
      <c r="Y90" s="23">
        <v>3.972</v>
      </c>
      <c r="Z90" s="23">
        <v>2.988</v>
      </c>
    </row>
    <row r="91" spans="1:26" x14ac:dyDescent="0.25">
      <c r="A91" s="10" t="s">
        <v>135</v>
      </c>
      <c r="B91" s="10" t="s">
        <v>136</v>
      </c>
      <c r="C91" s="10">
        <v>4</v>
      </c>
      <c r="D91" s="10">
        <v>7</v>
      </c>
      <c r="E91" s="10">
        <v>80</v>
      </c>
      <c r="F91" s="10" t="s">
        <v>138</v>
      </c>
      <c r="G91" s="1">
        <v>0.5</v>
      </c>
      <c r="H91" s="1">
        <v>0.4</v>
      </c>
      <c r="I91" s="1">
        <v>0.1</v>
      </c>
      <c r="J91" s="1">
        <v>1</v>
      </c>
      <c r="K91" s="1">
        <v>0.9</v>
      </c>
      <c r="L91" s="1">
        <v>1</v>
      </c>
      <c r="M91" s="1">
        <v>0.9</v>
      </c>
      <c r="N91" s="10">
        <v>10</v>
      </c>
      <c r="O91" s="23">
        <v>0.26</v>
      </c>
      <c r="P91" s="10">
        <v>357</v>
      </c>
      <c r="Q91" s="23">
        <v>0.71399999999999997</v>
      </c>
      <c r="R91" s="10">
        <v>195</v>
      </c>
      <c r="S91" s="10">
        <v>195</v>
      </c>
      <c r="T91" s="10">
        <v>195</v>
      </c>
      <c r="U91" s="10">
        <v>195</v>
      </c>
      <c r="V91" s="23">
        <v>0.78100000000000003</v>
      </c>
      <c r="W91" s="23">
        <v>0.78</v>
      </c>
      <c r="X91" s="23">
        <v>0.78</v>
      </c>
      <c r="Y91" s="23">
        <v>0.78</v>
      </c>
      <c r="Z91" s="23">
        <v>0.70899999999999996</v>
      </c>
    </row>
    <row r="92" spans="1:26" x14ac:dyDescent="0.25">
      <c r="A92" s="10" t="s">
        <v>135</v>
      </c>
      <c r="B92" s="10" t="s">
        <v>136</v>
      </c>
      <c r="C92" s="10">
        <v>4</v>
      </c>
      <c r="D92" s="10">
        <v>8</v>
      </c>
      <c r="E92" s="10">
        <v>80</v>
      </c>
      <c r="F92" s="10" t="s">
        <v>138</v>
      </c>
      <c r="G92" s="1">
        <v>2</v>
      </c>
      <c r="H92" s="1">
        <v>0.5</v>
      </c>
      <c r="I92" s="1">
        <v>0.1</v>
      </c>
      <c r="J92" s="1">
        <v>2.5</v>
      </c>
      <c r="K92" s="1">
        <v>2.1</v>
      </c>
      <c r="L92" s="1">
        <v>1.2</v>
      </c>
      <c r="M92" s="1">
        <v>1</v>
      </c>
      <c r="N92" s="10">
        <v>10</v>
      </c>
      <c r="O92" s="23">
        <v>5.1020000000000003</v>
      </c>
      <c r="P92" s="10">
        <v>3116</v>
      </c>
      <c r="Q92" s="23">
        <v>6.2320000000000002</v>
      </c>
      <c r="R92" s="10">
        <v>1711</v>
      </c>
      <c r="S92" s="10">
        <v>1453</v>
      </c>
      <c r="T92" s="10">
        <v>1711</v>
      </c>
      <c r="U92" s="10">
        <v>1711</v>
      </c>
      <c r="V92" s="23">
        <v>6.8419999999999996</v>
      </c>
      <c r="W92" s="23">
        <v>5.8120000000000003</v>
      </c>
      <c r="X92" s="23">
        <v>6.8440000000000003</v>
      </c>
      <c r="Y92" s="23">
        <v>6.8440000000000003</v>
      </c>
      <c r="Z92" s="23">
        <v>4.1559999999999997</v>
      </c>
    </row>
    <row r="93" spans="1:26" x14ac:dyDescent="0.25">
      <c r="A93" s="10" t="s">
        <v>135</v>
      </c>
      <c r="B93" s="10" t="s">
        <v>136</v>
      </c>
      <c r="C93" s="10">
        <v>4</v>
      </c>
      <c r="D93" s="10">
        <v>9</v>
      </c>
      <c r="E93" s="10">
        <v>80</v>
      </c>
      <c r="F93" s="10" t="s">
        <v>138</v>
      </c>
      <c r="G93" s="1">
        <v>1.5</v>
      </c>
      <c r="H93" s="1">
        <v>0.7</v>
      </c>
      <c r="I93" s="1">
        <v>0.1</v>
      </c>
      <c r="J93" s="1">
        <v>2</v>
      </c>
      <c r="K93" s="1">
        <v>1.6</v>
      </c>
      <c r="L93" s="1">
        <v>0.4</v>
      </c>
      <c r="M93" s="1">
        <v>0.4</v>
      </c>
      <c r="N93" s="10">
        <v>10</v>
      </c>
      <c r="O93" s="23">
        <v>2.0049999999999999</v>
      </c>
      <c r="P93" s="10">
        <v>1579</v>
      </c>
      <c r="Q93" s="23">
        <v>3.1579999999999999</v>
      </c>
      <c r="R93" s="10">
        <v>866</v>
      </c>
      <c r="S93" s="10">
        <v>866</v>
      </c>
      <c r="T93" s="10">
        <v>866</v>
      </c>
      <c r="U93" s="10">
        <v>866</v>
      </c>
      <c r="V93" s="23">
        <v>3.4630000000000001</v>
      </c>
      <c r="W93" s="23">
        <v>3.464</v>
      </c>
      <c r="X93" s="23">
        <v>3.464</v>
      </c>
      <c r="Y93" s="23">
        <v>3.464</v>
      </c>
      <c r="Z93" s="23">
        <v>2.5459999999999998</v>
      </c>
    </row>
    <row r="94" spans="1:26" x14ac:dyDescent="0.25">
      <c r="A94" s="10" t="s">
        <v>135</v>
      </c>
      <c r="B94" s="10" t="s">
        <v>136</v>
      </c>
      <c r="C94" s="10">
        <v>4</v>
      </c>
      <c r="D94" s="10">
        <v>10</v>
      </c>
      <c r="E94" s="10">
        <v>80</v>
      </c>
      <c r="F94" s="10" t="s">
        <v>138</v>
      </c>
      <c r="G94" s="1">
        <v>0.5</v>
      </c>
      <c r="H94" s="1">
        <v>0.4</v>
      </c>
      <c r="I94" s="1">
        <v>0.1</v>
      </c>
      <c r="J94" s="1">
        <v>1.2</v>
      </c>
      <c r="K94" s="1">
        <v>0.7</v>
      </c>
      <c r="L94" s="1">
        <v>1.2</v>
      </c>
      <c r="M94" s="1">
        <v>0.7</v>
      </c>
      <c r="N94" s="10">
        <v>10</v>
      </c>
      <c r="O94" s="23">
        <v>0.26</v>
      </c>
      <c r="P94" s="10">
        <v>357</v>
      </c>
      <c r="Q94" s="23">
        <v>0.71399999999999997</v>
      </c>
      <c r="R94" s="10">
        <v>195</v>
      </c>
      <c r="S94" s="10">
        <v>195</v>
      </c>
      <c r="T94" s="10">
        <v>195</v>
      </c>
      <c r="U94" s="10">
        <v>195</v>
      </c>
      <c r="V94" s="23">
        <v>0.78100000000000003</v>
      </c>
      <c r="W94" s="23">
        <v>0.78</v>
      </c>
      <c r="X94" s="23">
        <v>0.78</v>
      </c>
      <c r="Y94" s="23">
        <v>0.78</v>
      </c>
      <c r="Z94" s="23">
        <v>0.70899999999999996</v>
      </c>
    </row>
    <row r="95" spans="1:26" x14ac:dyDescent="0.25">
      <c r="A95" s="10" t="s">
        <v>135</v>
      </c>
      <c r="B95" s="10" t="s">
        <v>136</v>
      </c>
      <c r="C95" s="10">
        <v>4</v>
      </c>
      <c r="D95" s="10">
        <v>11</v>
      </c>
      <c r="E95" s="10">
        <v>80</v>
      </c>
      <c r="F95" s="10" t="s">
        <v>138</v>
      </c>
      <c r="G95" s="1">
        <v>1.7</v>
      </c>
      <c r="H95" s="1">
        <v>1.6</v>
      </c>
      <c r="I95" s="1">
        <v>0.2</v>
      </c>
      <c r="J95" s="1">
        <v>1.9</v>
      </c>
      <c r="K95" s="1">
        <v>1.7</v>
      </c>
      <c r="L95" s="1">
        <v>0.8</v>
      </c>
      <c r="M95" s="1">
        <v>0.7</v>
      </c>
      <c r="N95" s="10">
        <v>10</v>
      </c>
      <c r="O95" s="23">
        <v>2.0590000000000002</v>
      </c>
      <c r="P95" s="10">
        <v>1610</v>
      </c>
      <c r="Q95" s="23">
        <v>3.2189999999999999</v>
      </c>
      <c r="R95" s="10">
        <v>883</v>
      </c>
      <c r="S95" s="10">
        <v>706</v>
      </c>
      <c r="T95" s="10">
        <v>883</v>
      </c>
      <c r="U95" s="10">
        <v>883</v>
      </c>
      <c r="V95" s="23">
        <v>3.5310000000000001</v>
      </c>
      <c r="W95" s="23">
        <v>2.8239999999999998</v>
      </c>
      <c r="X95" s="23">
        <v>3.532</v>
      </c>
      <c r="Y95" s="23">
        <v>3.532</v>
      </c>
      <c r="Z95" s="23">
        <v>2.5459999999999998</v>
      </c>
    </row>
    <row r="96" spans="1:26" x14ac:dyDescent="0.25">
      <c r="A96" s="10" t="s">
        <v>135</v>
      </c>
      <c r="B96" s="10" t="s">
        <v>136</v>
      </c>
      <c r="C96" s="10">
        <v>4</v>
      </c>
      <c r="D96" s="10">
        <v>12</v>
      </c>
      <c r="E96" s="10">
        <v>79</v>
      </c>
      <c r="F96" s="10" t="s">
        <v>137</v>
      </c>
      <c r="G96" s="1">
        <v>1.8</v>
      </c>
      <c r="H96" s="1">
        <v>0.4</v>
      </c>
      <c r="I96" s="1">
        <v>0.4</v>
      </c>
      <c r="J96" s="1">
        <v>2.2000000000000002</v>
      </c>
      <c r="K96" s="1">
        <v>2</v>
      </c>
      <c r="L96" s="1">
        <v>1.8</v>
      </c>
      <c r="M96" s="1">
        <v>1</v>
      </c>
      <c r="N96" s="10">
        <v>2</v>
      </c>
      <c r="O96" s="23">
        <v>3.234</v>
      </c>
      <c r="P96" s="10">
        <v>1166</v>
      </c>
      <c r="Q96" s="23">
        <v>2.3319999999999999</v>
      </c>
      <c r="R96" s="10">
        <v>601</v>
      </c>
      <c r="S96" s="10">
        <v>552</v>
      </c>
      <c r="T96" s="10">
        <v>601</v>
      </c>
      <c r="U96" s="10">
        <v>601</v>
      </c>
      <c r="V96" s="23">
        <v>2.403</v>
      </c>
      <c r="W96" s="23">
        <v>2.2080000000000002</v>
      </c>
      <c r="X96" s="23">
        <v>2.4039999999999999</v>
      </c>
      <c r="Y96" s="23">
        <v>2.4039999999999999</v>
      </c>
      <c r="Z96" s="23">
        <v>3.4649999999999999</v>
      </c>
    </row>
    <row r="97" spans="1:26" x14ac:dyDescent="0.25">
      <c r="A97" s="10" t="s">
        <v>135</v>
      </c>
      <c r="B97" s="10" t="s">
        <v>140</v>
      </c>
      <c r="C97" s="10">
        <v>4</v>
      </c>
      <c r="D97" s="10">
        <v>13</v>
      </c>
      <c r="E97" s="10">
        <v>79</v>
      </c>
      <c r="F97" s="10" t="s">
        <v>137</v>
      </c>
      <c r="G97" s="1">
        <v>1.8</v>
      </c>
      <c r="H97" s="1">
        <v>1.5</v>
      </c>
      <c r="I97" s="1">
        <v>0.3</v>
      </c>
      <c r="J97" s="1">
        <v>2</v>
      </c>
      <c r="K97" s="1">
        <v>1.6</v>
      </c>
      <c r="L97" s="1">
        <v>0.7</v>
      </c>
      <c r="M97" s="1">
        <v>0.5</v>
      </c>
      <c r="N97" s="10">
        <v>2</v>
      </c>
      <c r="O97" s="23">
        <v>1.98</v>
      </c>
      <c r="P97" s="10">
        <v>803</v>
      </c>
      <c r="Q97" s="23">
        <v>1.6060000000000001</v>
      </c>
      <c r="R97" s="10">
        <v>414</v>
      </c>
      <c r="S97" s="10">
        <v>308</v>
      </c>
      <c r="T97" s="10">
        <v>414</v>
      </c>
      <c r="U97" s="10">
        <v>414</v>
      </c>
      <c r="V97" s="23">
        <v>1.6559999999999999</v>
      </c>
      <c r="W97" s="23">
        <v>1.232</v>
      </c>
      <c r="X97" s="23">
        <v>1.6559999999999999</v>
      </c>
      <c r="Y97" s="23">
        <v>1.6559999999999999</v>
      </c>
      <c r="Z97" s="23">
        <v>2.5459999999999998</v>
      </c>
    </row>
    <row r="98" spans="1:26" x14ac:dyDescent="0.25">
      <c r="A98" s="10" t="s">
        <v>135</v>
      </c>
      <c r="B98" s="10" t="s">
        <v>140</v>
      </c>
      <c r="C98" s="10">
        <v>4</v>
      </c>
      <c r="D98" s="10">
        <v>14</v>
      </c>
      <c r="E98" s="10">
        <v>79</v>
      </c>
      <c r="F98" s="10" t="s">
        <v>137</v>
      </c>
      <c r="G98" s="1">
        <v>1.6</v>
      </c>
      <c r="H98" s="1">
        <v>1.2</v>
      </c>
      <c r="I98" s="1">
        <v>0.3</v>
      </c>
      <c r="J98" s="1">
        <v>1.2</v>
      </c>
      <c r="K98" s="1">
        <v>1.1000000000000001</v>
      </c>
      <c r="L98" s="1">
        <v>0.5</v>
      </c>
      <c r="M98" s="1">
        <v>0.4</v>
      </c>
      <c r="N98" s="10">
        <v>2</v>
      </c>
      <c r="O98" s="23">
        <v>0.75900000000000001</v>
      </c>
      <c r="P98" s="10">
        <v>387</v>
      </c>
      <c r="Q98" s="23">
        <v>0.77400000000000002</v>
      </c>
      <c r="R98" s="10">
        <v>200</v>
      </c>
      <c r="S98" s="10">
        <v>192</v>
      </c>
      <c r="T98" s="10">
        <v>200</v>
      </c>
      <c r="U98" s="10">
        <v>200</v>
      </c>
      <c r="V98" s="23">
        <v>0.79900000000000004</v>
      </c>
      <c r="W98" s="23">
        <v>0.76800000000000002</v>
      </c>
      <c r="X98" s="23">
        <v>0.8</v>
      </c>
      <c r="Y98" s="23">
        <v>0.8</v>
      </c>
      <c r="Z98" s="23">
        <v>1.0389999999999999</v>
      </c>
    </row>
    <row r="99" spans="1:26" x14ac:dyDescent="0.25">
      <c r="A99" s="10" t="s">
        <v>135</v>
      </c>
      <c r="B99" s="10" t="s">
        <v>140</v>
      </c>
      <c r="C99" s="10">
        <v>4</v>
      </c>
      <c r="D99" s="10">
        <v>15</v>
      </c>
      <c r="E99" s="10">
        <v>80</v>
      </c>
      <c r="F99" s="10" t="s">
        <v>138</v>
      </c>
      <c r="G99" s="1">
        <v>1.8</v>
      </c>
      <c r="H99" s="1">
        <v>0.6</v>
      </c>
      <c r="I99" s="1">
        <v>0.5</v>
      </c>
      <c r="J99" s="1">
        <v>1.3</v>
      </c>
      <c r="K99" s="1">
        <v>1.2</v>
      </c>
      <c r="L99" s="1">
        <v>0.4</v>
      </c>
      <c r="M99" s="1">
        <v>0.3</v>
      </c>
      <c r="N99" s="10">
        <v>10</v>
      </c>
      <c r="O99" s="23">
        <v>1.038</v>
      </c>
      <c r="P99" s="10">
        <v>978</v>
      </c>
      <c r="Q99" s="23">
        <v>1.9550000000000001</v>
      </c>
      <c r="R99" s="10">
        <v>536</v>
      </c>
      <c r="S99" s="10">
        <v>481</v>
      </c>
      <c r="T99" s="10">
        <v>536</v>
      </c>
      <c r="U99" s="10">
        <v>536</v>
      </c>
      <c r="V99" s="23">
        <v>2.1429999999999998</v>
      </c>
      <c r="W99" s="23">
        <v>1.9239999999999999</v>
      </c>
      <c r="X99" s="23">
        <v>2.1440000000000001</v>
      </c>
      <c r="Y99" s="23">
        <v>2.1440000000000001</v>
      </c>
      <c r="Z99" s="23">
        <v>1.228</v>
      </c>
    </row>
    <row r="100" spans="1:26" x14ac:dyDescent="0.25">
      <c r="A100" s="10" t="s">
        <v>135</v>
      </c>
      <c r="B100" s="10" t="s">
        <v>140</v>
      </c>
      <c r="C100" s="10">
        <v>4</v>
      </c>
      <c r="D100" s="10">
        <v>16</v>
      </c>
      <c r="E100" s="10">
        <v>80</v>
      </c>
      <c r="F100" s="10" t="s">
        <v>138</v>
      </c>
      <c r="G100" s="1">
        <v>1.6</v>
      </c>
      <c r="H100" s="1">
        <v>0.8</v>
      </c>
      <c r="I100" s="1">
        <v>0.4</v>
      </c>
      <c r="J100" s="1">
        <v>2.2999999999999998</v>
      </c>
      <c r="K100" s="1">
        <v>2</v>
      </c>
      <c r="L100" s="1">
        <v>0.5</v>
      </c>
      <c r="M100" s="1">
        <v>0.4</v>
      </c>
      <c r="N100" s="10">
        <v>10</v>
      </c>
      <c r="O100" s="23">
        <v>2.544</v>
      </c>
      <c r="P100" s="10">
        <v>1877</v>
      </c>
      <c r="Q100" s="23">
        <v>3.7549999999999999</v>
      </c>
      <c r="R100" s="10">
        <v>1030</v>
      </c>
      <c r="S100" s="10">
        <v>1007</v>
      </c>
      <c r="T100" s="10">
        <v>1030</v>
      </c>
      <c r="U100" s="10">
        <v>1030</v>
      </c>
      <c r="V100" s="23">
        <v>4.1189999999999998</v>
      </c>
      <c r="W100" s="23">
        <v>4.0279999999999996</v>
      </c>
      <c r="X100" s="23">
        <v>4.12</v>
      </c>
      <c r="Y100" s="23">
        <v>4.12</v>
      </c>
      <c r="Z100" s="23">
        <v>3.6320000000000001</v>
      </c>
    </row>
    <row r="101" spans="1:26" x14ac:dyDescent="0.25">
      <c r="A101" s="10" t="s">
        <v>135</v>
      </c>
      <c r="B101" s="10" t="s">
        <v>140</v>
      </c>
      <c r="C101" s="10">
        <v>4</v>
      </c>
      <c r="D101" s="10">
        <v>17</v>
      </c>
      <c r="E101" s="10">
        <v>80</v>
      </c>
      <c r="F101" s="10" t="s">
        <v>138</v>
      </c>
      <c r="G101" s="1">
        <v>2</v>
      </c>
      <c r="H101" s="1">
        <v>1.4</v>
      </c>
      <c r="I101" s="1">
        <v>0.3</v>
      </c>
      <c r="J101" s="1">
        <v>3</v>
      </c>
      <c r="K101" s="1">
        <v>2.6</v>
      </c>
      <c r="L101" s="1">
        <v>2</v>
      </c>
      <c r="M101" s="1">
        <v>1.2</v>
      </c>
      <c r="N101" s="10">
        <v>10</v>
      </c>
      <c r="O101" s="23">
        <v>6.7510000000000003</v>
      </c>
      <c r="P101" s="10">
        <v>3820</v>
      </c>
      <c r="Q101" s="23">
        <v>7.64</v>
      </c>
      <c r="R101" s="10">
        <v>2098</v>
      </c>
      <c r="S101" s="10">
        <v>1479</v>
      </c>
      <c r="T101" s="10">
        <v>2098</v>
      </c>
      <c r="U101" s="10">
        <v>2098</v>
      </c>
      <c r="V101" s="23">
        <v>8.391</v>
      </c>
      <c r="W101" s="23">
        <v>5.9160000000000004</v>
      </c>
      <c r="X101" s="23">
        <v>8.3919999999999995</v>
      </c>
      <c r="Y101" s="23">
        <v>8.3919999999999995</v>
      </c>
      <c r="Z101" s="23">
        <v>6.16</v>
      </c>
    </row>
    <row r="102" spans="1:26" x14ac:dyDescent="0.25">
      <c r="A102" s="10" t="s">
        <v>135</v>
      </c>
      <c r="B102" s="10" t="s">
        <v>140</v>
      </c>
      <c r="C102" s="10">
        <v>4</v>
      </c>
      <c r="D102" s="10">
        <v>18</v>
      </c>
      <c r="E102" s="10">
        <v>79</v>
      </c>
      <c r="F102" s="10" t="s">
        <v>137</v>
      </c>
      <c r="G102" s="1">
        <v>1.9</v>
      </c>
      <c r="H102" s="1">
        <v>0.3</v>
      </c>
      <c r="I102" s="1">
        <v>0.2</v>
      </c>
      <c r="J102" s="1">
        <v>2</v>
      </c>
      <c r="K102" s="1">
        <v>1.4</v>
      </c>
      <c r="L102" s="1">
        <v>2</v>
      </c>
      <c r="M102" s="1">
        <v>1.4</v>
      </c>
      <c r="N102" s="10">
        <v>2</v>
      </c>
      <c r="O102" s="23">
        <v>2.649</v>
      </c>
      <c r="P102" s="10">
        <v>1002</v>
      </c>
      <c r="Q102" s="23">
        <v>2.004</v>
      </c>
      <c r="R102" s="10">
        <v>516</v>
      </c>
      <c r="S102" s="10">
        <v>465</v>
      </c>
      <c r="T102" s="10">
        <v>516</v>
      </c>
      <c r="U102" s="10">
        <v>516</v>
      </c>
      <c r="V102" s="23">
        <v>2.0649999999999999</v>
      </c>
      <c r="W102" s="23">
        <v>1.86</v>
      </c>
      <c r="X102" s="23">
        <v>2.0640000000000001</v>
      </c>
      <c r="Y102" s="23">
        <v>2.0640000000000001</v>
      </c>
      <c r="Z102" s="23">
        <v>2.2709999999999999</v>
      </c>
    </row>
    <row r="103" spans="1:26" x14ac:dyDescent="0.25">
      <c r="A103" s="10" t="s">
        <v>135</v>
      </c>
      <c r="B103" s="10" t="s">
        <v>140</v>
      </c>
      <c r="C103" s="10">
        <v>4</v>
      </c>
      <c r="D103" s="10">
        <v>19</v>
      </c>
      <c r="E103" s="10">
        <v>79</v>
      </c>
      <c r="F103" s="10" t="s">
        <v>137</v>
      </c>
      <c r="G103" s="1">
        <v>0.9</v>
      </c>
      <c r="H103" s="1">
        <v>0.8</v>
      </c>
      <c r="I103" s="1">
        <v>0.2</v>
      </c>
      <c r="J103" s="1">
        <v>1.7</v>
      </c>
      <c r="K103" s="1">
        <v>1.1000000000000001</v>
      </c>
      <c r="L103" s="1">
        <v>1.7</v>
      </c>
      <c r="M103" s="1">
        <v>1.1000000000000001</v>
      </c>
      <c r="N103" s="10">
        <v>2</v>
      </c>
      <c r="O103" s="23">
        <v>1.0269999999999999</v>
      </c>
      <c r="P103" s="10">
        <v>487</v>
      </c>
      <c r="Q103" s="23">
        <v>0.97399999999999998</v>
      </c>
      <c r="R103" s="10">
        <v>251</v>
      </c>
      <c r="S103" s="10">
        <v>251</v>
      </c>
      <c r="T103" s="10">
        <v>251</v>
      </c>
      <c r="U103" s="10">
        <v>251</v>
      </c>
      <c r="V103" s="23">
        <v>1.006</v>
      </c>
      <c r="W103" s="23">
        <v>1.004</v>
      </c>
      <c r="X103" s="23">
        <v>1.004</v>
      </c>
      <c r="Y103" s="23">
        <v>1.004</v>
      </c>
      <c r="Z103" s="23">
        <v>1.54</v>
      </c>
    </row>
    <row r="104" spans="1:26" x14ac:dyDescent="0.25">
      <c r="A104" s="10" t="s">
        <v>135</v>
      </c>
      <c r="B104" s="10" t="s">
        <v>140</v>
      </c>
      <c r="C104" s="10">
        <v>4</v>
      </c>
      <c r="D104" s="10">
        <v>20</v>
      </c>
      <c r="E104" s="10">
        <v>79</v>
      </c>
      <c r="F104" s="10" t="s">
        <v>137</v>
      </c>
      <c r="G104" s="1">
        <v>1.8</v>
      </c>
      <c r="H104" s="1">
        <v>1.1000000000000001</v>
      </c>
      <c r="I104" s="1">
        <v>0.2</v>
      </c>
      <c r="J104" s="1">
        <v>1.2</v>
      </c>
      <c r="K104" s="1">
        <v>0.5</v>
      </c>
      <c r="L104" s="1">
        <v>0.5</v>
      </c>
      <c r="M104" s="1">
        <v>0.4</v>
      </c>
      <c r="N104" s="10">
        <v>2</v>
      </c>
      <c r="O104" s="23">
        <v>0.57299999999999995</v>
      </c>
      <c r="P104" s="10">
        <v>313</v>
      </c>
      <c r="Q104" s="23">
        <v>0.625</v>
      </c>
      <c r="R104" s="10">
        <v>161</v>
      </c>
      <c r="S104" s="10">
        <v>140</v>
      </c>
      <c r="T104" s="10">
        <v>161</v>
      </c>
      <c r="U104" s="10">
        <v>161</v>
      </c>
      <c r="V104" s="23">
        <v>0.64600000000000002</v>
      </c>
      <c r="W104" s="23">
        <v>0.56000000000000005</v>
      </c>
      <c r="X104" s="23">
        <v>0.64400000000000002</v>
      </c>
      <c r="Y104" s="23">
        <v>0.64400000000000002</v>
      </c>
      <c r="Z104" s="23">
        <v>0.56799999999999995</v>
      </c>
    </row>
    <row r="105" spans="1:26" x14ac:dyDescent="0.25">
      <c r="A105" s="10" t="s">
        <v>135</v>
      </c>
      <c r="B105" s="10" t="s">
        <v>140</v>
      </c>
      <c r="C105" s="10">
        <v>4</v>
      </c>
      <c r="D105" s="10">
        <v>21</v>
      </c>
      <c r="E105" s="10">
        <v>79</v>
      </c>
      <c r="F105" s="10" t="s">
        <v>137</v>
      </c>
      <c r="G105" s="1">
        <v>0.7</v>
      </c>
      <c r="H105" s="1">
        <v>0.2</v>
      </c>
      <c r="I105" s="1">
        <v>0.1</v>
      </c>
      <c r="J105" s="1">
        <v>1</v>
      </c>
      <c r="K105" s="1">
        <v>0.6</v>
      </c>
      <c r="L105" s="1">
        <v>0.5</v>
      </c>
      <c r="M105" s="1">
        <v>0.4</v>
      </c>
      <c r="N105" s="10">
        <v>2</v>
      </c>
      <c r="O105" s="23">
        <v>0.19900000000000001</v>
      </c>
      <c r="P105" s="10">
        <v>140</v>
      </c>
      <c r="Q105" s="23">
        <v>0.28000000000000003</v>
      </c>
      <c r="R105" s="10">
        <v>72</v>
      </c>
      <c r="S105" s="10">
        <v>72</v>
      </c>
      <c r="T105" s="10">
        <v>72</v>
      </c>
      <c r="U105" s="10">
        <v>72</v>
      </c>
      <c r="V105" s="23">
        <v>0.28899999999999998</v>
      </c>
      <c r="W105" s="23">
        <v>0.28799999999999998</v>
      </c>
      <c r="X105" s="23">
        <v>0.28799999999999998</v>
      </c>
      <c r="Y105" s="23">
        <v>0.28799999999999998</v>
      </c>
      <c r="Z105" s="23">
        <v>0.503</v>
      </c>
    </row>
    <row r="106" spans="1:26" x14ac:dyDescent="0.25">
      <c r="A106" s="10" t="s">
        <v>135</v>
      </c>
      <c r="B106" s="10" t="s">
        <v>140</v>
      </c>
      <c r="C106" s="10">
        <v>4</v>
      </c>
      <c r="D106" s="10">
        <v>22</v>
      </c>
      <c r="E106" s="10">
        <v>79</v>
      </c>
      <c r="F106" s="10" t="s">
        <v>137</v>
      </c>
      <c r="G106" s="1">
        <v>1</v>
      </c>
      <c r="H106" s="1">
        <v>0.9</v>
      </c>
      <c r="I106" s="1">
        <v>0.1</v>
      </c>
      <c r="J106" s="1">
        <v>1.1000000000000001</v>
      </c>
      <c r="K106" s="1">
        <v>0.4</v>
      </c>
      <c r="L106" s="1">
        <v>0.8</v>
      </c>
      <c r="M106" s="1">
        <v>0.2</v>
      </c>
      <c r="N106" s="10">
        <v>2</v>
      </c>
      <c r="O106" s="23">
        <v>0.27800000000000002</v>
      </c>
      <c r="P106" s="10">
        <v>180</v>
      </c>
      <c r="Q106" s="23">
        <v>0.36099999999999999</v>
      </c>
      <c r="R106" s="10">
        <v>93</v>
      </c>
      <c r="S106" s="10">
        <v>93</v>
      </c>
      <c r="T106" s="10">
        <v>93</v>
      </c>
      <c r="U106" s="10">
        <v>93</v>
      </c>
      <c r="V106" s="23">
        <v>0.373</v>
      </c>
      <c r="W106" s="23">
        <v>0.372</v>
      </c>
      <c r="X106" s="23">
        <v>0.372</v>
      </c>
      <c r="Y106" s="23">
        <v>0.372</v>
      </c>
      <c r="Z106" s="23">
        <v>0.442</v>
      </c>
    </row>
    <row r="107" spans="1:26" x14ac:dyDescent="0.25">
      <c r="A107" s="10" t="s">
        <v>135</v>
      </c>
      <c r="B107" s="10" t="s">
        <v>140</v>
      </c>
      <c r="C107" s="10">
        <v>4</v>
      </c>
      <c r="D107" s="10">
        <v>23</v>
      </c>
      <c r="E107" s="10">
        <v>79</v>
      </c>
      <c r="F107" s="10" t="s">
        <v>137</v>
      </c>
      <c r="G107" s="1">
        <v>1</v>
      </c>
      <c r="H107" s="1">
        <v>0.3</v>
      </c>
      <c r="I107" s="1">
        <v>0.1</v>
      </c>
      <c r="J107" s="1">
        <v>1.5</v>
      </c>
      <c r="K107" s="1">
        <v>0.5</v>
      </c>
      <c r="L107" s="1">
        <v>0.8</v>
      </c>
      <c r="M107" s="1">
        <v>0.4</v>
      </c>
      <c r="N107" s="10">
        <v>2</v>
      </c>
      <c r="O107" s="23">
        <v>0.46899999999999997</v>
      </c>
      <c r="P107" s="10">
        <v>269</v>
      </c>
      <c r="Q107" s="23">
        <v>0.53700000000000003</v>
      </c>
      <c r="R107" s="10">
        <v>139</v>
      </c>
      <c r="S107" s="10">
        <v>139</v>
      </c>
      <c r="T107" s="10">
        <v>139</v>
      </c>
      <c r="U107" s="10">
        <v>139</v>
      </c>
      <c r="V107" s="23">
        <v>0.55500000000000005</v>
      </c>
      <c r="W107" s="23">
        <v>0.55600000000000005</v>
      </c>
      <c r="X107" s="23">
        <v>0.55600000000000005</v>
      </c>
      <c r="Y107" s="23">
        <v>0.55600000000000005</v>
      </c>
      <c r="Z107" s="23">
        <v>0.78600000000000003</v>
      </c>
    </row>
    <row r="108" spans="1:26" x14ac:dyDescent="0.25">
      <c r="A108" s="10" t="s">
        <v>135</v>
      </c>
      <c r="B108" s="10" t="s">
        <v>140</v>
      </c>
      <c r="C108" s="10">
        <v>4</v>
      </c>
      <c r="D108" s="10">
        <v>24</v>
      </c>
      <c r="E108" s="10">
        <v>79</v>
      </c>
      <c r="F108" s="10" t="s">
        <v>137</v>
      </c>
      <c r="G108" s="1">
        <v>1.2</v>
      </c>
      <c r="H108" s="1">
        <v>0.6</v>
      </c>
      <c r="I108" s="1">
        <v>0.2</v>
      </c>
      <c r="J108" s="1">
        <v>2</v>
      </c>
      <c r="K108" s="1">
        <v>1.7</v>
      </c>
      <c r="L108" s="1">
        <v>1</v>
      </c>
      <c r="M108" s="1">
        <v>0.8</v>
      </c>
      <c r="N108" s="10">
        <v>2</v>
      </c>
      <c r="O108" s="23">
        <v>1.6930000000000001</v>
      </c>
      <c r="P108" s="10">
        <v>713</v>
      </c>
      <c r="Q108" s="23">
        <v>1.4259999999999999</v>
      </c>
      <c r="R108" s="10">
        <v>368</v>
      </c>
      <c r="S108" s="10">
        <v>368</v>
      </c>
      <c r="T108" s="10">
        <v>368</v>
      </c>
      <c r="U108" s="10">
        <v>368</v>
      </c>
      <c r="V108" s="23">
        <v>1.47</v>
      </c>
      <c r="W108" s="23">
        <v>1.472</v>
      </c>
      <c r="X108" s="23">
        <v>1.472</v>
      </c>
      <c r="Y108" s="23">
        <v>1.472</v>
      </c>
      <c r="Z108" s="23">
        <v>2.6890000000000001</v>
      </c>
    </row>
    <row r="109" spans="1:26" x14ac:dyDescent="0.25">
      <c r="A109" s="10" t="s">
        <v>135</v>
      </c>
      <c r="B109" s="10" t="s">
        <v>140</v>
      </c>
      <c r="C109" s="10">
        <v>4</v>
      </c>
      <c r="D109" s="10">
        <v>25</v>
      </c>
      <c r="E109" s="10">
        <v>79</v>
      </c>
      <c r="F109" s="10" t="s">
        <v>137</v>
      </c>
      <c r="G109" s="1">
        <v>1.2</v>
      </c>
      <c r="H109" s="1">
        <v>0.5</v>
      </c>
      <c r="I109" s="1">
        <v>0.1</v>
      </c>
      <c r="J109" s="1">
        <v>1</v>
      </c>
      <c r="K109" s="1">
        <v>1</v>
      </c>
      <c r="L109" s="1">
        <v>1</v>
      </c>
      <c r="M109" s="1">
        <v>1</v>
      </c>
      <c r="N109" s="10">
        <v>2</v>
      </c>
      <c r="O109" s="23">
        <v>0.68100000000000005</v>
      </c>
      <c r="P109" s="10">
        <v>356</v>
      </c>
      <c r="Q109" s="23">
        <v>0.71299999999999997</v>
      </c>
      <c r="R109" s="10">
        <v>184</v>
      </c>
      <c r="S109" s="10">
        <v>184</v>
      </c>
      <c r="T109" s="10">
        <v>184</v>
      </c>
      <c r="U109" s="10">
        <v>184</v>
      </c>
      <c r="V109" s="23">
        <v>0.73599999999999999</v>
      </c>
      <c r="W109" s="23">
        <v>0.73599999999999999</v>
      </c>
      <c r="X109" s="23">
        <v>0.73599999999999999</v>
      </c>
      <c r="Y109" s="23">
        <v>0.73599999999999999</v>
      </c>
      <c r="Z109" s="23">
        <v>0.78600000000000003</v>
      </c>
    </row>
    <row r="110" spans="1:26" x14ac:dyDescent="0.25">
      <c r="A110" s="10" t="s">
        <v>135</v>
      </c>
      <c r="B110" s="10" t="s">
        <v>140</v>
      </c>
      <c r="C110" s="10">
        <v>4</v>
      </c>
      <c r="D110" s="10">
        <v>26</v>
      </c>
      <c r="E110" s="10">
        <v>79</v>
      </c>
      <c r="F110" s="10" t="s">
        <v>137</v>
      </c>
      <c r="G110" s="1">
        <v>1.2</v>
      </c>
      <c r="H110" s="1">
        <v>0.5</v>
      </c>
      <c r="I110" s="1">
        <v>0.3</v>
      </c>
      <c r="J110" s="1">
        <v>1.7</v>
      </c>
      <c r="K110" s="1">
        <v>1.4</v>
      </c>
      <c r="L110" s="1">
        <v>1.6</v>
      </c>
      <c r="M110" s="1">
        <v>1.2</v>
      </c>
      <c r="N110" s="10">
        <v>2</v>
      </c>
      <c r="O110" s="23">
        <v>1.2230000000000001</v>
      </c>
      <c r="P110" s="10">
        <v>556</v>
      </c>
      <c r="Q110" s="23">
        <v>1.113</v>
      </c>
      <c r="R110" s="10">
        <v>287</v>
      </c>
      <c r="S110" s="10">
        <v>287</v>
      </c>
      <c r="T110" s="10">
        <v>287</v>
      </c>
      <c r="U110" s="10">
        <v>287</v>
      </c>
      <c r="V110" s="23">
        <v>1.149</v>
      </c>
      <c r="W110" s="23">
        <v>1.1479999999999999</v>
      </c>
      <c r="X110" s="23">
        <v>1.1479999999999999</v>
      </c>
      <c r="Y110" s="23">
        <v>1.1479999999999999</v>
      </c>
      <c r="Z110" s="23">
        <v>1.8879999999999999</v>
      </c>
    </row>
    <row r="111" spans="1:26" x14ac:dyDescent="0.25">
      <c r="A111" s="10" t="s">
        <v>135</v>
      </c>
      <c r="B111" s="10" t="s">
        <v>140</v>
      </c>
      <c r="C111" s="10">
        <v>4</v>
      </c>
      <c r="D111" s="10">
        <v>27</v>
      </c>
      <c r="E111" s="10">
        <v>79</v>
      </c>
      <c r="F111" s="10" t="s">
        <v>137</v>
      </c>
      <c r="G111" s="1">
        <v>1.7</v>
      </c>
      <c r="H111" s="1">
        <v>0.7</v>
      </c>
      <c r="I111" s="1">
        <v>0.1</v>
      </c>
      <c r="J111" s="1">
        <v>2</v>
      </c>
      <c r="K111" s="1">
        <v>1.5</v>
      </c>
      <c r="L111" s="1">
        <v>1.8</v>
      </c>
      <c r="M111" s="1">
        <v>1</v>
      </c>
      <c r="N111" s="10">
        <v>2</v>
      </c>
      <c r="O111" s="23">
        <v>2.778</v>
      </c>
      <c r="P111" s="10">
        <v>1039</v>
      </c>
      <c r="Q111" s="23">
        <v>2.0779999999999998</v>
      </c>
      <c r="R111" s="10">
        <v>535</v>
      </c>
      <c r="S111" s="10">
        <v>513</v>
      </c>
      <c r="T111" s="10">
        <v>535</v>
      </c>
      <c r="U111" s="10">
        <v>535</v>
      </c>
      <c r="V111" s="23">
        <v>2.1419999999999999</v>
      </c>
      <c r="W111" s="23">
        <v>2.052</v>
      </c>
      <c r="X111" s="23">
        <v>2.14</v>
      </c>
      <c r="Y111" s="23">
        <v>2.14</v>
      </c>
      <c r="Z111" s="23">
        <v>2.4060000000000001</v>
      </c>
    </row>
    <row r="112" spans="1:26" x14ac:dyDescent="0.25">
      <c r="A112" s="10" t="s">
        <v>135</v>
      </c>
      <c r="B112" s="10" t="s">
        <v>140</v>
      </c>
      <c r="C112" s="10">
        <v>4</v>
      </c>
      <c r="D112" s="10">
        <v>28</v>
      </c>
      <c r="E112" s="10">
        <v>80</v>
      </c>
      <c r="F112" s="10" t="s">
        <v>138</v>
      </c>
      <c r="G112" s="1">
        <v>2.2000000000000002</v>
      </c>
      <c r="H112" s="1">
        <v>1.8</v>
      </c>
      <c r="I112" s="1">
        <v>0.2</v>
      </c>
      <c r="J112" s="1">
        <v>2</v>
      </c>
      <c r="K112" s="1">
        <v>1.9</v>
      </c>
      <c r="L112" s="1">
        <v>1.6</v>
      </c>
      <c r="M112" s="1">
        <v>1</v>
      </c>
      <c r="N112" s="10">
        <v>10</v>
      </c>
      <c r="O112" s="23">
        <v>4.1609999999999996</v>
      </c>
      <c r="P112" s="10">
        <v>2686</v>
      </c>
      <c r="Q112" s="23">
        <v>5.3719999999999999</v>
      </c>
      <c r="R112" s="10">
        <v>1474</v>
      </c>
      <c r="S112" s="10">
        <v>895</v>
      </c>
      <c r="T112" s="10">
        <v>1369</v>
      </c>
      <c r="U112" s="10">
        <v>1474</v>
      </c>
      <c r="V112" s="23">
        <v>5.8970000000000002</v>
      </c>
      <c r="W112" s="23">
        <v>3.58</v>
      </c>
      <c r="X112" s="23">
        <v>5.476</v>
      </c>
      <c r="Y112" s="23">
        <v>5.8959999999999999</v>
      </c>
      <c r="Z112" s="23">
        <v>2.988</v>
      </c>
    </row>
    <row r="113" spans="1:26" x14ac:dyDescent="0.25">
      <c r="A113" s="10" t="s">
        <v>135</v>
      </c>
      <c r="B113" s="10" t="s">
        <v>140</v>
      </c>
      <c r="C113" s="10">
        <v>4</v>
      </c>
      <c r="D113" s="10">
        <v>29</v>
      </c>
      <c r="E113" s="10">
        <v>79</v>
      </c>
      <c r="F113" s="10" t="s">
        <v>137</v>
      </c>
      <c r="G113" s="1">
        <v>1.2</v>
      </c>
      <c r="H113" s="1">
        <v>0.4</v>
      </c>
      <c r="I113" s="1">
        <v>0.3</v>
      </c>
      <c r="J113" s="1">
        <v>1.8</v>
      </c>
      <c r="K113" s="1">
        <v>1.5</v>
      </c>
      <c r="L113" s="1">
        <v>0.7</v>
      </c>
      <c r="M113" s="1">
        <v>0.5</v>
      </c>
      <c r="N113" s="10">
        <v>2</v>
      </c>
      <c r="O113" s="23">
        <v>1.248</v>
      </c>
      <c r="P113" s="10">
        <v>565</v>
      </c>
      <c r="Q113" s="23">
        <v>1.1299999999999999</v>
      </c>
      <c r="R113" s="10">
        <v>291</v>
      </c>
      <c r="S113" s="10">
        <v>291</v>
      </c>
      <c r="T113" s="10">
        <v>291</v>
      </c>
      <c r="U113" s="10">
        <v>291</v>
      </c>
      <c r="V113" s="23">
        <v>1.1659999999999999</v>
      </c>
      <c r="W113" s="23">
        <v>1.1639999999999999</v>
      </c>
      <c r="X113" s="23">
        <v>1.1639999999999999</v>
      </c>
      <c r="Y113" s="23">
        <v>1.1639999999999999</v>
      </c>
      <c r="Z113" s="23">
        <v>2.1389999999999998</v>
      </c>
    </row>
    <row r="114" spans="1:26" x14ac:dyDescent="0.25">
      <c r="A114" s="10" t="s">
        <v>135</v>
      </c>
      <c r="B114" s="10" t="s">
        <v>140</v>
      </c>
      <c r="C114" s="10">
        <v>4</v>
      </c>
      <c r="D114" s="10">
        <v>30</v>
      </c>
      <c r="E114" s="10">
        <v>79</v>
      </c>
      <c r="F114" s="10" t="s">
        <v>137</v>
      </c>
      <c r="G114" s="1">
        <v>0.8</v>
      </c>
      <c r="H114" s="1">
        <v>0.4</v>
      </c>
      <c r="I114" s="1">
        <v>0.1</v>
      </c>
      <c r="J114" s="1">
        <v>1.2</v>
      </c>
      <c r="K114" s="1">
        <v>0.9</v>
      </c>
      <c r="L114" s="1">
        <v>0.4</v>
      </c>
      <c r="M114" s="1">
        <v>0.3</v>
      </c>
      <c r="N114" s="10">
        <v>2</v>
      </c>
      <c r="O114" s="23">
        <v>0.35599999999999998</v>
      </c>
      <c r="P114" s="10">
        <v>218</v>
      </c>
      <c r="Q114" s="23">
        <v>0.435</v>
      </c>
      <c r="R114" s="10">
        <v>113</v>
      </c>
      <c r="S114" s="10">
        <v>113</v>
      </c>
      <c r="T114" s="10">
        <v>113</v>
      </c>
      <c r="U114" s="10">
        <v>113</v>
      </c>
      <c r="V114" s="23">
        <v>0.45</v>
      </c>
      <c r="W114" s="23">
        <v>0.45200000000000001</v>
      </c>
      <c r="X114" s="23">
        <v>0.45200000000000001</v>
      </c>
      <c r="Y114" s="23">
        <v>0.45200000000000001</v>
      </c>
      <c r="Z114" s="23">
        <v>0.86599999999999999</v>
      </c>
    </row>
    <row r="115" spans="1:26" x14ac:dyDescent="0.25">
      <c r="A115" s="10" t="s">
        <v>135</v>
      </c>
      <c r="B115" s="10" t="s">
        <v>140</v>
      </c>
      <c r="C115" s="10">
        <v>4</v>
      </c>
      <c r="D115" s="10">
        <v>31</v>
      </c>
      <c r="E115" s="10">
        <v>79</v>
      </c>
      <c r="F115" s="10" t="s">
        <v>137</v>
      </c>
      <c r="G115" s="1">
        <v>1</v>
      </c>
      <c r="H115" s="1">
        <v>0.2</v>
      </c>
      <c r="I115" s="1">
        <v>0.1</v>
      </c>
      <c r="J115" s="1">
        <v>1.2</v>
      </c>
      <c r="K115" s="1">
        <v>0.8</v>
      </c>
      <c r="L115" s="1">
        <v>0.6</v>
      </c>
      <c r="M115" s="1">
        <v>0.4</v>
      </c>
      <c r="N115" s="10">
        <v>2</v>
      </c>
      <c r="O115" s="23">
        <v>0.46500000000000002</v>
      </c>
      <c r="P115" s="10">
        <v>267</v>
      </c>
      <c r="Q115" s="23">
        <v>0.53300000000000003</v>
      </c>
      <c r="R115" s="10">
        <v>138</v>
      </c>
      <c r="S115" s="10">
        <v>138</v>
      </c>
      <c r="T115" s="10">
        <v>138</v>
      </c>
      <c r="U115" s="10">
        <v>138</v>
      </c>
      <c r="V115" s="23">
        <v>0.55100000000000005</v>
      </c>
      <c r="W115" s="23">
        <v>0.55200000000000005</v>
      </c>
      <c r="X115" s="23">
        <v>0.55200000000000005</v>
      </c>
      <c r="Y115" s="23">
        <v>0.55200000000000005</v>
      </c>
      <c r="Z115" s="23">
        <v>0.78600000000000003</v>
      </c>
    </row>
    <row r="116" spans="1:26" x14ac:dyDescent="0.25">
      <c r="A116" s="10" t="s">
        <v>135</v>
      </c>
      <c r="B116" s="10" t="s">
        <v>140</v>
      </c>
      <c r="C116" s="10">
        <v>4</v>
      </c>
      <c r="D116" s="10">
        <v>32</v>
      </c>
      <c r="E116" s="10">
        <v>80</v>
      </c>
      <c r="F116" s="10" t="s">
        <v>138</v>
      </c>
      <c r="G116" s="1">
        <v>3.5</v>
      </c>
      <c r="H116" s="1">
        <v>1.5</v>
      </c>
      <c r="I116" s="1">
        <v>0.1</v>
      </c>
      <c r="J116" s="1">
        <v>3.2</v>
      </c>
      <c r="K116" s="1">
        <v>2.8</v>
      </c>
      <c r="L116" s="1">
        <v>2</v>
      </c>
      <c r="M116" s="1">
        <v>1.3</v>
      </c>
      <c r="N116" s="10">
        <v>10</v>
      </c>
      <c r="O116" s="23">
        <v>15.542</v>
      </c>
      <c r="P116" s="10">
        <v>7008</v>
      </c>
      <c r="Q116" s="23">
        <v>14.016999999999999</v>
      </c>
      <c r="R116" s="10">
        <v>3853</v>
      </c>
      <c r="S116" s="10">
        <v>1517</v>
      </c>
      <c r="T116" s="10">
        <v>2211</v>
      </c>
      <c r="U116" s="10">
        <v>3853</v>
      </c>
      <c r="V116" s="23">
        <v>15.411</v>
      </c>
      <c r="W116" s="23">
        <v>6.0679999999999996</v>
      </c>
      <c r="X116" s="23">
        <v>8.8439999999999994</v>
      </c>
      <c r="Y116" s="23">
        <v>15.412000000000001</v>
      </c>
      <c r="Z116" s="23">
        <v>7.0709999999999997</v>
      </c>
    </row>
    <row r="117" spans="1:26" x14ac:dyDescent="0.25">
      <c r="A117" s="10" t="s">
        <v>135</v>
      </c>
      <c r="B117" s="10" t="s">
        <v>140</v>
      </c>
      <c r="C117" s="10">
        <v>4</v>
      </c>
      <c r="D117" s="10">
        <v>33</v>
      </c>
      <c r="E117" s="10">
        <v>80</v>
      </c>
      <c r="F117" s="10" t="s">
        <v>138</v>
      </c>
      <c r="G117" s="1">
        <v>2.2000000000000002</v>
      </c>
      <c r="H117" s="1">
        <v>1</v>
      </c>
      <c r="I117" s="1">
        <v>0.2</v>
      </c>
      <c r="J117" s="1">
        <v>2.6</v>
      </c>
      <c r="K117" s="1">
        <v>2</v>
      </c>
      <c r="L117" s="1">
        <v>0.5</v>
      </c>
      <c r="M117" s="1">
        <v>0.4</v>
      </c>
      <c r="N117" s="10">
        <v>10</v>
      </c>
      <c r="O117" s="23">
        <v>4.6929999999999996</v>
      </c>
      <c r="P117" s="10">
        <v>2932</v>
      </c>
      <c r="Q117" s="23">
        <v>5.8630000000000004</v>
      </c>
      <c r="R117" s="10">
        <v>1609</v>
      </c>
      <c r="S117" s="10">
        <v>1061</v>
      </c>
      <c r="T117" s="10">
        <v>1552</v>
      </c>
      <c r="U117" s="10">
        <v>1609</v>
      </c>
      <c r="V117" s="23">
        <v>6.4370000000000003</v>
      </c>
      <c r="W117" s="23">
        <v>4.2439999999999998</v>
      </c>
      <c r="X117" s="23">
        <v>6.2080000000000002</v>
      </c>
      <c r="Y117" s="23">
        <v>6.4359999999999999</v>
      </c>
      <c r="Z117" s="23">
        <v>4.1559999999999997</v>
      </c>
    </row>
    <row r="118" spans="1:26" x14ac:dyDescent="0.25">
      <c r="A118" s="10" t="s">
        <v>135</v>
      </c>
      <c r="B118" s="10" t="s">
        <v>140</v>
      </c>
      <c r="C118" s="10">
        <v>4</v>
      </c>
      <c r="D118" s="10">
        <v>34</v>
      </c>
      <c r="E118" s="10">
        <v>79</v>
      </c>
      <c r="F118" s="10" t="s">
        <v>137</v>
      </c>
      <c r="G118" s="1">
        <v>1.5</v>
      </c>
      <c r="H118" s="1">
        <v>0.5</v>
      </c>
      <c r="I118" s="1">
        <v>0.3</v>
      </c>
      <c r="J118" s="1">
        <v>2</v>
      </c>
      <c r="K118" s="1">
        <v>1.6</v>
      </c>
      <c r="L118" s="1">
        <v>1.2</v>
      </c>
      <c r="M118" s="1">
        <v>1.1000000000000001</v>
      </c>
      <c r="N118" s="10">
        <v>2</v>
      </c>
      <c r="O118" s="23">
        <v>2.0449999999999999</v>
      </c>
      <c r="P118" s="10">
        <v>823</v>
      </c>
      <c r="Q118" s="23">
        <v>1.645</v>
      </c>
      <c r="R118" s="10">
        <v>424</v>
      </c>
      <c r="S118" s="10">
        <v>424</v>
      </c>
      <c r="T118" s="10">
        <v>424</v>
      </c>
      <c r="U118" s="10">
        <v>424</v>
      </c>
      <c r="V118" s="23">
        <v>1.6970000000000001</v>
      </c>
      <c r="W118" s="23">
        <v>1.696</v>
      </c>
      <c r="X118" s="23">
        <v>1.696</v>
      </c>
      <c r="Y118" s="23">
        <v>1.696</v>
      </c>
      <c r="Z118" s="23">
        <v>2.5459999999999998</v>
      </c>
    </row>
    <row r="119" spans="1:26" x14ac:dyDescent="0.25">
      <c r="A119" s="10" t="s">
        <v>135</v>
      </c>
      <c r="B119" s="10" t="s">
        <v>140</v>
      </c>
      <c r="C119" s="10">
        <v>4</v>
      </c>
      <c r="D119" s="10">
        <v>35</v>
      </c>
      <c r="E119" s="10">
        <v>79</v>
      </c>
      <c r="F119" s="10" t="s">
        <v>137</v>
      </c>
      <c r="G119" s="1">
        <v>1.5</v>
      </c>
      <c r="H119" s="1">
        <v>0.4</v>
      </c>
      <c r="I119" s="1">
        <v>0.1</v>
      </c>
      <c r="J119" s="1">
        <v>0.8</v>
      </c>
      <c r="K119" s="1">
        <v>0.5</v>
      </c>
      <c r="L119" s="1">
        <v>0.4</v>
      </c>
      <c r="M119" s="1">
        <v>0.3</v>
      </c>
      <c r="N119" s="10">
        <v>2</v>
      </c>
      <c r="O119" s="23">
        <v>0.30399999999999999</v>
      </c>
      <c r="P119" s="10">
        <v>193</v>
      </c>
      <c r="Q119" s="23">
        <v>0.38600000000000001</v>
      </c>
      <c r="R119" s="10">
        <v>100</v>
      </c>
      <c r="S119" s="10">
        <v>100</v>
      </c>
      <c r="T119" s="10">
        <v>100</v>
      </c>
      <c r="U119" s="10">
        <v>100</v>
      </c>
      <c r="V119" s="23">
        <v>0.39900000000000002</v>
      </c>
      <c r="W119" s="23">
        <v>0.4</v>
      </c>
      <c r="X119" s="23">
        <v>0.4</v>
      </c>
      <c r="Y119" s="23">
        <v>0.4</v>
      </c>
      <c r="Z119" s="23">
        <v>0.33200000000000002</v>
      </c>
    </row>
    <row r="120" spans="1:26" x14ac:dyDescent="0.25">
      <c r="A120" s="10" t="s">
        <v>135</v>
      </c>
      <c r="B120" s="10" t="s">
        <v>140</v>
      </c>
      <c r="C120" s="10">
        <v>4</v>
      </c>
      <c r="D120" s="10">
        <v>36</v>
      </c>
      <c r="E120" s="10">
        <v>79</v>
      </c>
      <c r="F120" s="10" t="s">
        <v>137</v>
      </c>
      <c r="G120" s="1">
        <v>2.5</v>
      </c>
      <c r="H120" s="1">
        <v>1.5</v>
      </c>
      <c r="I120" s="1">
        <v>0.5</v>
      </c>
      <c r="J120" s="1">
        <v>2.5</v>
      </c>
      <c r="K120" s="1">
        <v>2</v>
      </c>
      <c r="L120" s="1">
        <v>1.7</v>
      </c>
      <c r="M120" s="1">
        <v>1.4</v>
      </c>
      <c r="N120" s="10">
        <v>2</v>
      </c>
      <c r="O120" s="23">
        <v>5.52</v>
      </c>
      <c r="P120" s="10">
        <v>1751</v>
      </c>
      <c r="Q120" s="23">
        <v>3.5019999999999998</v>
      </c>
      <c r="R120" s="10">
        <v>902</v>
      </c>
      <c r="S120" s="10">
        <v>469</v>
      </c>
      <c r="T120" s="10">
        <v>740</v>
      </c>
      <c r="U120" s="10">
        <v>902</v>
      </c>
      <c r="V120" s="23">
        <v>3.6070000000000002</v>
      </c>
      <c r="W120" s="23">
        <v>1.8759999999999999</v>
      </c>
      <c r="X120" s="23">
        <v>2.96</v>
      </c>
      <c r="Y120" s="23">
        <v>3.6080000000000001</v>
      </c>
      <c r="Z120" s="23">
        <v>3.9780000000000002</v>
      </c>
    </row>
    <row r="121" spans="1:26" x14ac:dyDescent="0.25">
      <c r="A121" s="10" t="s">
        <v>135</v>
      </c>
      <c r="B121" s="10" t="s">
        <v>140</v>
      </c>
      <c r="C121" s="10">
        <v>4</v>
      </c>
      <c r="D121" s="10">
        <v>37</v>
      </c>
      <c r="E121" s="10">
        <v>80</v>
      </c>
      <c r="F121" s="10" t="s">
        <v>138</v>
      </c>
      <c r="G121" s="1">
        <v>2</v>
      </c>
      <c r="H121" s="1">
        <v>1.5</v>
      </c>
      <c r="I121" s="1">
        <v>0.3</v>
      </c>
      <c r="J121" s="1">
        <v>2.2000000000000002</v>
      </c>
      <c r="K121" s="1">
        <v>2.1</v>
      </c>
      <c r="L121" s="1">
        <v>2</v>
      </c>
      <c r="M121" s="1">
        <v>0.7</v>
      </c>
      <c r="N121" s="10">
        <v>10</v>
      </c>
      <c r="O121" s="23">
        <v>4.1479999999999997</v>
      </c>
      <c r="P121" s="10">
        <v>2680</v>
      </c>
      <c r="Q121" s="23">
        <v>5.36</v>
      </c>
      <c r="R121" s="10">
        <v>1471</v>
      </c>
      <c r="S121" s="10">
        <v>1043</v>
      </c>
      <c r="T121" s="10">
        <v>1471</v>
      </c>
      <c r="U121" s="10">
        <v>1471</v>
      </c>
      <c r="V121" s="23">
        <v>5.8840000000000003</v>
      </c>
      <c r="W121" s="23">
        <v>4.1719999999999997</v>
      </c>
      <c r="X121" s="23">
        <v>5.8840000000000003</v>
      </c>
      <c r="Y121" s="23">
        <v>5.8840000000000003</v>
      </c>
      <c r="Z121" s="23">
        <v>3.6320000000000001</v>
      </c>
    </row>
    <row r="122" spans="1:26" x14ac:dyDescent="0.25">
      <c r="A122" s="10" t="s">
        <v>135</v>
      </c>
      <c r="B122" s="10" t="s">
        <v>140</v>
      </c>
      <c r="C122" s="10">
        <v>4</v>
      </c>
      <c r="D122" s="10">
        <v>38</v>
      </c>
      <c r="E122" s="10">
        <v>80</v>
      </c>
      <c r="F122" s="10" t="s">
        <v>138</v>
      </c>
      <c r="G122" s="1">
        <v>2.5</v>
      </c>
      <c r="H122" s="1">
        <v>1.5</v>
      </c>
      <c r="I122" s="1">
        <v>0.4</v>
      </c>
      <c r="J122" s="1">
        <v>3.1</v>
      </c>
      <c r="K122" s="1">
        <v>2.8</v>
      </c>
      <c r="L122" s="1">
        <v>2.8</v>
      </c>
      <c r="M122" s="1">
        <v>2.4</v>
      </c>
      <c r="N122" s="10">
        <v>10</v>
      </c>
      <c r="O122" s="23">
        <v>11.223000000000001</v>
      </c>
      <c r="P122" s="10">
        <v>5530</v>
      </c>
      <c r="Q122" s="23">
        <v>11.06</v>
      </c>
      <c r="R122" s="10">
        <v>3039</v>
      </c>
      <c r="S122" s="10">
        <v>1806</v>
      </c>
      <c r="T122" s="10">
        <v>2577</v>
      </c>
      <c r="U122" s="10">
        <v>3039</v>
      </c>
      <c r="V122" s="23">
        <v>12.154999999999999</v>
      </c>
      <c r="W122" s="23">
        <v>7.2240000000000002</v>
      </c>
      <c r="X122" s="23">
        <v>10.308</v>
      </c>
      <c r="Y122" s="23">
        <v>12.156000000000001</v>
      </c>
      <c r="Z122" s="23">
        <v>6.8380000000000001</v>
      </c>
    </row>
    <row r="123" spans="1:26" x14ac:dyDescent="0.25">
      <c r="A123" s="10" t="s">
        <v>135</v>
      </c>
      <c r="B123" s="10" t="s">
        <v>140</v>
      </c>
      <c r="C123" s="10">
        <v>4</v>
      </c>
      <c r="D123" s="10">
        <v>39</v>
      </c>
      <c r="E123" s="10">
        <v>80</v>
      </c>
      <c r="F123" s="10" t="s">
        <v>138</v>
      </c>
      <c r="G123" s="1">
        <v>2.5</v>
      </c>
      <c r="H123" s="1">
        <v>1.7</v>
      </c>
      <c r="I123" s="1">
        <v>0.1</v>
      </c>
      <c r="J123" s="1">
        <v>4.2</v>
      </c>
      <c r="K123" s="1">
        <v>4</v>
      </c>
      <c r="L123" s="1">
        <v>3.8</v>
      </c>
      <c r="M123" s="1">
        <v>3.6</v>
      </c>
      <c r="N123" s="10">
        <v>10</v>
      </c>
      <c r="O123" s="23">
        <v>26.181999999999999</v>
      </c>
      <c r="P123" s="10">
        <v>10244</v>
      </c>
      <c r="Q123" s="23">
        <v>20.486999999999998</v>
      </c>
      <c r="R123" s="10">
        <v>5635</v>
      </c>
      <c r="S123" s="10">
        <v>3560</v>
      </c>
      <c r="T123" s="10">
        <v>4823</v>
      </c>
      <c r="U123" s="10">
        <v>5635</v>
      </c>
      <c r="V123" s="23">
        <v>22.539000000000001</v>
      </c>
      <c r="W123" s="23">
        <v>14.24</v>
      </c>
      <c r="X123" s="23">
        <v>19.292000000000002</v>
      </c>
      <c r="Y123" s="23">
        <v>22.54</v>
      </c>
      <c r="Z123" s="23">
        <v>13.208</v>
      </c>
    </row>
    <row r="124" spans="1:26" x14ac:dyDescent="0.25">
      <c r="A124" s="10" t="s">
        <v>135</v>
      </c>
      <c r="B124" s="10" t="s">
        <v>140</v>
      </c>
      <c r="C124" s="10">
        <v>4</v>
      </c>
      <c r="D124" s="10">
        <v>40</v>
      </c>
      <c r="E124" s="10">
        <v>80</v>
      </c>
      <c r="F124" s="10" t="s">
        <v>138</v>
      </c>
      <c r="G124" s="1">
        <v>1.9</v>
      </c>
      <c r="H124" s="1">
        <v>1.1000000000000001</v>
      </c>
      <c r="I124" s="1">
        <v>0.1</v>
      </c>
      <c r="J124" s="1">
        <v>2.2000000000000002</v>
      </c>
      <c r="K124" s="1">
        <v>1.7</v>
      </c>
      <c r="L124" s="1">
        <v>2.1</v>
      </c>
      <c r="M124" s="1">
        <v>1.7</v>
      </c>
      <c r="N124" s="10">
        <v>10</v>
      </c>
      <c r="O124" s="23">
        <v>4.5049999999999999</v>
      </c>
      <c r="P124" s="10">
        <v>2846</v>
      </c>
      <c r="Q124" s="23">
        <v>5.6920000000000002</v>
      </c>
      <c r="R124" s="10">
        <v>1562</v>
      </c>
      <c r="S124" s="10">
        <v>1356</v>
      </c>
      <c r="T124" s="10">
        <v>1562</v>
      </c>
      <c r="U124" s="10">
        <v>1562</v>
      </c>
      <c r="V124" s="23">
        <v>6.2489999999999997</v>
      </c>
      <c r="W124" s="23">
        <v>5.4240000000000004</v>
      </c>
      <c r="X124" s="23">
        <v>6.2480000000000002</v>
      </c>
      <c r="Y124" s="23">
        <v>6.2480000000000002</v>
      </c>
      <c r="Z124" s="23">
        <v>2.988</v>
      </c>
    </row>
    <row r="125" spans="1:26" x14ac:dyDescent="0.25">
      <c r="A125" s="10" t="s">
        <v>135</v>
      </c>
      <c r="B125" s="10" t="s">
        <v>140</v>
      </c>
      <c r="C125" s="10">
        <v>4</v>
      </c>
      <c r="D125" s="10">
        <v>41</v>
      </c>
      <c r="E125" s="10">
        <v>80</v>
      </c>
      <c r="F125" s="10" t="s">
        <v>138</v>
      </c>
      <c r="G125" s="1">
        <v>1.1000000000000001</v>
      </c>
      <c r="H125" s="1">
        <v>0.2</v>
      </c>
      <c r="I125" s="1">
        <v>0.1</v>
      </c>
      <c r="J125" s="1">
        <v>1.5</v>
      </c>
      <c r="K125" s="1">
        <v>1.1000000000000001</v>
      </c>
      <c r="L125" s="1">
        <v>1</v>
      </c>
      <c r="M125" s="1">
        <v>0.8</v>
      </c>
      <c r="N125" s="10">
        <v>10</v>
      </c>
      <c r="O125" s="23">
        <v>0.89300000000000002</v>
      </c>
      <c r="P125" s="10">
        <v>876</v>
      </c>
      <c r="Q125" s="23">
        <v>1.7529999999999999</v>
      </c>
      <c r="R125" s="10">
        <v>480</v>
      </c>
      <c r="S125" s="10">
        <v>480</v>
      </c>
      <c r="T125" s="10">
        <v>480</v>
      </c>
      <c r="U125" s="10">
        <v>480</v>
      </c>
      <c r="V125" s="23">
        <v>1.92</v>
      </c>
      <c r="W125" s="23">
        <v>1.92</v>
      </c>
      <c r="X125" s="23">
        <v>1.92</v>
      </c>
      <c r="Y125" s="23">
        <v>1.92</v>
      </c>
      <c r="Z125" s="23">
        <v>1.3280000000000001</v>
      </c>
    </row>
    <row r="126" spans="1:26" x14ac:dyDescent="0.25">
      <c r="A126" s="10" t="s">
        <v>135</v>
      </c>
      <c r="B126" s="10" t="s">
        <v>140</v>
      </c>
      <c r="C126" s="10">
        <v>4</v>
      </c>
      <c r="D126" s="10">
        <v>42</v>
      </c>
      <c r="E126" s="10">
        <v>80</v>
      </c>
      <c r="F126" s="10" t="s">
        <v>138</v>
      </c>
      <c r="G126" s="1">
        <v>2</v>
      </c>
      <c r="H126" s="1">
        <v>0.8</v>
      </c>
      <c r="I126" s="1">
        <v>0.6</v>
      </c>
      <c r="J126" s="1">
        <v>2.4</v>
      </c>
      <c r="K126" s="1">
        <v>2</v>
      </c>
      <c r="L126" s="1">
        <v>1.2</v>
      </c>
      <c r="M126" s="1">
        <v>0.8</v>
      </c>
      <c r="N126" s="10">
        <v>10</v>
      </c>
      <c r="O126" s="23">
        <v>3.4630000000000001</v>
      </c>
      <c r="P126" s="10">
        <v>2350</v>
      </c>
      <c r="Q126" s="23">
        <v>4.7</v>
      </c>
      <c r="R126" s="10">
        <v>1290</v>
      </c>
      <c r="S126" s="10">
        <v>979</v>
      </c>
      <c r="T126" s="10">
        <v>1290</v>
      </c>
      <c r="U126" s="10">
        <v>1290</v>
      </c>
      <c r="V126" s="23">
        <v>5.1589999999999998</v>
      </c>
      <c r="W126" s="23">
        <v>3.9159999999999999</v>
      </c>
      <c r="X126" s="23">
        <v>5.16</v>
      </c>
      <c r="Y126" s="23">
        <v>5.16</v>
      </c>
      <c r="Z126" s="23">
        <v>3.8029999999999999</v>
      </c>
    </row>
    <row r="127" spans="1:26" x14ac:dyDescent="0.25">
      <c r="A127" s="10" t="s">
        <v>135</v>
      </c>
      <c r="B127" s="10" t="s">
        <v>140</v>
      </c>
      <c r="C127" s="10">
        <v>4</v>
      </c>
      <c r="D127" s="10">
        <v>43</v>
      </c>
      <c r="E127" s="10">
        <v>79</v>
      </c>
      <c r="F127" s="10" t="s">
        <v>137</v>
      </c>
      <c r="G127" s="1">
        <v>4</v>
      </c>
      <c r="H127" s="1">
        <v>2.5</v>
      </c>
      <c r="I127" s="1">
        <v>0.1</v>
      </c>
      <c r="J127" s="1">
        <v>3.8</v>
      </c>
      <c r="K127" s="1">
        <v>2.9</v>
      </c>
      <c r="L127" s="1">
        <v>2</v>
      </c>
      <c r="M127" s="1">
        <v>1.2</v>
      </c>
      <c r="N127" s="10">
        <v>2</v>
      </c>
      <c r="O127" s="23">
        <v>20.85</v>
      </c>
      <c r="P127" s="10">
        <v>4812</v>
      </c>
      <c r="Q127" s="23">
        <v>9.625</v>
      </c>
      <c r="R127" s="10">
        <v>2474</v>
      </c>
      <c r="S127" s="10">
        <v>593</v>
      </c>
      <c r="T127" s="10">
        <v>960</v>
      </c>
      <c r="U127" s="10">
        <v>2474</v>
      </c>
      <c r="V127" s="23">
        <v>9.8940000000000001</v>
      </c>
      <c r="W127" s="23">
        <v>2.3719999999999999</v>
      </c>
      <c r="X127" s="23">
        <v>3.84</v>
      </c>
      <c r="Y127" s="23">
        <v>9.8960000000000008</v>
      </c>
      <c r="Z127" s="23">
        <v>8.8179999999999996</v>
      </c>
    </row>
    <row r="128" spans="1:26" x14ac:dyDescent="0.25">
      <c r="A128" s="10" t="s">
        <v>135</v>
      </c>
      <c r="B128" s="10" t="s">
        <v>140</v>
      </c>
      <c r="C128" s="10">
        <v>5</v>
      </c>
      <c r="D128" s="10">
        <v>1</v>
      </c>
      <c r="E128" s="10">
        <v>80</v>
      </c>
      <c r="F128" s="10" t="s">
        <v>138</v>
      </c>
      <c r="G128" s="1">
        <v>1.7</v>
      </c>
      <c r="H128" s="1">
        <v>0.7</v>
      </c>
      <c r="I128" s="1">
        <v>0.1</v>
      </c>
      <c r="J128" s="1">
        <v>2.2000000000000002</v>
      </c>
      <c r="K128" s="1">
        <v>1.6</v>
      </c>
      <c r="L128" s="1">
        <v>0.5</v>
      </c>
      <c r="M128" s="1">
        <v>0.4</v>
      </c>
      <c r="N128" s="10">
        <v>10</v>
      </c>
      <c r="O128" s="23">
        <v>2.6240000000000001</v>
      </c>
      <c r="P128" s="10">
        <v>1921</v>
      </c>
      <c r="Q128" s="23">
        <v>3.8410000000000002</v>
      </c>
      <c r="R128" s="10">
        <v>1054</v>
      </c>
      <c r="S128" s="10">
        <v>999</v>
      </c>
      <c r="T128" s="10">
        <v>1054</v>
      </c>
      <c r="U128" s="10">
        <v>1054</v>
      </c>
      <c r="V128" s="23">
        <v>4.2140000000000004</v>
      </c>
      <c r="W128" s="23">
        <v>3.996</v>
      </c>
      <c r="X128" s="23">
        <v>4.2160000000000002</v>
      </c>
      <c r="Y128" s="23">
        <v>4.2160000000000002</v>
      </c>
      <c r="Z128" s="23">
        <v>2.8359999999999999</v>
      </c>
    </row>
    <row r="129" spans="1:26" x14ac:dyDescent="0.25">
      <c r="A129" s="10" t="s">
        <v>135</v>
      </c>
      <c r="B129" s="10" t="s">
        <v>140</v>
      </c>
      <c r="C129" s="10">
        <v>5</v>
      </c>
      <c r="D129" s="10">
        <v>2</v>
      </c>
      <c r="E129" s="10">
        <v>80</v>
      </c>
      <c r="F129" s="10" t="s">
        <v>138</v>
      </c>
      <c r="G129" s="1">
        <v>1.2</v>
      </c>
      <c r="H129" s="1">
        <v>0.4</v>
      </c>
      <c r="I129" s="1">
        <v>0.1</v>
      </c>
      <c r="J129" s="1">
        <v>3.2</v>
      </c>
      <c r="K129" s="1">
        <v>2.8</v>
      </c>
      <c r="L129" s="1">
        <v>3.2</v>
      </c>
      <c r="M129" s="1">
        <v>2.8</v>
      </c>
      <c r="N129" s="10">
        <v>10</v>
      </c>
      <c r="O129" s="23">
        <v>5.8929999999999998</v>
      </c>
      <c r="P129" s="10">
        <v>3460</v>
      </c>
      <c r="Q129" s="23">
        <v>6.92</v>
      </c>
      <c r="R129" s="10">
        <v>1900</v>
      </c>
      <c r="S129" s="10">
        <v>1900</v>
      </c>
      <c r="T129" s="10">
        <v>1900</v>
      </c>
      <c r="U129" s="10">
        <v>1900</v>
      </c>
      <c r="V129" s="23">
        <v>7.6</v>
      </c>
      <c r="W129" s="23">
        <v>7.6</v>
      </c>
      <c r="X129" s="23">
        <v>7.6</v>
      </c>
      <c r="Y129" s="23">
        <v>7.6</v>
      </c>
      <c r="Z129" s="23">
        <v>7.0709999999999997</v>
      </c>
    </row>
    <row r="130" spans="1:26" x14ac:dyDescent="0.25">
      <c r="A130" s="10" t="s">
        <v>135</v>
      </c>
      <c r="B130" s="10" t="s">
        <v>140</v>
      </c>
      <c r="C130" s="10">
        <v>5</v>
      </c>
      <c r="D130" s="10">
        <v>3</v>
      </c>
      <c r="E130" s="10">
        <v>80</v>
      </c>
      <c r="F130" s="10" t="s">
        <v>138</v>
      </c>
      <c r="G130" s="1">
        <v>1.1000000000000001</v>
      </c>
      <c r="H130" s="1">
        <v>0.6</v>
      </c>
      <c r="I130" s="1">
        <v>0.1</v>
      </c>
      <c r="J130" s="1">
        <v>3</v>
      </c>
      <c r="K130" s="1">
        <v>2.2000000000000002</v>
      </c>
      <c r="L130" s="1">
        <v>3</v>
      </c>
      <c r="M130" s="1">
        <v>2.2000000000000002</v>
      </c>
      <c r="N130" s="10">
        <v>10</v>
      </c>
      <c r="O130" s="23">
        <v>4.4260000000000002</v>
      </c>
      <c r="P130" s="10">
        <v>2810</v>
      </c>
      <c r="Q130" s="23">
        <v>5.6189999999999998</v>
      </c>
      <c r="R130" s="10">
        <v>1542</v>
      </c>
      <c r="S130" s="10">
        <v>1542</v>
      </c>
      <c r="T130" s="10">
        <v>1542</v>
      </c>
      <c r="U130" s="10">
        <v>1542</v>
      </c>
      <c r="V130" s="23">
        <v>6.1689999999999996</v>
      </c>
      <c r="W130" s="23">
        <v>6.1680000000000001</v>
      </c>
      <c r="X130" s="23">
        <v>6.1680000000000001</v>
      </c>
      <c r="Y130" s="23">
        <v>6.1680000000000001</v>
      </c>
      <c r="Z130" s="23">
        <v>5.3109999999999999</v>
      </c>
    </row>
    <row r="131" spans="1:26" x14ac:dyDescent="0.25">
      <c r="A131" s="10" t="s">
        <v>135</v>
      </c>
      <c r="B131" s="10" t="s">
        <v>140</v>
      </c>
      <c r="C131" s="10">
        <v>5</v>
      </c>
      <c r="D131" s="10">
        <v>4</v>
      </c>
      <c r="E131" s="10">
        <v>80</v>
      </c>
      <c r="F131" s="10" t="s">
        <v>138</v>
      </c>
      <c r="G131" s="1">
        <v>1.6</v>
      </c>
      <c r="H131" s="1">
        <v>1.1000000000000001</v>
      </c>
      <c r="I131" s="1">
        <v>0.3</v>
      </c>
      <c r="J131" s="1">
        <v>1.5</v>
      </c>
      <c r="K131" s="1">
        <v>1.5</v>
      </c>
      <c r="L131" s="1">
        <v>0.8</v>
      </c>
      <c r="M131" s="1">
        <v>0.4</v>
      </c>
      <c r="N131" s="10">
        <v>10</v>
      </c>
      <c r="O131" s="23">
        <v>1.325</v>
      </c>
      <c r="P131" s="10">
        <v>1168</v>
      </c>
      <c r="Q131" s="23">
        <v>2.335</v>
      </c>
      <c r="R131" s="10">
        <v>640</v>
      </c>
      <c r="S131" s="10">
        <v>620</v>
      </c>
      <c r="T131" s="10">
        <v>640</v>
      </c>
      <c r="U131" s="10">
        <v>640</v>
      </c>
      <c r="V131" s="23">
        <v>2.56</v>
      </c>
      <c r="W131" s="23">
        <v>2.48</v>
      </c>
      <c r="X131" s="23">
        <v>2.56</v>
      </c>
      <c r="Y131" s="23">
        <v>2.56</v>
      </c>
      <c r="Z131" s="23">
        <v>1.768</v>
      </c>
    </row>
    <row r="132" spans="1:26" x14ac:dyDescent="0.25">
      <c r="A132" s="10" t="s">
        <v>135</v>
      </c>
      <c r="B132" s="10" t="s">
        <v>140</v>
      </c>
      <c r="C132" s="10">
        <v>5</v>
      </c>
      <c r="D132" s="10">
        <v>5</v>
      </c>
      <c r="E132" s="10">
        <v>80</v>
      </c>
      <c r="F132" s="10" t="s">
        <v>138</v>
      </c>
      <c r="G132" s="1">
        <v>2.7</v>
      </c>
      <c r="H132" s="1">
        <v>1.4</v>
      </c>
      <c r="I132" s="1">
        <v>0.4</v>
      </c>
      <c r="J132" s="1">
        <v>2.8</v>
      </c>
      <c r="K132" s="1">
        <v>2.5</v>
      </c>
      <c r="L132" s="1">
        <v>2.5</v>
      </c>
      <c r="M132" s="1">
        <v>2.2000000000000002</v>
      </c>
      <c r="N132" s="10">
        <v>10</v>
      </c>
      <c r="O132" s="23">
        <v>9.6989999999999998</v>
      </c>
      <c r="P132" s="10">
        <v>4972</v>
      </c>
      <c r="Q132" s="23">
        <v>9.9450000000000003</v>
      </c>
      <c r="R132" s="10">
        <v>2732</v>
      </c>
      <c r="S132" s="10">
        <v>1497</v>
      </c>
      <c r="T132" s="10">
        <v>2162</v>
      </c>
      <c r="U132" s="10">
        <v>2732</v>
      </c>
      <c r="V132" s="23">
        <v>10.928000000000001</v>
      </c>
      <c r="W132" s="23">
        <v>5.9880000000000004</v>
      </c>
      <c r="X132" s="23">
        <v>8.6479999999999997</v>
      </c>
      <c r="Y132" s="23">
        <v>10.928000000000001</v>
      </c>
      <c r="Z132" s="23">
        <v>5.5179999999999998</v>
      </c>
    </row>
    <row r="133" spans="1:26" x14ac:dyDescent="0.25">
      <c r="A133" s="10" t="s">
        <v>135</v>
      </c>
      <c r="B133" s="10" t="s">
        <v>140</v>
      </c>
      <c r="C133" s="10">
        <v>5</v>
      </c>
      <c r="D133" s="10">
        <v>6</v>
      </c>
      <c r="E133" s="10">
        <v>80</v>
      </c>
      <c r="F133" s="10" t="s">
        <v>138</v>
      </c>
      <c r="G133" s="1">
        <v>2.6</v>
      </c>
      <c r="H133" s="1">
        <v>1.4</v>
      </c>
      <c r="I133" s="1">
        <v>0.2</v>
      </c>
      <c r="J133" s="1">
        <v>4.2</v>
      </c>
      <c r="K133" s="1">
        <v>4.0999999999999996</v>
      </c>
      <c r="L133" s="1">
        <v>2.8</v>
      </c>
      <c r="M133" s="1">
        <v>2.2000000000000002</v>
      </c>
      <c r="N133" s="10">
        <v>10</v>
      </c>
      <c r="O133" s="23">
        <v>21.463000000000001</v>
      </c>
      <c r="P133" s="10">
        <v>8864</v>
      </c>
      <c r="Q133" s="23">
        <v>17.728999999999999</v>
      </c>
      <c r="R133" s="10">
        <v>4875</v>
      </c>
      <c r="S133" s="10">
        <v>2639</v>
      </c>
      <c r="T133" s="10">
        <v>3955</v>
      </c>
      <c r="U133" s="10">
        <v>4875</v>
      </c>
      <c r="V133" s="23">
        <v>19.498999999999999</v>
      </c>
      <c r="W133" s="23">
        <v>10.555999999999999</v>
      </c>
      <c r="X133" s="23">
        <v>15.82</v>
      </c>
      <c r="Y133" s="23">
        <v>19.5</v>
      </c>
      <c r="Z133" s="23">
        <v>13.532</v>
      </c>
    </row>
    <row r="134" spans="1:26" x14ac:dyDescent="0.25">
      <c r="A134" s="10" t="s">
        <v>135</v>
      </c>
      <c r="B134" s="10" t="s">
        <v>140</v>
      </c>
      <c r="C134" s="10">
        <v>5</v>
      </c>
      <c r="D134" s="10">
        <v>7</v>
      </c>
      <c r="E134" s="10">
        <v>80</v>
      </c>
      <c r="F134" s="10" t="s">
        <v>138</v>
      </c>
      <c r="G134" s="1">
        <v>1.7</v>
      </c>
      <c r="H134" s="1">
        <v>1.5</v>
      </c>
      <c r="I134" s="1">
        <v>0.2</v>
      </c>
      <c r="J134" s="1">
        <v>3.2</v>
      </c>
      <c r="K134" s="1">
        <v>2.9</v>
      </c>
      <c r="L134" s="1">
        <v>3.2</v>
      </c>
      <c r="M134" s="1">
        <v>2.8</v>
      </c>
      <c r="N134" s="10">
        <v>10</v>
      </c>
      <c r="O134" s="23">
        <v>10.321</v>
      </c>
      <c r="P134" s="10">
        <v>5203</v>
      </c>
      <c r="Q134" s="23">
        <v>10.406000000000001</v>
      </c>
      <c r="R134" s="10">
        <v>2859</v>
      </c>
      <c r="S134" s="10">
        <v>2590</v>
      </c>
      <c r="T134" s="10">
        <v>2859</v>
      </c>
      <c r="U134" s="10">
        <v>2859</v>
      </c>
      <c r="V134" s="23">
        <v>11.435</v>
      </c>
      <c r="W134" s="23">
        <v>10.36</v>
      </c>
      <c r="X134" s="23">
        <v>11.436</v>
      </c>
      <c r="Y134" s="23">
        <v>11.436</v>
      </c>
      <c r="Z134" s="23">
        <v>7.3090000000000002</v>
      </c>
    </row>
    <row r="135" spans="1:26" x14ac:dyDescent="0.25">
      <c r="A135" s="10" t="s">
        <v>135</v>
      </c>
      <c r="B135" s="10" t="s">
        <v>140</v>
      </c>
      <c r="C135" s="10">
        <v>5</v>
      </c>
      <c r="D135" s="10">
        <v>8</v>
      </c>
      <c r="E135" s="10">
        <v>80</v>
      </c>
      <c r="F135" s="10" t="s">
        <v>138</v>
      </c>
      <c r="G135" s="1">
        <v>1</v>
      </c>
      <c r="H135" s="1">
        <v>0.5</v>
      </c>
      <c r="I135" s="1">
        <v>0.2</v>
      </c>
      <c r="J135" s="1">
        <v>2</v>
      </c>
      <c r="K135" s="1">
        <v>1.4</v>
      </c>
      <c r="L135" s="1">
        <v>2</v>
      </c>
      <c r="M135" s="1">
        <v>1.3</v>
      </c>
      <c r="N135" s="10">
        <v>10</v>
      </c>
      <c r="O135" s="23">
        <v>1.4179999999999999</v>
      </c>
      <c r="P135" s="10">
        <v>1227</v>
      </c>
      <c r="Q135" s="23">
        <v>2.4540000000000002</v>
      </c>
      <c r="R135" s="10">
        <v>673</v>
      </c>
      <c r="S135" s="10">
        <v>673</v>
      </c>
      <c r="T135" s="10">
        <v>673</v>
      </c>
      <c r="U135" s="10">
        <v>673</v>
      </c>
      <c r="V135" s="23">
        <v>2.6909999999999998</v>
      </c>
      <c r="W135" s="23">
        <v>2.6920000000000002</v>
      </c>
      <c r="X135" s="23">
        <v>2.6920000000000002</v>
      </c>
      <c r="Y135" s="23">
        <v>2.6920000000000002</v>
      </c>
      <c r="Z135" s="23">
        <v>2.2709999999999999</v>
      </c>
    </row>
    <row r="136" spans="1:26" x14ac:dyDescent="0.25">
      <c r="A136" s="10" t="s">
        <v>135</v>
      </c>
      <c r="B136" s="10" t="s">
        <v>140</v>
      </c>
      <c r="C136" s="10">
        <v>5</v>
      </c>
      <c r="D136" s="10">
        <v>9</v>
      </c>
      <c r="E136" s="10">
        <v>80</v>
      </c>
      <c r="F136" s="10" t="s">
        <v>138</v>
      </c>
      <c r="G136" s="1">
        <v>1.5</v>
      </c>
      <c r="H136" s="1">
        <v>0.8</v>
      </c>
      <c r="I136" s="1">
        <v>0.2</v>
      </c>
      <c r="J136" s="1">
        <v>3.6</v>
      </c>
      <c r="K136" s="1">
        <v>2.1</v>
      </c>
      <c r="L136" s="1">
        <v>3.6</v>
      </c>
      <c r="M136" s="1">
        <v>2.1</v>
      </c>
      <c r="N136" s="10">
        <v>10</v>
      </c>
      <c r="O136" s="23">
        <v>6.8070000000000004</v>
      </c>
      <c r="P136" s="10">
        <v>3843</v>
      </c>
      <c r="Q136" s="23">
        <v>7.6859999999999999</v>
      </c>
      <c r="R136" s="10">
        <v>2111</v>
      </c>
      <c r="S136" s="10">
        <v>2111</v>
      </c>
      <c r="T136" s="10">
        <v>2111</v>
      </c>
      <c r="U136" s="10">
        <v>2111</v>
      </c>
      <c r="V136" s="23">
        <v>8.4420000000000002</v>
      </c>
      <c r="W136" s="23">
        <v>8.4440000000000008</v>
      </c>
      <c r="X136" s="23">
        <v>8.4440000000000008</v>
      </c>
      <c r="Y136" s="23">
        <v>8.4440000000000008</v>
      </c>
      <c r="Z136" s="23">
        <v>6.3819999999999997</v>
      </c>
    </row>
    <row r="137" spans="1:26" x14ac:dyDescent="0.25">
      <c r="A137" s="10" t="s">
        <v>135</v>
      </c>
      <c r="B137" s="10" t="s">
        <v>140</v>
      </c>
      <c r="C137" s="10">
        <v>5</v>
      </c>
      <c r="D137" s="10">
        <v>10</v>
      </c>
      <c r="E137" s="10">
        <v>80</v>
      </c>
      <c r="F137" s="10" t="s">
        <v>138</v>
      </c>
      <c r="G137" s="1">
        <v>2.4</v>
      </c>
      <c r="H137" s="1">
        <v>1.5</v>
      </c>
      <c r="I137" s="1">
        <v>0.2</v>
      </c>
      <c r="J137" s="1">
        <v>3.6</v>
      </c>
      <c r="K137" s="1">
        <v>3.2</v>
      </c>
      <c r="L137" s="1">
        <v>1.6</v>
      </c>
      <c r="M137" s="1">
        <v>1.2</v>
      </c>
      <c r="N137" s="10">
        <v>10</v>
      </c>
      <c r="O137" s="23">
        <v>11.673999999999999</v>
      </c>
      <c r="P137" s="10">
        <v>5691</v>
      </c>
      <c r="Q137" s="23">
        <v>11.381</v>
      </c>
      <c r="R137" s="10">
        <v>3127</v>
      </c>
      <c r="S137" s="10">
        <v>1669</v>
      </c>
      <c r="T137" s="10">
        <v>2681</v>
      </c>
      <c r="U137" s="10">
        <v>3127</v>
      </c>
      <c r="V137" s="23">
        <v>12.509</v>
      </c>
      <c r="W137" s="23">
        <v>6.6760000000000002</v>
      </c>
      <c r="X137" s="23">
        <v>10.724</v>
      </c>
      <c r="Y137" s="23">
        <v>12.507999999999999</v>
      </c>
      <c r="Z137" s="23">
        <v>9.0830000000000002</v>
      </c>
    </row>
    <row r="138" spans="1:26" x14ac:dyDescent="0.25">
      <c r="A138" s="10" t="s">
        <v>135</v>
      </c>
      <c r="B138" s="10" t="s">
        <v>140</v>
      </c>
      <c r="C138" s="10">
        <v>5</v>
      </c>
      <c r="D138" s="10">
        <v>11</v>
      </c>
      <c r="E138" s="10">
        <v>80</v>
      </c>
      <c r="F138" s="10" t="s">
        <v>138</v>
      </c>
      <c r="G138" s="1">
        <v>1.5</v>
      </c>
      <c r="H138" s="1">
        <v>1.1000000000000001</v>
      </c>
      <c r="I138" s="1">
        <v>0.1</v>
      </c>
      <c r="J138" s="1">
        <v>2.2999999999999998</v>
      </c>
      <c r="K138" s="1">
        <v>2</v>
      </c>
      <c r="L138" s="1">
        <v>0.6</v>
      </c>
      <c r="M138" s="1">
        <v>0.5</v>
      </c>
      <c r="N138" s="10">
        <v>10</v>
      </c>
      <c r="O138" s="23">
        <v>2.5680000000000001</v>
      </c>
      <c r="P138" s="10">
        <v>1890</v>
      </c>
      <c r="Q138" s="23">
        <v>3.7810000000000001</v>
      </c>
      <c r="R138" s="10">
        <v>1037</v>
      </c>
      <c r="S138" s="10">
        <v>1037</v>
      </c>
      <c r="T138" s="10">
        <v>1037</v>
      </c>
      <c r="U138" s="10">
        <v>1037</v>
      </c>
      <c r="V138" s="23">
        <v>4.1479999999999997</v>
      </c>
      <c r="W138" s="23">
        <v>4.1479999999999997</v>
      </c>
      <c r="X138" s="23">
        <v>4.1479999999999997</v>
      </c>
      <c r="Y138" s="23">
        <v>4.1479999999999997</v>
      </c>
      <c r="Z138" s="23">
        <v>3.6320000000000001</v>
      </c>
    </row>
    <row r="139" spans="1:26" x14ac:dyDescent="0.25">
      <c r="A139" s="10" t="s">
        <v>135</v>
      </c>
      <c r="B139" s="10" t="s">
        <v>140</v>
      </c>
      <c r="C139" s="10">
        <v>5</v>
      </c>
      <c r="D139" s="10">
        <v>12</v>
      </c>
      <c r="E139" s="10">
        <v>80</v>
      </c>
      <c r="F139" s="10" t="s">
        <v>138</v>
      </c>
      <c r="G139" s="1">
        <v>1.4</v>
      </c>
      <c r="H139" s="1">
        <v>1.2</v>
      </c>
      <c r="I139" s="1">
        <v>0.2</v>
      </c>
      <c r="J139" s="1">
        <v>1.9</v>
      </c>
      <c r="K139" s="1">
        <v>1.2</v>
      </c>
      <c r="L139" s="1">
        <v>0.7</v>
      </c>
      <c r="M139" s="1">
        <v>0.6</v>
      </c>
      <c r="N139" s="10">
        <v>10</v>
      </c>
      <c r="O139" s="23">
        <v>1.2549999999999999</v>
      </c>
      <c r="P139" s="10">
        <v>1123</v>
      </c>
      <c r="Q139" s="23">
        <v>2.246</v>
      </c>
      <c r="R139" s="10">
        <v>615</v>
      </c>
      <c r="S139" s="10">
        <v>615</v>
      </c>
      <c r="T139" s="10">
        <v>615</v>
      </c>
      <c r="U139" s="10">
        <v>615</v>
      </c>
      <c r="V139" s="23">
        <v>2.4620000000000002</v>
      </c>
      <c r="W139" s="23">
        <v>2.46</v>
      </c>
      <c r="X139" s="23">
        <v>2.46</v>
      </c>
      <c r="Y139" s="23">
        <v>2.46</v>
      </c>
      <c r="Z139" s="23">
        <v>1.8879999999999999</v>
      </c>
    </row>
    <row r="140" spans="1:26" x14ac:dyDescent="0.25">
      <c r="A140" s="10" t="s">
        <v>135</v>
      </c>
      <c r="B140" s="10" t="s">
        <v>140</v>
      </c>
      <c r="C140" s="10">
        <v>5</v>
      </c>
      <c r="D140" s="10">
        <v>13</v>
      </c>
      <c r="E140" s="10">
        <v>80</v>
      </c>
      <c r="F140" s="10" t="s">
        <v>138</v>
      </c>
      <c r="G140" s="1">
        <v>2</v>
      </c>
      <c r="H140" s="1">
        <v>1.6</v>
      </c>
      <c r="I140" s="1">
        <v>0.1</v>
      </c>
      <c r="J140" s="1">
        <v>2.8</v>
      </c>
      <c r="K140" s="1">
        <v>2.2000000000000002</v>
      </c>
      <c r="L140" s="1">
        <v>1.6</v>
      </c>
      <c r="M140" s="1">
        <v>1.2</v>
      </c>
      <c r="N140" s="10">
        <v>10</v>
      </c>
      <c r="O140" s="23">
        <v>5.91</v>
      </c>
      <c r="P140" s="10">
        <v>3467</v>
      </c>
      <c r="Q140" s="23">
        <v>6.9349999999999996</v>
      </c>
      <c r="R140" s="10">
        <v>1904</v>
      </c>
      <c r="S140" s="10">
        <v>1330</v>
      </c>
      <c r="T140" s="10">
        <v>1904</v>
      </c>
      <c r="U140" s="10">
        <v>1904</v>
      </c>
      <c r="V140" s="23">
        <v>7.6159999999999997</v>
      </c>
      <c r="W140" s="23">
        <v>5.32</v>
      </c>
      <c r="X140" s="23">
        <v>7.6159999999999997</v>
      </c>
      <c r="Y140" s="23">
        <v>7.6159999999999997</v>
      </c>
      <c r="Z140" s="23">
        <v>4.9109999999999996</v>
      </c>
    </row>
    <row r="141" spans="1:26" x14ac:dyDescent="0.25">
      <c r="A141" s="10" t="s">
        <v>135</v>
      </c>
      <c r="B141" s="10" t="s">
        <v>140</v>
      </c>
      <c r="C141" s="10">
        <v>5</v>
      </c>
      <c r="D141" s="10">
        <v>14</v>
      </c>
      <c r="E141" s="10">
        <v>80</v>
      </c>
      <c r="F141" s="10" t="s">
        <v>138</v>
      </c>
      <c r="G141" s="1">
        <v>2.1</v>
      </c>
      <c r="H141" s="1">
        <v>1.5</v>
      </c>
      <c r="I141" s="1">
        <v>1</v>
      </c>
      <c r="J141" s="1">
        <v>3.1</v>
      </c>
      <c r="K141" s="1">
        <v>2.2000000000000002</v>
      </c>
      <c r="L141" s="1">
        <v>1.6</v>
      </c>
      <c r="M141" s="1">
        <v>1.2</v>
      </c>
      <c r="N141" s="10">
        <v>10</v>
      </c>
      <c r="O141" s="23">
        <v>3.8690000000000002</v>
      </c>
      <c r="P141" s="10">
        <v>2548</v>
      </c>
      <c r="Q141" s="23">
        <v>5.0949999999999998</v>
      </c>
      <c r="R141" s="10">
        <v>1398</v>
      </c>
      <c r="S141" s="10">
        <v>602</v>
      </c>
      <c r="T141" s="10">
        <v>1358</v>
      </c>
      <c r="U141" s="10">
        <v>1398</v>
      </c>
      <c r="V141" s="23">
        <v>5.5919999999999996</v>
      </c>
      <c r="W141" s="23">
        <v>2.4079999999999999</v>
      </c>
      <c r="X141" s="23">
        <v>5.4320000000000004</v>
      </c>
      <c r="Y141" s="23">
        <v>5.5919999999999996</v>
      </c>
      <c r="Z141" s="23">
        <v>5.5179999999999998</v>
      </c>
    </row>
    <row r="142" spans="1:26" x14ac:dyDescent="0.25">
      <c r="A142" s="10" t="s">
        <v>135</v>
      </c>
      <c r="B142" s="10" t="s">
        <v>140</v>
      </c>
      <c r="C142" s="10">
        <v>5</v>
      </c>
      <c r="D142" s="10">
        <v>15</v>
      </c>
      <c r="E142" s="10">
        <v>80</v>
      </c>
      <c r="F142" s="10" t="s">
        <v>138</v>
      </c>
      <c r="G142" s="1">
        <v>1.4</v>
      </c>
      <c r="H142" s="1">
        <v>0.9</v>
      </c>
      <c r="I142" s="1">
        <v>0.1</v>
      </c>
      <c r="J142" s="1">
        <v>3.2</v>
      </c>
      <c r="K142" s="1">
        <v>2.8</v>
      </c>
      <c r="L142" s="1">
        <v>3.2</v>
      </c>
      <c r="M142" s="1">
        <v>2.8</v>
      </c>
      <c r="N142" s="10">
        <v>10</v>
      </c>
      <c r="O142" s="23">
        <v>8.0139999999999993</v>
      </c>
      <c r="P142" s="10">
        <v>4328</v>
      </c>
      <c r="Q142" s="23">
        <v>8.6560000000000006</v>
      </c>
      <c r="R142" s="10">
        <v>2377</v>
      </c>
      <c r="S142" s="10">
        <v>2377</v>
      </c>
      <c r="T142" s="10">
        <v>2377</v>
      </c>
      <c r="U142" s="10">
        <v>2377</v>
      </c>
      <c r="V142" s="23">
        <v>9.5090000000000003</v>
      </c>
      <c r="W142" s="23">
        <v>9.5079999999999991</v>
      </c>
      <c r="X142" s="23">
        <v>9.5079999999999991</v>
      </c>
      <c r="Y142" s="23">
        <v>9.5079999999999991</v>
      </c>
      <c r="Z142" s="23">
        <v>7.0709999999999997</v>
      </c>
    </row>
    <row r="143" spans="1:26" x14ac:dyDescent="0.25">
      <c r="A143" s="10" t="s">
        <v>135</v>
      </c>
      <c r="B143" s="10" t="s">
        <v>140</v>
      </c>
      <c r="C143" s="10">
        <v>5</v>
      </c>
      <c r="D143" s="10">
        <v>16</v>
      </c>
      <c r="E143" s="10">
        <v>80</v>
      </c>
      <c r="F143" s="10" t="s">
        <v>138</v>
      </c>
      <c r="G143" s="1">
        <v>2</v>
      </c>
      <c r="H143" s="1">
        <v>1.5</v>
      </c>
      <c r="I143" s="1">
        <v>0.2</v>
      </c>
      <c r="J143" s="1">
        <v>3.1</v>
      </c>
      <c r="K143" s="1">
        <v>2.9</v>
      </c>
      <c r="L143" s="1">
        <v>3.1</v>
      </c>
      <c r="M143" s="1">
        <v>1.2</v>
      </c>
      <c r="N143" s="10">
        <v>10</v>
      </c>
      <c r="O143" s="23">
        <v>9.1910000000000007</v>
      </c>
      <c r="P143" s="10">
        <v>4782</v>
      </c>
      <c r="Q143" s="23">
        <v>9.5640000000000001</v>
      </c>
      <c r="R143" s="10">
        <v>2627</v>
      </c>
      <c r="S143" s="10">
        <v>1955</v>
      </c>
      <c r="T143" s="10">
        <v>2627</v>
      </c>
      <c r="U143" s="10">
        <v>2627</v>
      </c>
      <c r="V143" s="23">
        <v>10.507999999999999</v>
      </c>
      <c r="W143" s="23">
        <v>7.82</v>
      </c>
      <c r="X143" s="23">
        <v>10.507999999999999</v>
      </c>
      <c r="Y143" s="23">
        <v>10.507999999999999</v>
      </c>
      <c r="Z143" s="23">
        <v>7.0709999999999997</v>
      </c>
    </row>
    <row r="144" spans="1:26" x14ac:dyDescent="0.25">
      <c r="A144" s="10" t="s">
        <v>135</v>
      </c>
      <c r="B144" s="10" t="s">
        <v>140</v>
      </c>
      <c r="C144" s="10">
        <v>5</v>
      </c>
      <c r="D144" s="10">
        <v>17</v>
      </c>
      <c r="E144" s="10">
        <v>80</v>
      </c>
      <c r="F144" s="10" t="s">
        <v>138</v>
      </c>
      <c r="G144" s="1">
        <v>3.2</v>
      </c>
      <c r="H144" s="1">
        <v>1.5</v>
      </c>
      <c r="I144" s="1">
        <v>0.2</v>
      </c>
      <c r="J144" s="1">
        <v>3.4</v>
      </c>
      <c r="K144" s="1">
        <v>3.2</v>
      </c>
      <c r="L144" s="1">
        <v>2.6</v>
      </c>
      <c r="M144" s="1">
        <v>2</v>
      </c>
      <c r="N144" s="10">
        <v>10</v>
      </c>
      <c r="O144" s="23">
        <v>17.79</v>
      </c>
      <c r="P144" s="10">
        <v>7733</v>
      </c>
      <c r="Q144" s="23">
        <v>15.465</v>
      </c>
      <c r="R144" s="10">
        <v>4251</v>
      </c>
      <c r="S144" s="10">
        <v>1935</v>
      </c>
      <c r="T144" s="10">
        <v>2759</v>
      </c>
      <c r="U144" s="10">
        <v>4251</v>
      </c>
      <c r="V144" s="23">
        <v>17.006</v>
      </c>
      <c r="W144" s="23">
        <v>7.74</v>
      </c>
      <c r="X144" s="23">
        <v>11.036</v>
      </c>
      <c r="Y144" s="23">
        <v>17.004000000000001</v>
      </c>
      <c r="Z144" s="23">
        <v>8.5559999999999992</v>
      </c>
    </row>
    <row r="145" spans="1:26" x14ac:dyDescent="0.25">
      <c r="A145" s="10" t="s">
        <v>135</v>
      </c>
      <c r="B145" s="10" t="s">
        <v>140</v>
      </c>
      <c r="C145" s="10">
        <v>5</v>
      </c>
      <c r="D145" s="10">
        <v>18</v>
      </c>
      <c r="E145" s="10">
        <v>80</v>
      </c>
      <c r="F145" s="10" t="s">
        <v>138</v>
      </c>
      <c r="G145" s="1">
        <v>2.2000000000000002</v>
      </c>
      <c r="H145" s="1">
        <v>1.6</v>
      </c>
      <c r="I145" s="1">
        <v>0.1</v>
      </c>
      <c r="J145" s="1">
        <v>3</v>
      </c>
      <c r="K145" s="1">
        <v>2.7</v>
      </c>
      <c r="L145" s="1">
        <v>2.8</v>
      </c>
      <c r="M145" s="1">
        <v>2.2000000000000002</v>
      </c>
      <c r="N145" s="10">
        <v>10</v>
      </c>
      <c r="O145" s="23">
        <v>10.997999999999999</v>
      </c>
      <c r="P145" s="10">
        <v>5449</v>
      </c>
      <c r="Q145" s="23">
        <v>10.898</v>
      </c>
      <c r="R145" s="10">
        <v>2994</v>
      </c>
      <c r="S145" s="10">
        <v>2129</v>
      </c>
      <c r="T145" s="10">
        <v>2867</v>
      </c>
      <c r="U145" s="10">
        <v>2994</v>
      </c>
      <c r="V145" s="23">
        <v>11.977</v>
      </c>
      <c r="W145" s="23">
        <v>8.516</v>
      </c>
      <c r="X145" s="23">
        <v>11.468</v>
      </c>
      <c r="Y145" s="23">
        <v>11.976000000000001</v>
      </c>
      <c r="Z145" s="23">
        <v>6.3819999999999997</v>
      </c>
    </row>
    <row r="146" spans="1:26" x14ac:dyDescent="0.25">
      <c r="A146" s="10" t="s">
        <v>135</v>
      </c>
      <c r="B146" s="10" t="s">
        <v>140</v>
      </c>
      <c r="C146" s="10">
        <v>5</v>
      </c>
      <c r="D146" s="10">
        <v>19</v>
      </c>
      <c r="E146" s="10">
        <v>80</v>
      </c>
      <c r="F146" s="10" t="s">
        <v>138</v>
      </c>
      <c r="G146" s="1">
        <v>2.6</v>
      </c>
      <c r="H146" s="1">
        <v>1.5</v>
      </c>
      <c r="I146" s="1">
        <v>0.4</v>
      </c>
      <c r="J146" s="1">
        <v>2.6</v>
      </c>
      <c r="K146" s="1">
        <v>2.2999999999999998</v>
      </c>
      <c r="L146" s="1">
        <v>1.6</v>
      </c>
      <c r="M146" s="1">
        <v>1.5</v>
      </c>
      <c r="N146" s="10">
        <v>10</v>
      </c>
      <c r="O146" s="23">
        <v>6.9740000000000002</v>
      </c>
      <c r="P146" s="10">
        <v>3911</v>
      </c>
      <c r="Q146" s="23">
        <v>7.8230000000000004</v>
      </c>
      <c r="R146" s="10">
        <v>2148</v>
      </c>
      <c r="S146" s="10">
        <v>1084</v>
      </c>
      <c r="T146" s="10">
        <v>1688</v>
      </c>
      <c r="U146" s="10">
        <v>2148</v>
      </c>
      <c r="V146" s="23">
        <v>8.593</v>
      </c>
      <c r="W146" s="23">
        <v>4.3360000000000003</v>
      </c>
      <c r="X146" s="23">
        <v>6.7519999999999998</v>
      </c>
      <c r="Y146" s="23">
        <v>8.5920000000000005</v>
      </c>
      <c r="Z146" s="23">
        <v>4.7160000000000002</v>
      </c>
    </row>
    <row r="147" spans="1:26" x14ac:dyDescent="0.25">
      <c r="A147" s="10" t="s">
        <v>135</v>
      </c>
      <c r="B147" s="10" t="s">
        <v>140</v>
      </c>
      <c r="C147" s="10">
        <v>5</v>
      </c>
      <c r="D147" s="10">
        <v>20</v>
      </c>
      <c r="E147" s="10">
        <v>80</v>
      </c>
      <c r="F147" s="10" t="s">
        <v>138</v>
      </c>
      <c r="G147" s="1">
        <v>2.6</v>
      </c>
      <c r="H147" s="1">
        <v>1.4</v>
      </c>
      <c r="I147" s="1">
        <v>0.2</v>
      </c>
      <c r="J147" s="1">
        <v>3.6</v>
      </c>
      <c r="K147" s="1">
        <v>2</v>
      </c>
      <c r="L147" s="1">
        <v>2</v>
      </c>
      <c r="M147" s="1">
        <v>1.5</v>
      </c>
      <c r="N147" s="10">
        <v>10</v>
      </c>
      <c r="O147" s="23">
        <v>9.8949999999999996</v>
      </c>
      <c r="P147" s="10">
        <v>5045</v>
      </c>
      <c r="Q147" s="23">
        <v>10.090999999999999</v>
      </c>
      <c r="R147" s="10">
        <v>2772</v>
      </c>
      <c r="S147" s="10">
        <v>1517</v>
      </c>
      <c r="T147" s="10">
        <v>2256</v>
      </c>
      <c r="U147" s="10">
        <v>2772</v>
      </c>
      <c r="V147" s="23">
        <v>11.087999999999999</v>
      </c>
      <c r="W147" s="23">
        <v>6.0679999999999996</v>
      </c>
      <c r="X147" s="23">
        <v>9.0239999999999991</v>
      </c>
      <c r="Y147" s="23">
        <v>11.087999999999999</v>
      </c>
      <c r="Z147" s="23">
        <v>6.16</v>
      </c>
    </row>
    <row r="148" spans="1:26" x14ac:dyDescent="0.25">
      <c r="A148" s="10" t="s">
        <v>135</v>
      </c>
      <c r="B148" s="10" t="s">
        <v>140</v>
      </c>
      <c r="C148" s="10">
        <v>5</v>
      </c>
      <c r="D148" s="10">
        <v>21</v>
      </c>
      <c r="E148" s="10">
        <v>80</v>
      </c>
      <c r="F148" s="10" t="s">
        <v>138</v>
      </c>
      <c r="G148" s="1">
        <v>2.1</v>
      </c>
      <c r="H148" s="1">
        <v>1.4</v>
      </c>
      <c r="I148" s="1">
        <v>0.1</v>
      </c>
      <c r="J148" s="1">
        <v>3</v>
      </c>
      <c r="K148" s="1">
        <v>2.4</v>
      </c>
      <c r="L148" s="1">
        <v>2.2000000000000002</v>
      </c>
      <c r="M148" s="1">
        <v>1.8</v>
      </c>
      <c r="N148" s="10">
        <v>10</v>
      </c>
      <c r="O148" s="23">
        <v>8.3559999999999999</v>
      </c>
      <c r="P148" s="10">
        <v>4461</v>
      </c>
      <c r="Q148" s="23">
        <v>8.923</v>
      </c>
      <c r="R148" s="10">
        <v>2451</v>
      </c>
      <c r="S148" s="10">
        <v>1794</v>
      </c>
      <c r="T148" s="10">
        <v>2422</v>
      </c>
      <c r="U148" s="10">
        <v>2451</v>
      </c>
      <c r="V148" s="23">
        <v>9.8030000000000008</v>
      </c>
      <c r="W148" s="23">
        <v>7.1760000000000002</v>
      </c>
      <c r="X148" s="23">
        <v>9.6880000000000006</v>
      </c>
      <c r="Y148" s="23">
        <v>9.8040000000000003</v>
      </c>
      <c r="Z148" s="23">
        <v>5.7279999999999998</v>
      </c>
    </row>
    <row r="149" spans="1:26" x14ac:dyDescent="0.25">
      <c r="A149" s="10" t="s">
        <v>135</v>
      </c>
      <c r="B149" s="10" t="s">
        <v>140</v>
      </c>
      <c r="C149" s="10">
        <v>5</v>
      </c>
      <c r="D149" s="10">
        <v>22</v>
      </c>
      <c r="E149" s="10">
        <v>80</v>
      </c>
      <c r="F149" s="10" t="s">
        <v>138</v>
      </c>
      <c r="G149" s="1">
        <v>1.8</v>
      </c>
      <c r="H149" s="1">
        <v>0.7</v>
      </c>
      <c r="I149" s="1">
        <v>0.1</v>
      </c>
      <c r="J149" s="1">
        <v>1</v>
      </c>
      <c r="K149" s="1">
        <v>0.8</v>
      </c>
      <c r="L149" s="1">
        <v>0.4</v>
      </c>
      <c r="M149" s="1">
        <v>0.3</v>
      </c>
      <c r="N149" s="10">
        <v>10</v>
      </c>
      <c r="O149" s="23">
        <v>0.66300000000000003</v>
      </c>
      <c r="P149" s="10">
        <v>705</v>
      </c>
      <c r="Q149" s="23">
        <v>1.411</v>
      </c>
      <c r="R149" s="10">
        <v>386</v>
      </c>
      <c r="S149" s="10">
        <v>352</v>
      </c>
      <c r="T149" s="10">
        <v>386</v>
      </c>
      <c r="U149" s="10">
        <v>386</v>
      </c>
      <c r="V149" s="23">
        <v>1.5449999999999999</v>
      </c>
      <c r="W149" s="23">
        <v>1.4079999999999999</v>
      </c>
      <c r="X149" s="23">
        <v>1.544</v>
      </c>
      <c r="Y149" s="23">
        <v>1.544</v>
      </c>
      <c r="Z149" s="23">
        <v>0.63600000000000001</v>
      </c>
    </row>
    <row r="150" spans="1:26" x14ac:dyDescent="0.25">
      <c r="A150" s="10" t="s">
        <v>135</v>
      </c>
      <c r="B150" s="10" t="s">
        <v>140</v>
      </c>
      <c r="C150" s="10">
        <v>5</v>
      </c>
      <c r="D150" s="10">
        <v>23</v>
      </c>
      <c r="E150" s="10">
        <v>80</v>
      </c>
      <c r="F150" s="10" t="s">
        <v>138</v>
      </c>
      <c r="G150" s="1">
        <v>2</v>
      </c>
      <c r="H150" s="1">
        <v>1.3</v>
      </c>
      <c r="I150" s="1">
        <v>0.2</v>
      </c>
      <c r="J150" s="1">
        <v>2.6</v>
      </c>
      <c r="K150" s="1">
        <v>2.4</v>
      </c>
      <c r="L150" s="1">
        <v>1.6</v>
      </c>
      <c r="M150" s="1">
        <v>1.2</v>
      </c>
      <c r="N150" s="10">
        <v>10</v>
      </c>
      <c r="O150" s="23">
        <v>5.665</v>
      </c>
      <c r="P150" s="10">
        <v>3362</v>
      </c>
      <c r="Q150" s="23">
        <v>6.7249999999999996</v>
      </c>
      <c r="R150" s="10">
        <v>1846</v>
      </c>
      <c r="S150" s="10">
        <v>1358</v>
      </c>
      <c r="T150" s="10">
        <v>1846</v>
      </c>
      <c r="U150" s="10">
        <v>1846</v>
      </c>
      <c r="V150" s="23">
        <v>7.3849999999999998</v>
      </c>
      <c r="W150" s="23">
        <v>5.4320000000000004</v>
      </c>
      <c r="X150" s="23">
        <v>7.3840000000000003</v>
      </c>
      <c r="Y150" s="23">
        <v>7.3840000000000003</v>
      </c>
      <c r="Z150" s="23">
        <v>4.9109999999999996</v>
      </c>
    </row>
    <row r="151" spans="1:26" x14ac:dyDescent="0.25">
      <c r="A151" s="10" t="s">
        <v>135</v>
      </c>
      <c r="B151" s="10" t="s">
        <v>140</v>
      </c>
      <c r="C151" s="10">
        <v>5</v>
      </c>
      <c r="D151" s="10">
        <v>24</v>
      </c>
      <c r="E151" s="10">
        <v>80</v>
      </c>
      <c r="F151" s="10" t="s">
        <v>138</v>
      </c>
      <c r="G151" s="1">
        <v>2.2000000000000002</v>
      </c>
      <c r="H151" s="1">
        <v>1.3</v>
      </c>
      <c r="I151" s="1">
        <v>0.1</v>
      </c>
      <c r="J151" s="1">
        <v>2.5</v>
      </c>
      <c r="K151" s="1">
        <v>1.4</v>
      </c>
      <c r="L151" s="1">
        <v>0.9</v>
      </c>
      <c r="M151" s="1">
        <v>0.6</v>
      </c>
      <c r="N151" s="10">
        <v>10</v>
      </c>
      <c r="O151" s="23">
        <v>3.6240000000000001</v>
      </c>
      <c r="P151" s="10">
        <v>2429</v>
      </c>
      <c r="Q151" s="23">
        <v>4.8579999999999997</v>
      </c>
      <c r="R151" s="10">
        <v>1333</v>
      </c>
      <c r="S151" s="10">
        <v>846</v>
      </c>
      <c r="T151" s="10">
        <v>1276</v>
      </c>
      <c r="U151" s="10">
        <v>1333</v>
      </c>
      <c r="V151" s="23">
        <v>5.3319999999999999</v>
      </c>
      <c r="W151" s="23">
        <v>3.3839999999999999</v>
      </c>
      <c r="X151" s="23">
        <v>5.1040000000000001</v>
      </c>
      <c r="Y151" s="23">
        <v>5.3319999999999999</v>
      </c>
      <c r="Z151" s="23">
        <v>2.988</v>
      </c>
    </row>
    <row r="152" spans="1:26" x14ac:dyDescent="0.25">
      <c r="A152" s="10" t="s">
        <v>135</v>
      </c>
      <c r="B152" s="10" t="s">
        <v>140</v>
      </c>
      <c r="C152" s="10">
        <v>5</v>
      </c>
      <c r="D152" s="10">
        <v>25</v>
      </c>
      <c r="E152" s="10">
        <v>80</v>
      </c>
      <c r="F152" s="10" t="s">
        <v>138</v>
      </c>
      <c r="G152" s="1">
        <v>2.6</v>
      </c>
      <c r="H152" s="1">
        <v>2.5</v>
      </c>
      <c r="I152" s="1">
        <v>0.1</v>
      </c>
      <c r="J152" s="1">
        <v>3.2</v>
      </c>
      <c r="K152" s="1">
        <v>2</v>
      </c>
      <c r="L152" s="1">
        <v>2.8</v>
      </c>
      <c r="M152" s="1">
        <v>1.5</v>
      </c>
      <c r="N152" s="10">
        <v>10</v>
      </c>
      <c r="O152" s="23">
        <v>11.023</v>
      </c>
      <c r="P152" s="10">
        <v>5458</v>
      </c>
      <c r="Q152" s="23">
        <v>10.916</v>
      </c>
      <c r="R152" s="10">
        <v>2999</v>
      </c>
      <c r="S152" s="10">
        <v>1561</v>
      </c>
      <c r="T152" s="10">
        <v>2207</v>
      </c>
      <c r="U152" s="10">
        <v>2999</v>
      </c>
      <c r="V152" s="23">
        <v>11.996</v>
      </c>
      <c r="W152" s="23">
        <v>6.2439999999999998</v>
      </c>
      <c r="X152" s="23">
        <v>8.8279999999999994</v>
      </c>
      <c r="Y152" s="23">
        <v>11.996</v>
      </c>
      <c r="Z152" s="23">
        <v>5.3109999999999999</v>
      </c>
    </row>
    <row r="153" spans="1:26" x14ac:dyDescent="0.25">
      <c r="A153" s="10" t="s">
        <v>135</v>
      </c>
      <c r="B153" s="10" t="s">
        <v>140</v>
      </c>
      <c r="C153" s="10">
        <v>5</v>
      </c>
      <c r="D153" s="10">
        <v>26</v>
      </c>
      <c r="E153" s="10">
        <v>80</v>
      </c>
      <c r="F153" s="10" t="s">
        <v>138</v>
      </c>
      <c r="G153" s="1">
        <v>2.7</v>
      </c>
      <c r="H153" s="1">
        <v>1.4</v>
      </c>
      <c r="I153" s="1">
        <v>0.2</v>
      </c>
      <c r="J153" s="1">
        <v>3.2</v>
      </c>
      <c r="K153" s="1">
        <v>2.2000000000000002</v>
      </c>
      <c r="L153" s="1">
        <v>1.4</v>
      </c>
      <c r="M153" s="1">
        <v>1.2</v>
      </c>
      <c r="N153" s="10">
        <v>10</v>
      </c>
      <c r="O153" s="23">
        <v>8.89</v>
      </c>
      <c r="P153" s="10">
        <v>4667</v>
      </c>
      <c r="Q153" s="23">
        <v>9.3339999999999996</v>
      </c>
      <c r="R153" s="10">
        <v>2564</v>
      </c>
      <c r="S153" s="10">
        <v>1251</v>
      </c>
      <c r="T153" s="10">
        <v>1959</v>
      </c>
      <c r="U153" s="10">
        <v>2564</v>
      </c>
      <c r="V153" s="23">
        <v>10.255000000000001</v>
      </c>
      <c r="W153" s="23">
        <v>5.0039999999999996</v>
      </c>
      <c r="X153" s="23">
        <v>7.8360000000000003</v>
      </c>
      <c r="Y153" s="23">
        <v>10.256</v>
      </c>
      <c r="Z153" s="23">
        <v>5.7279999999999998</v>
      </c>
    </row>
    <row r="154" spans="1:26" x14ac:dyDescent="0.25">
      <c r="A154" s="10" t="s">
        <v>135</v>
      </c>
      <c r="B154" s="10" t="s">
        <v>140</v>
      </c>
      <c r="C154" s="10">
        <v>5</v>
      </c>
      <c r="D154" s="10">
        <v>27</v>
      </c>
      <c r="E154" s="10">
        <v>80</v>
      </c>
      <c r="F154" s="10" t="s">
        <v>138</v>
      </c>
      <c r="G154" s="1">
        <v>2.6</v>
      </c>
      <c r="H154" s="1">
        <v>0.6</v>
      </c>
      <c r="I154" s="1">
        <v>0.1</v>
      </c>
      <c r="J154" s="1">
        <v>1.8</v>
      </c>
      <c r="K154" s="1">
        <v>1.2</v>
      </c>
      <c r="L154" s="1">
        <v>0.5</v>
      </c>
      <c r="M154" s="1">
        <v>0.5</v>
      </c>
      <c r="N154" s="10">
        <v>10</v>
      </c>
      <c r="O154" s="23">
        <v>2.7829999999999999</v>
      </c>
      <c r="P154" s="10">
        <v>2004</v>
      </c>
      <c r="Q154" s="23">
        <v>4.008</v>
      </c>
      <c r="R154" s="10">
        <v>1099</v>
      </c>
      <c r="S154" s="10">
        <v>692</v>
      </c>
      <c r="T154" s="10">
        <v>957</v>
      </c>
      <c r="U154" s="10">
        <v>1099</v>
      </c>
      <c r="V154" s="23">
        <v>4.3979999999999997</v>
      </c>
      <c r="W154" s="23">
        <v>2.7679999999999998</v>
      </c>
      <c r="X154" s="23">
        <v>3.8279999999999998</v>
      </c>
      <c r="Y154" s="23">
        <v>4.3959999999999999</v>
      </c>
      <c r="Z154" s="23">
        <v>1.768</v>
      </c>
    </row>
    <row r="155" spans="1:26" x14ac:dyDescent="0.25">
      <c r="A155" s="10" t="s">
        <v>135</v>
      </c>
      <c r="B155" s="10" t="s">
        <v>140</v>
      </c>
      <c r="C155" s="10">
        <v>5</v>
      </c>
      <c r="D155" s="10">
        <v>28</v>
      </c>
      <c r="E155" s="10">
        <v>80</v>
      </c>
      <c r="F155" s="10" t="s">
        <v>138</v>
      </c>
      <c r="G155" s="1">
        <v>3.8</v>
      </c>
      <c r="H155" s="1">
        <v>1.8</v>
      </c>
      <c r="I155" s="1">
        <v>0.4</v>
      </c>
      <c r="J155" s="1">
        <v>4</v>
      </c>
      <c r="K155" s="1">
        <v>3.7</v>
      </c>
      <c r="L155" s="1">
        <v>3.7</v>
      </c>
      <c r="M155" s="1">
        <v>3.5</v>
      </c>
      <c r="N155" s="10">
        <v>10</v>
      </c>
      <c r="O155" s="23">
        <v>30.797000000000001</v>
      </c>
      <c r="P155" s="10">
        <v>11528</v>
      </c>
      <c r="Q155" s="23">
        <v>23.056999999999999</v>
      </c>
      <c r="R155" s="10">
        <v>6343</v>
      </c>
      <c r="S155" s="10">
        <v>2437</v>
      </c>
      <c r="T155" s="10">
        <v>3495</v>
      </c>
      <c r="U155" s="10">
        <v>6343</v>
      </c>
      <c r="V155" s="23">
        <v>25.370999999999999</v>
      </c>
      <c r="W155" s="23">
        <v>9.7479999999999993</v>
      </c>
      <c r="X155" s="23">
        <v>13.98</v>
      </c>
      <c r="Y155" s="23">
        <v>25.372</v>
      </c>
      <c r="Z155" s="23">
        <v>11.646000000000001</v>
      </c>
    </row>
    <row r="156" spans="1:26" x14ac:dyDescent="0.25">
      <c r="A156" s="10" t="s">
        <v>135</v>
      </c>
      <c r="B156" s="10" t="s">
        <v>140</v>
      </c>
      <c r="C156" s="10">
        <v>5</v>
      </c>
      <c r="D156" s="10">
        <v>29</v>
      </c>
      <c r="E156" s="10">
        <v>80</v>
      </c>
      <c r="F156" s="10" t="s">
        <v>138</v>
      </c>
      <c r="G156" s="1">
        <v>2.8</v>
      </c>
      <c r="H156" s="1">
        <v>1.6</v>
      </c>
      <c r="I156" s="1">
        <v>0.2</v>
      </c>
      <c r="J156" s="1">
        <v>3</v>
      </c>
      <c r="K156" s="1">
        <v>2.9</v>
      </c>
      <c r="L156" s="1">
        <v>1.5</v>
      </c>
      <c r="M156" s="1">
        <v>0.5</v>
      </c>
      <c r="N156" s="10">
        <v>10</v>
      </c>
      <c r="O156" s="23">
        <v>10.109</v>
      </c>
      <c r="P156" s="10">
        <v>5125</v>
      </c>
      <c r="Q156" s="23">
        <v>10.25</v>
      </c>
      <c r="R156" s="10">
        <v>2816</v>
      </c>
      <c r="S156" s="10">
        <v>1112</v>
      </c>
      <c r="T156" s="10">
        <v>1915</v>
      </c>
      <c r="U156" s="10">
        <v>2816</v>
      </c>
      <c r="V156" s="23">
        <v>11.263</v>
      </c>
      <c r="W156" s="23">
        <v>4.4480000000000004</v>
      </c>
      <c r="X156" s="23">
        <v>7.66</v>
      </c>
      <c r="Y156" s="23">
        <v>11.263999999999999</v>
      </c>
      <c r="Z156" s="23">
        <v>6.8380000000000001</v>
      </c>
    </row>
    <row r="157" spans="1:26" x14ac:dyDescent="0.25">
      <c r="A157" s="10" t="s">
        <v>135</v>
      </c>
      <c r="B157" s="10" t="s">
        <v>140</v>
      </c>
      <c r="C157" s="10">
        <v>5</v>
      </c>
      <c r="D157" s="10">
        <v>30</v>
      </c>
      <c r="E157" s="10">
        <v>80</v>
      </c>
      <c r="F157" s="10" t="s">
        <v>138</v>
      </c>
      <c r="G157" s="1">
        <v>3.2</v>
      </c>
      <c r="H157" s="1">
        <v>1.8</v>
      </c>
      <c r="I157" s="1">
        <v>0.1</v>
      </c>
      <c r="J157" s="1">
        <v>3.8</v>
      </c>
      <c r="K157" s="1">
        <v>3.6</v>
      </c>
      <c r="L157" s="1">
        <v>3.4</v>
      </c>
      <c r="M157" s="1">
        <v>3.2</v>
      </c>
      <c r="N157" s="10">
        <v>10</v>
      </c>
      <c r="O157" s="23">
        <v>26.42</v>
      </c>
      <c r="P157" s="10">
        <v>10311</v>
      </c>
      <c r="Q157" s="23">
        <v>20.623000000000001</v>
      </c>
      <c r="R157" s="10">
        <v>5672</v>
      </c>
      <c r="S157" s="10">
        <v>2839</v>
      </c>
      <c r="T157" s="10">
        <v>3864</v>
      </c>
      <c r="U157" s="10">
        <v>5672</v>
      </c>
      <c r="V157" s="23">
        <v>22.687999999999999</v>
      </c>
      <c r="W157" s="23">
        <v>11.356</v>
      </c>
      <c r="X157" s="23">
        <v>15.456</v>
      </c>
      <c r="Y157" s="23">
        <v>22.687999999999999</v>
      </c>
      <c r="Z157" s="23">
        <v>10.756</v>
      </c>
    </row>
    <row r="158" spans="1:26" x14ac:dyDescent="0.25">
      <c r="R158" s="13">
        <f>AVERAGE(R2:R157)</f>
        <v>2109.3717948717949</v>
      </c>
    </row>
    <row r="159" spans="1:26" x14ac:dyDescent="0.25">
      <c r="R15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Q1048576"/>
    </sheetView>
  </sheetViews>
  <sheetFormatPr defaultRowHeight="15" x14ac:dyDescent="0.25"/>
  <cols>
    <col min="1" max="9" width="9.7109375" customWidth="1"/>
    <col min="10" max="17" width="9.7109375" style="1" customWidth="1"/>
  </cols>
  <sheetData>
    <row r="1" spans="1:17" x14ac:dyDescent="0.25">
      <c r="B1" t="s">
        <v>0</v>
      </c>
      <c r="C1" t="s">
        <v>17</v>
      </c>
      <c r="D1" t="s">
        <v>1</v>
      </c>
      <c r="E1" t="s">
        <v>61</v>
      </c>
      <c r="F1" t="s">
        <v>62</v>
      </c>
      <c r="G1" t="s">
        <v>2</v>
      </c>
      <c r="H1" t="s">
        <v>3</v>
      </c>
      <c r="I1" t="s">
        <v>4</v>
      </c>
      <c r="J1" s="1" t="s">
        <v>6</v>
      </c>
      <c r="K1" s="1" t="s">
        <v>57</v>
      </c>
      <c r="L1" s="1" t="s">
        <v>5</v>
      </c>
      <c r="M1" s="1" t="s">
        <v>58</v>
      </c>
      <c r="N1" s="1" t="s">
        <v>7</v>
      </c>
      <c r="O1" s="1" t="s">
        <v>59</v>
      </c>
      <c r="P1" s="1" t="s">
        <v>8</v>
      </c>
      <c r="Q1" s="1" t="s">
        <v>60</v>
      </c>
    </row>
    <row r="2" spans="1:17" x14ac:dyDescent="0.25">
      <c r="A2">
        <v>1</v>
      </c>
      <c r="B2">
        <v>1</v>
      </c>
      <c r="C2" t="s">
        <v>16</v>
      </c>
      <c r="D2" t="s">
        <v>84</v>
      </c>
      <c r="E2">
        <v>1.84</v>
      </c>
      <c r="F2">
        <f>(100*100*1)*(E2/1000)</f>
        <v>18.400000000000002</v>
      </c>
      <c r="G2">
        <v>92</v>
      </c>
      <c r="H2">
        <v>1</v>
      </c>
      <c r="I2">
        <v>7</v>
      </c>
      <c r="J2" s="1">
        <v>0.1</v>
      </c>
      <c r="K2" s="1">
        <f>J2*F2</f>
        <v>1.8400000000000003</v>
      </c>
      <c r="L2" s="1">
        <v>2.2200000000000002</v>
      </c>
      <c r="M2" s="1">
        <f>F2*L2</f>
        <v>40.848000000000006</v>
      </c>
      <c r="N2" s="1">
        <v>183</v>
      </c>
      <c r="O2" s="1">
        <f>(F2*N2)/1000</f>
        <v>3.3672000000000004</v>
      </c>
      <c r="P2" s="1">
        <v>39</v>
      </c>
      <c r="Q2" s="1">
        <f>(F2*P2)/1000</f>
        <v>0.71760000000000013</v>
      </c>
    </row>
    <row r="3" spans="1:17" x14ac:dyDescent="0.25">
      <c r="A3">
        <v>3</v>
      </c>
      <c r="B3">
        <v>1</v>
      </c>
      <c r="C3" t="s">
        <v>16</v>
      </c>
      <c r="D3" t="s">
        <v>85</v>
      </c>
      <c r="E3">
        <v>1.75</v>
      </c>
      <c r="F3">
        <f t="shared" ref="F3:F31" si="0">(100*100*1)*(E3/1000)</f>
        <v>17.5</v>
      </c>
      <c r="G3">
        <v>92</v>
      </c>
      <c r="H3">
        <v>1</v>
      </c>
      <c r="I3">
        <v>7</v>
      </c>
      <c r="J3" s="1">
        <v>0.5</v>
      </c>
      <c r="K3" s="1">
        <f t="shared" ref="K3:K31" si="1">J3*F3</f>
        <v>8.75</v>
      </c>
      <c r="L3" s="1">
        <v>0.21</v>
      </c>
      <c r="M3" s="1">
        <f t="shared" ref="M3:M31" si="2">F3*L3</f>
        <v>3.6749999999999998</v>
      </c>
      <c r="N3" s="1">
        <v>45</v>
      </c>
      <c r="O3" s="1">
        <f t="shared" ref="O3:O31" si="3">(F3*N3)/1000</f>
        <v>0.78749999999999998</v>
      </c>
      <c r="P3" s="1">
        <v>13</v>
      </c>
      <c r="Q3" s="1">
        <f t="shared" ref="Q3:Q31" si="4">(F3*P3)/1000</f>
        <v>0.22750000000000001</v>
      </c>
    </row>
    <row r="4" spans="1:17" x14ac:dyDescent="0.25">
      <c r="A4">
        <v>5</v>
      </c>
      <c r="B4">
        <v>1</v>
      </c>
      <c r="C4" t="s">
        <v>16</v>
      </c>
      <c r="D4" t="s">
        <v>86</v>
      </c>
      <c r="E4">
        <v>1.57</v>
      </c>
      <c r="F4">
        <f t="shared" si="0"/>
        <v>15.7</v>
      </c>
      <c r="G4">
        <v>92</v>
      </c>
      <c r="H4">
        <v>1</v>
      </c>
      <c r="I4">
        <v>7</v>
      </c>
      <c r="J4" s="1">
        <v>0.08</v>
      </c>
      <c r="K4" s="1">
        <f t="shared" si="1"/>
        <v>1.256</v>
      </c>
      <c r="L4" s="1">
        <v>0.53</v>
      </c>
      <c r="M4" s="1">
        <f t="shared" si="2"/>
        <v>8.3209999999999997</v>
      </c>
      <c r="N4" s="1">
        <v>125</v>
      </c>
      <c r="O4" s="1">
        <f t="shared" si="3"/>
        <v>1.9624999999999999</v>
      </c>
      <c r="P4" s="1">
        <v>16</v>
      </c>
      <c r="Q4" s="1">
        <f t="shared" si="4"/>
        <v>0.25119999999999998</v>
      </c>
    </row>
    <row r="5" spans="1:17" x14ac:dyDescent="0.25">
      <c r="A5">
        <v>7</v>
      </c>
      <c r="B5">
        <v>2</v>
      </c>
      <c r="C5" t="s">
        <v>16</v>
      </c>
      <c r="D5" t="s">
        <v>84</v>
      </c>
      <c r="E5">
        <v>1.62</v>
      </c>
      <c r="F5">
        <f t="shared" si="0"/>
        <v>16.200000000000003</v>
      </c>
      <c r="G5">
        <v>94</v>
      </c>
      <c r="H5">
        <v>1</v>
      </c>
      <c r="I5">
        <v>7</v>
      </c>
      <c r="J5" s="1">
        <v>0.05</v>
      </c>
      <c r="K5" s="1">
        <f t="shared" si="1"/>
        <v>0.81000000000000016</v>
      </c>
      <c r="L5" s="1">
        <v>0.86</v>
      </c>
      <c r="M5" s="1">
        <f t="shared" si="2"/>
        <v>13.932000000000002</v>
      </c>
      <c r="N5" s="1">
        <v>140</v>
      </c>
      <c r="O5" s="1">
        <f t="shared" si="3"/>
        <v>2.2680000000000002</v>
      </c>
      <c r="P5" s="1">
        <v>33</v>
      </c>
      <c r="Q5" s="1">
        <f t="shared" si="4"/>
        <v>0.53460000000000019</v>
      </c>
    </row>
    <row r="6" spans="1:17" x14ac:dyDescent="0.25">
      <c r="A6">
        <v>9</v>
      </c>
      <c r="B6">
        <v>2</v>
      </c>
      <c r="C6" t="s">
        <v>16</v>
      </c>
      <c r="D6" t="s">
        <v>85</v>
      </c>
      <c r="E6">
        <v>1.76</v>
      </c>
      <c r="F6">
        <f t="shared" si="0"/>
        <v>17.600000000000001</v>
      </c>
      <c r="G6">
        <v>94</v>
      </c>
      <c r="H6">
        <v>1</v>
      </c>
      <c r="I6">
        <v>7</v>
      </c>
      <c r="J6" s="1">
        <v>0.05</v>
      </c>
      <c r="K6" s="1">
        <f t="shared" si="1"/>
        <v>0.88000000000000012</v>
      </c>
      <c r="L6" s="1">
        <v>0.44</v>
      </c>
      <c r="M6" s="1">
        <f t="shared" si="2"/>
        <v>7.7440000000000007</v>
      </c>
      <c r="N6" s="1">
        <v>72</v>
      </c>
      <c r="O6" s="1">
        <f t="shared" si="3"/>
        <v>1.2672000000000001</v>
      </c>
      <c r="P6" s="1">
        <v>25</v>
      </c>
      <c r="Q6" s="1">
        <f t="shared" si="4"/>
        <v>0.44000000000000006</v>
      </c>
    </row>
    <row r="7" spans="1:17" x14ac:dyDescent="0.25">
      <c r="A7">
        <v>11</v>
      </c>
      <c r="B7">
        <v>2</v>
      </c>
      <c r="C7" t="s">
        <v>16</v>
      </c>
      <c r="D7" t="s">
        <v>86</v>
      </c>
      <c r="E7">
        <v>1.93</v>
      </c>
      <c r="F7">
        <f t="shared" si="0"/>
        <v>19.299999999999997</v>
      </c>
      <c r="G7">
        <v>94</v>
      </c>
      <c r="H7">
        <v>1</v>
      </c>
      <c r="I7">
        <v>5</v>
      </c>
      <c r="J7" s="1">
        <v>7.0000000000000007E-2</v>
      </c>
      <c r="K7" s="1">
        <f t="shared" si="1"/>
        <v>1.351</v>
      </c>
      <c r="L7" s="1">
        <v>0.65</v>
      </c>
      <c r="M7" s="1">
        <f t="shared" si="2"/>
        <v>12.544999999999998</v>
      </c>
      <c r="N7" s="1">
        <v>106</v>
      </c>
      <c r="O7" s="1">
        <f t="shared" si="3"/>
        <v>2.0457999999999998</v>
      </c>
      <c r="P7" s="1">
        <v>26</v>
      </c>
      <c r="Q7" s="1">
        <f t="shared" si="4"/>
        <v>0.50179999999999991</v>
      </c>
    </row>
    <row r="8" spans="1:17" x14ac:dyDescent="0.25">
      <c r="A8">
        <v>13</v>
      </c>
      <c r="B8">
        <v>3</v>
      </c>
      <c r="C8" t="s">
        <v>16</v>
      </c>
      <c r="D8" t="s">
        <v>84</v>
      </c>
      <c r="E8">
        <v>1.52</v>
      </c>
      <c r="F8">
        <f t="shared" si="0"/>
        <v>15.200000000000001</v>
      </c>
      <c r="G8">
        <v>92</v>
      </c>
      <c r="H8">
        <v>1</v>
      </c>
      <c r="I8">
        <v>7</v>
      </c>
      <c r="J8" s="1">
        <v>0.09</v>
      </c>
      <c r="K8" s="1">
        <f t="shared" si="1"/>
        <v>1.3680000000000001</v>
      </c>
      <c r="L8" s="1">
        <v>1.29</v>
      </c>
      <c r="M8" s="1">
        <f t="shared" si="2"/>
        <v>19.608000000000001</v>
      </c>
      <c r="N8" s="1">
        <v>98</v>
      </c>
      <c r="O8" s="1">
        <f t="shared" si="3"/>
        <v>1.4896</v>
      </c>
      <c r="P8" s="1">
        <v>36</v>
      </c>
      <c r="Q8" s="1">
        <f t="shared" si="4"/>
        <v>0.54720000000000002</v>
      </c>
    </row>
    <row r="9" spans="1:17" x14ac:dyDescent="0.25">
      <c r="A9">
        <v>15</v>
      </c>
      <c r="B9">
        <v>3</v>
      </c>
      <c r="C9" t="s">
        <v>16</v>
      </c>
      <c r="D9" t="s">
        <v>85</v>
      </c>
      <c r="E9">
        <v>1.96</v>
      </c>
      <c r="F9">
        <f t="shared" si="0"/>
        <v>19.599999999999998</v>
      </c>
      <c r="G9">
        <v>94</v>
      </c>
      <c r="H9">
        <v>1</v>
      </c>
      <c r="I9">
        <v>5</v>
      </c>
      <c r="J9" s="1">
        <v>0.05</v>
      </c>
      <c r="K9" s="1">
        <f t="shared" si="1"/>
        <v>0.98</v>
      </c>
      <c r="L9" s="1">
        <v>0.24</v>
      </c>
      <c r="M9" s="1">
        <f t="shared" si="2"/>
        <v>4.7039999999999997</v>
      </c>
      <c r="N9" s="1">
        <v>25</v>
      </c>
      <c r="O9" s="1">
        <f t="shared" si="3"/>
        <v>0.48999999999999994</v>
      </c>
      <c r="P9" s="1">
        <v>12</v>
      </c>
      <c r="Q9" s="1">
        <f t="shared" si="4"/>
        <v>0.23519999999999999</v>
      </c>
    </row>
    <row r="10" spans="1:17" x14ac:dyDescent="0.25">
      <c r="A10">
        <v>17</v>
      </c>
      <c r="B10">
        <v>3</v>
      </c>
      <c r="C10" t="s">
        <v>16</v>
      </c>
      <c r="D10" t="s">
        <v>86</v>
      </c>
      <c r="E10">
        <v>1.52</v>
      </c>
      <c r="F10">
        <f t="shared" si="0"/>
        <v>15.200000000000001</v>
      </c>
      <c r="G10">
        <v>94</v>
      </c>
      <c r="H10">
        <v>1</v>
      </c>
      <c r="I10">
        <v>7</v>
      </c>
      <c r="J10" s="1">
        <v>0.06</v>
      </c>
      <c r="K10" s="1">
        <f t="shared" si="1"/>
        <v>0.91200000000000003</v>
      </c>
      <c r="L10" s="1">
        <v>0.67</v>
      </c>
      <c r="M10" s="1">
        <f t="shared" si="2"/>
        <v>10.184000000000001</v>
      </c>
      <c r="N10" s="1">
        <v>94</v>
      </c>
      <c r="O10" s="1">
        <f t="shared" si="3"/>
        <v>1.4288000000000003</v>
      </c>
      <c r="P10" s="1">
        <v>20</v>
      </c>
      <c r="Q10" s="1">
        <f t="shared" si="4"/>
        <v>0.30399999999999999</v>
      </c>
    </row>
    <row r="11" spans="1:17" x14ac:dyDescent="0.25">
      <c r="A11">
        <v>19</v>
      </c>
      <c r="B11">
        <v>4</v>
      </c>
      <c r="C11" t="s">
        <v>16</v>
      </c>
      <c r="D11" t="s">
        <v>84</v>
      </c>
      <c r="E11">
        <v>1.49</v>
      </c>
      <c r="F11">
        <f t="shared" si="0"/>
        <v>14.9</v>
      </c>
      <c r="G11">
        <v>94</v>
      </c>
      <c r="H11">
        <v>1</v>
      </c>
      <c r="I11">
        <v>7</v>
      </c>
      <c r="J11" s="1">
        <v>0.09</v>
      </c>
      <c r="K11" s="1">
        <f t="shared" si="1"/>
        <v>1.341</v>
      </c>
      <c r="L11" s="1">
        <v>1.1200000000000001</v>
      </c>
      <c r="M11" s="1">
        <f t="shared" si="2"/>
        <v>16.688000000000002</v>
      </c>
      <c r="N11" s="1">
        <v>191</v>
      </c>
      <c r="O11" s="1">
        <f t="shared" si="3"/>
        <v>2.8458999999999999</v>
      </c>
      <c r="P11" s="1">
        <v>39</v>
      </c>
      <c r="Q11" s="1">
        <f t="shared" si="4"/>
        <v>0.58110000000000006</v>
      </c>
    </row>
    <row r="12" spans="1:17" x14ac:dyDescent="0.25">
      <c r="A12">
        <v>21</v>
      </c>
      <c r="B12">
        <v>4</v>
      </c>
      <c r="C12" t="s">
        <v>16</v>
      </c>
      <c r="D12" t="s">
        <v>85</v>
      </c>
      <c r="E12">
        <v>1.89</v>
      </c>
      <c r="F12">
        <f t="shared" si="0"/>
        <v>18.899999999999999</v>
      </c>
      <c r="G12">
        <v>92</v>
      </c>
      <c r="H12">
        <v>1</v>
      </c>
      <c r="I12">
        <v>7</v>
      </c>
      <c r="J12" s="1">
        <v>0.04</v>
      </c>
      <c r="K12" s="1">
        <f t="shared" si="1"/>
        <v>0.75600000000000001</v>
      </c>
      <c r="L12" s="1">
        <v>0.2</v>
      </c>
      <c r="M12" s="1">
        <f t="shared" si="2"/>
        <v>3.78</v>
      </c>
      <c r="N12" s="1">
        <v>47</v>
      </c>
      <c r="O12" s="1">
        <f t="shared" si="3"/>
        <v>0.88829999999999998</v>
      </c>
      <c r="P12" s="1">
        <v>19</v>
      </c>
      <c r="Q12" s="1">
        <f t="shared" si="4"/>
        <v>0.35909999999999997</v>
      </c>
    </row>
    <row r="13" spans="1:17" x14ac:dyDescent="0.25">
      <c r="A13">
        <v>23</v>
      </c>
      <c r="B13">
        <v>4</v>
      </c>
      <c r="C13" t="s">
        <v>16</v>
      </c>
      <c r="D13" t="s">
        <v>86</v>
      </c>
      <c r="E13">
        <v>1.53</v>
      </c>
      <c r="F13">
        <f t="shared" si="0"/>
        <v>15.3</v>
      </c>
      <c r="G13">
        <v>92</v>
      </c>
      <c r="H13">
        <v>1</v>
      </c>
      <c r="I13">
        <v>7</v>
      </c>
      <c r="J13" s="1">
        <v>0.06</v>
      </c>
      <c r="K13" s="1">
        <f t="shared" si="1"/>
        <v>0.91800000000000004</v>
      </c>
      <c r="L13" s="1">
        <v>0.59</v>
      </c>
      <c r="M13" s="1">
        <f t="shared" si="2"/>
        <v>9.0269999999999992</v>
      </c>
      <c r="N13" s="1">
        <v>144</v>
      </c>
      <c r="O13" s="1">
        <f t="shared" si="3"/>
        <v>2.2032000000000003</v>
      </c>
      <c r="P13" s="1">
        <v>27</v>
      </c>
      <c r="Q13" s="1">
        <f t="shared" si="4"/>
        <v>0.41310000000000002</v>
      </c>
    </row>
    <row r="14" spans="1:17" x14ac:dyDescent="0.25">
      <c r="A14">
        <v>25</v>
      </c>
      <c r="B14">
        <v>5</v>
      </c>
      <c r="C14" t="s">
        <v>16</v>
      </c>
      <c r="D14" t="s">
        <v>84</v>
      </c>
      <c r="E14">
        <v>1.58</v>
      </c>
      <c r="F14">
        <f t="shared" si="0"/>
        <v>15.8</v>
      </c>
      <c r="G14">
        <v>90</v>
      </c>
      <c r="H14">
        <v>1</v>
      </c>
      <c r="I14">
        <v>9</v>
      </c>
      <c r="J14" s="1">
        <v>0.12</v>
      </c>
      <c r="K14" s="1">
        <f t="shared" si="1"/>
        <v>1.8959999999999999</v>
      </c>
      <c r="L14" s="1">
        <v>1.68</v>
      </c>
      <c r="M14" s="1">
        <f t="shared" si="2"/>
        <v>26.544</v>
      </c>
      <c r="N14" s="1">
        <v>187</v>
      </c>
      <c r="O14" s="1">
        <f t="shared" si="3"/>
        <v>2.9546000000000001</v>
      </c>
      <c r="P14" s="1">
        <v>32</v>
      </c>
      <c r="Q14" s="1">
        <f t="shared" si="4"/>
        <v>0.50560000000000005</v>
      </c>
    </row>
    <row r="15" spans="1:17" x14ac:dyDescent="0.25">
      <c r="A15">
        <v>27</v>
      </c>
      <c r="B15">
        <v>5</v>
      </c>
      <c r="C15" t="s">
        <v>16</v>
      </c>
      <c r="D15" t="s">
        <v>85</v>
      </c>
      <c r="E15">
        <v>1.88</v>
      </c>
      <c r="F15">
        <f t="shared" si="0"/>
        <v>18.8</v>
      </c>
      <c r="G15">
        <v>88</v>
      </c>
      <c r="H15">
        <v>3</v>
      </c>
      <c r="I15">
        <v>9</v>
      </c>
      <c r="J15" s="1">
        <v>0.01</v>
      </c>
      <c r="K15" s="1">
        <f t="shared" si="1"/>
        <v>0.188</v>
      </c>
      <c r="L15" s="1">
        <v>0.36</v>
      </c>
      <c r="M15" s="1">
        <f t="shared" si="2"/>
        <v>6.7679999999999998</v>
      </c>
      <c r="N15" s="1">
        <v>34</v>
      </c>
      <c r="O15" s="1">
        <f t="shared" si="3"/>
        <v>0.63919999999999999</v>
      </c>
      <c r="P15" s="1">
        <v>14</v>
      </c>
      <c r="Q15" s="1">
        <f t="shared" si="4"/>
        <v>0.26319999999999999</v>
      </c>
    </row>
    <row r="16" spans="1:17" x14ac:dyDescent="0.25">
      <c r="A16">
        <v>29</v>
      </c>
      <c r="B16">
        <v>5</v>
      </c>
      <c r="C16" t="s">
        <v>16</v>
      </c>
      <c r="D16" t="s">
        <v>86</v>
      </c>
      <c r="E16">
        <v>2.0099999999999998</v>
      </c>
      <c r="F16">
        <f t="shared" si="0"/>
        <v>20.099999999999998</v>
      </c>
      <c r="G16">
        <v>90</v>
      </c>
      <c r="H16">
        <v>1</v>
      </c>
      <c r="I16">
        <v>9</v>
      </c>
      <c r="J16" s="1">
        <v>0.13</v>
      </c>
      <c r="K16" s="1">
        <f t="shared" si="1"/>
        <v>2.613</v>
      </c>
      <c r="L16" s="1">
        <v>1.39</v>
      </c>
      <c r="M16" s="1">
        <f t="shared" si="2"/>
        <v>27.938999999999997</v>
      </c>
      <c r="N16" s="1">
        <v>84</v>
      </c>
      <c r="O16" s="1">
        <f t="shared" si="3"/>
        <v>1.6883999999999999</v>
      </c>
      <c r="P16" s="1">
        <v>20</v>
      </c>
      <c r="Q16" s="1">
        <f t="shared" si="4"/>
        <v>0.40199999999999997</v>
      </c>
    </row>
    <row r="17" spans="1:17" x14ac:dyDescent="0.25">
      <c r="A17">
        <v>31</v>
      </c>
      <c r="B17">
        <v>6</v>
      </c>
      <c r="C17" t="s">
        <v>16</v>
      </c>
      <c r="D17" t="s">
        <v>84</v>
      </c>
      <c r="E17">
        <v>1.51</v>
      </c>
      <c r="F17">
        <f t="shared" si="0"/>
        <v>15.100000000000001</v>
      </c>
      <c r="G17">
        <v>91</v>
      </c>
      <c r="H17">
        <v>2</v>
      </c>
      <c r="I17">
        <v>7</v>
      </c>
      <c r="J17" s="1">
        <v>0.1</v>
      </c>
      <c r="K17" s="1">
        <f t="shared" si="1"/>
        <v>1.5100000000000002</v>
      </c>
      <c r="L17" s="1">
        <v>1.74</v>
      </c>
      <c r="M17" s="1">
        <f t="shared" si="2"/>
        <v>26.274000000000001</v>
      </c>
      <c r="N17" s="1">
        <v>221</v>
      </c>
      <c r="O17" s="1">
        <f t="shared" si="3"/>
        <v>3.3371000000000004</v>
      </c>
      <c r="P17" s="1">
        <v>39</v>
      </c>
      <c r="Q17" s="1">
        <f t="shared" si="4"/>
        <v>0.58890000000000009</v>
      </c>
    </row>
    <row r="18" spans="1:17" x14ac:dyDescent="0.25">
      <c r="A18">
        <v>33</v>
      </c>
      <c r="B18">
        <v>6</v>
      </c>
      <c r="C18" t="s">
        <v>16</v>
      </c>
      <c r="D18" t="s">
        <v>85</v>
      </c>
      <c r="E18">
        <v>2.06</v>
      </c>
      <c r="F18">
        <f t="shared" si="0"/>
        <v>20.6</v>
      </c>
      <c r="G18">
        <v>89</v>
      </c>
      <c r="H18">
        <v>2</v>
      </c>
      <c r="I18">
        <v>9</v>
      </c>
      <c r="J18" s="1">
        <v>0.04</v>
      </c>
      <c r="K18" s="1">
        <f t="shared" si="1"/>
        <v>0.82400000000000007</v>
      </c>
      <c r="L18" s="1">
        <v>0.27</v>
      </c>
      <c r="M18" s="1">
        <f t="shared" si="2"/>
        <v>5.5620000000000012</v>
      </c>
      <c r="N18" s="1">
        <v>52</v>
      </c>
      <c r="O18" s="1">
        <f t="shared" si="3"/>
        <v>1.0712000000000002</v>
      </c>
      <c r="P18" s="1">
        <v>18</v>
      </c>
      <c r="Q18" s="1">
        <f t="shared" si="4"/>
        <v>0.37080000000000002</v>
      </c>
    </row>
    <row r="19" spans="1:17" x14ac:dyDescent="0.25">
      <c r="A19">
        <v>35</v>
      </c>
      <c r="B19">
        <v>6</v>
      </c>
      <c r="C19" t="s">
        <v>16</v>
      </c>
      <c r="D19" t="s">
        <v>86</v>
      </c>
      <c r="E19">
        <v>1.59</v>
      </c>
      <c r="F19">
        <f t="shared" si="0"/>
        <v>15.9</v>
      </c>
      <c r="G19">
        <v>89</v>
      </c>
      <c r="H19">
        <v>4</v>
      </c>
      <c r="I19">
        <v>7</v>
      </c>
      <c r="J19" s="1">
        <v>0.11</v>
      </c>
      <c r="K19" s="1">
        <f t="shared" si="1"/>
        <v>1.7490000000000001</v>
      </c>
      <c r="L19" s="1">
        <v>1.61</v>
      </c>
      <c r="M19" s="1">
        <f t="shared" si="2"/>
        <v>25.599000000000004</v>
      </c>
      <c r="N19" s="1">
        <v>142</v>
      </c>
      <c r="O19" s="1">
        <f t="shared" si="3"/>
        <v>2.2578</v>
      </c>
      <c r="P19" s="1">
        <v>23</v>
      </c>
      <c r="Q19" s="1">
        <f t="shared" si="4"/>
        <v>0.36569999999999997</v>
      </c>
    </row>
    <row r="20" spans="1:17" x14ac:dyDescent="0.25">
      <c r="A20">
        <v>37</v>
      </c>
      <c r="B20">
        <v>7</v>
      </c>
      <c r="C20" t="s">
        <v>16</v>
      </c>
      <c r="D20" t="s">
        <v>84</v>
      </c>
      <c r="E20">
        <v>1.7</v>
      </c>
      <c r="F20">
        <f t="shared" si="0"/>
        <v>17</v>
      </c>
      <c r="G20">
        <v>89</v>
      </c>
      <c r="H20">
        <v>4</v>
      </c>
      <c r="I20">
        <v>7</v>
      </c>
      <c r="J20" s="1">
        <v>0.14000000000000001</v>
      </c>
      <c r="K20" s="1">
        <f t="shared" si="1"/>
        <v>2.3800000000000003</v>
      </c>
      <c r="L20" s="1">
        <v>2.0099999999999998</v>
      </c>
      <c r="M20" s="1">
        <f t="shared" si="2"/>
        <v>34.169999999999995</v>
      </c>
      <c r="N20" s="1">
        <v>250</v>
      </c>
      <c r="O20" s="1">
        <f t="shared" si="3"/>
        <v>4.25</v>
      </c>
      <c r="P20" s="1">
        <v>34</v>
      </c>
      <c r="Q20" s="1">
        <f t="shared" si="4"/>
        <v>0.57799999999999996</v>
      </c>
    </row>
    <row r="21" spans="1:17" x14ac:dyDescent="0.25">
      <c r="A21">
        <v>39</v>
      </c>
      <c r="B21">
        <v>7</v>
      </c>
      <c r="C21" t="s">
        <v>16</v>
      </c>
      <c r="D21" t="s">
        <v>85</v>
      </c>
      <c r="E21">
        <v>1.82</v>
      </c>
      <c r="F21">
        <f t="shared" si="0"/>
        <v>18.2</v>
      </c>
      <c r="G21">
        <v>89</v>
      </c>
      <c r="H21">
        <v>2</v>
      </c>
      <c r="I21">
        <v>9</v>
      </c>
      <c r="J21" s="1">
        <v>0.05</v>
      </c>
      <c r="K21" s="1">
        <f t="shared" si="1"/>
        <v>0.91</v>
      </c>
      <c r="L21" s="1">
        <v>0.41</v>
      </c>
      <c r="M21" s="1">
        <f t="shared" si="2"/>
        <v>7.4619999999999989</v>
      </c>
      <c r="N21" s="1">
        <v>53</v>
      </c>
      <c r="O21" s="1">
        <f t="shared" si="3"/>
        <v>0.9645999999999999</v>
      </c>
      <c r="P21" s="1">
        <v>11</v>
      </c>
      <c r="Q21" s="1">
        <f t="shared" si="4"/>
        <v>0.20019999999999999</v>
      </c>
    </row>
    <row r="22" spans="1:17" x14ac:dyDescent="0.25">
      <c r="A22">
        <v>41</v>
      </c>
      <c r="B22">
        <v>7</v>
      </c>
      <c r="C22" t="s">
        <v>16</v>
      </c>
      <c r="D22" t="s">
        <v>86</v>
      </c>
      <c r="E22">
        <v>1.56</v>
      </c>
      <c r="F22">
        <f t="shared" si="0"/>
        <v>15.6</v>
      </c>
      <c r="G22">
        <v>91</v>
      </c>
      <c r="H22">
        <v>2</v>
      </c>
      <c r="I22">
        <v>7</v>
      </c>
      <c r="J22" s="1">
        <v>0.08</v>
      </c>
      <c r="K22" s="1">
        <f t="shared" si="1"/>
        <v>1.248</v>
      </c>
      <c r="L22" s="1">
        <v>1.07</v>
      </c>
      <c r="M22" s="1">
        <f t="shared" si="2"/>
        <v>16.692</v>
      </c>
      <c r="N22" s="1">
        <v>147</v>
      </c>
      <c r="O22" s="1">
        <f t="shared" si="3"/>
        <v>2.2931999999999997</v>
      </c>
      <c r="P22" s="1">
        <v>27</v>
      </c>
      <c r="Q22" s="1">
        <f t="shared" si="4"/>
        <v>0.42119999999999996</v>
      </c>
    </row>
    <row r="23" spans="1:17" x14ac:dyDescent="0.25">
      <c r="A23">
        <v>43</v>
      </c>
      <c r="B23">
        <v>8</v>
      </c>
      <c r="C23" t="s">
        <v>16</v>
      </c>
      <c r="D23" t="s">
        <v>84</v>
      </c>
      <c r="E23">
        <v>1.54</v>
      </c>
      <c r="F23">
        <f t="shared" si="0"/>
        <v>15.400000000000002</v>
      </c>
      <c r="G23">
        <v>93</v>
      </c>
      <c r="H23">
        <v>2</v>
      </c>
      <c r="I23">
        <v>5</v>
      </c>
      <c r="J23" s="1">
        <v>0.14000000000000001</v>
      </c>
      <c r="K23" s="1">
        <f t="shared" si="1"/>
        <v>2.1560000000000006</v>
      </c>
      <c r="L23" s="1">
        <v>1.01</v>
      </c>
      <c r="M23" s="1">
        <f t="shared" si="2"/>
        <v>15.554000000000002</v>
      </c>
      <c r="N23" s="1">
        <v>208</v>
      </c>
      <c r="O23" s="1">
        <f t="shared" si="3"/>
        <v>3.2032000000000003</v>
      </c>
      <c r="P23" s="1">
        <v>66</v>
      </c>
      <c r="Q23" s="1">
        <f t="shared" si="4"/>
        <v>1.0164000000000002</v>
      </c>
    </row>
    <row r="24" spans="1:17" x14ac:dyDescent="0.25">
      <c r="A24">
        <v>45</v>
      </c>
      <c r="B24">
        <v>8</v>
      </c>
      <c r="C24" t="s">
        <v>16</v>
      </c>
      <c r="D24" t="s">
        <v>85</v>
      </c>
      <c r="E24">
        <v>2.11</v>
      </c>
      <c r="F24">
        <f t="shared" si="0"/>
        <v>21.099999999999998</v>
      </c>
      <c r="G24">
        <v>91</v>
      </c>
      <c r="H24">
        <v>2</v>
      </c>
      <c r="I24">
        <v>7</v>
      </c>
      <c r="J24" s="1">
        <v>0.05</v>
      </c>
      <c r="K24" s="1">
        <f t="shared" si="1"/>
        <v>1.0549999999999999</v>
      </c>
      <c r="L24" s="1">
        <v>0.18</v>
      </c>
      <c r="M24" s="1">
        <f t="shared" si="2"/>
        <v>3.7979999999999996</v>
      </c>
      <c r="N24" s="1">
        <v>41</v>
      </c>
      <c r="O24" s="1">
        <f t="shared" si="3"/>
        <v>0.86509999999999987</v>
      </c>
      <c r="P24" s="1">
        <v>8</v>
      </c>
      <c r="Q24" s="1">
        <f t="shared" si="4"/>
        <v>0.16879999999999998</v>
      </c>
    </row>
    <row r="25" spans="1:17" x14ac:dyDescent="0.25">
      <c r="A25">
        <v>47</v>
      </c>
      <c r="B25">
        <v>8</v>
      </c>
      <c r="C25" t="s">
        <v>16</v>
      </c>
      <c r="D25" t="s">
        <v>86</v>
      </c>
      <c r="E25">
        <v>1.54</v>
      </c>
      <c r="F25">
        <f t="shared" si="0"/>
        <v>15.400000000000002</v>
      </c>
      <c r="G25">
        <v>91</v>
      </c>
      <c r="H25">
        <v>2</v>
      </c>
      <c r="I25">
        <v>7</v>
      </c>
      <c r="J25" s="1">
        <v>0.11</v>
      </c>
      <c r="K25" s="1">
        <f t="shared" si="1"/>
        <v>1.6940000000000002</v>
      </c>
      <c r="L25" s="1">
        <v>1.1200000000000001</v>
      </c>
      <c r="M25" s="1">
        <f t="shared" si="2"/>
        <v>17.248000000000005</v>
      </c>
      <c r="N25" s="1">
        <v>168</v>
      </c>
      <c r="O25" s="1">
        <f t="shared" si="3"/>
        <v>2.5872000000000002</v>
      </c>
      <c r="P25" s="1">
        <v>23</v>
      </c>
      <c r="Q25" s="1">
        <f t="shared" si="4"/>
        <v>0.35420000000000007</v>
      </c>
    </row>
    <row r="26" spans="1:17" x14ac:dyDescent="0.25">
      <c r="A26">
        <v>49</v>
      </c>
      <c r="B26">
        <v>9</v>
      </c>
      <c r="C26" t="s">
        <v>16</v>
      </c>
      <c r="D26" t="s">
        <v>84</v>
      </c>
      <c r="E26">
        <v>1.48</v>
      </c>
      <c r="F26">
        <f t="shared" si="0"/>
        <v>14.799999999999999</v>
      </c>
      <c r="G26">
        <v>89</v>
      </c>
      <c r="H26">
        <v>4</v>
      </c>
      <c r="I26">
        <v>7</v>
      </c>
      <c r="J26" s="1">
        <v>0.11</v>
      </c>
      <c r="K26" s="1">
        <f t="shared" si="1"/>
        <v>1.6279999999999999</v>
      </c>
      <c r="L26" s="1">
        <v>1.1299999999999999</v>
      </c>
      <c r="M26" s="1">
        <f t="shared" si="2"/>
        <v>16.723999999999997</v>
      </c>
      <c r="N26" s="1">
        <v>170</v>
      </c>
      <c r="O26" s="1">
        <f t="shared" si="3"/>
        <v>2.516</v>
      </c>
      <c r="P26" s="1">
        <v>40</v>
      </c>
      <c r="Q26" s="1">
        <f t="shared" si="4"/>
        <v>0.59199999999999997</v>
      </c>
    </row>
    <row r="27" spans="1:17" x14ac:dyDescent="0.25">
      <c r="A27">
        <v>51</v>
      </c>
      <c r="B27">
        <v>9</v>
      </c>
      <c r="C27" t="s">
        <v>16</v>
      </c>
      <c r="D27" t="s">
        <v>85</v>
      </c>
      <c r="E27">
        <v>1.79</v>
      </c>
      <c r="F27">
        <f t="shared" si="0"/>
        <v>17.900000000000002</v>
      </c>
      <c r="G27">
        <v>89</v>
      </c>
      <c r="H27">
        <v>2</v>
      </c>
      <c r="I27">
        <v>9</v>
      </c>
      <c r="J27" s="1">
        <v>0.08</v>
      </c>
      <c r="K27" s="1">
        <f t="shared" si="1"/>
        <v>1.4320000000000002</v>
      </c>
      <c r="L27" s="1">
        <v>0.51</v>
      </c>
      <c r="M27" s="1">
        <f t="shared" si="2"/>
        <v>9.1290000000000013</v>
      </c>
      <c r="N27" s="1">
        <v>171</v>
      </c>
      <c r="O27" s="1">
        <f t="shared" si="3"/>
        <v>3.0609000000000006</v>
      </c>
      <c r="P27" s="1">
        <v>169</v>
      </c>
      <c r="Q27" s="1">
        <f t="shared" si="4"/>
        <v>3.0251000000000006</v>
      </c>
    </row>
    <row r="28" spans="1:17" x14ac:dyDescent="0.25">
      <c r="A28">
        <v>53</v>
      </c>
      <c r="B28">
        <v>9</v>
      </c>
      <c r="C28" t="s">
        <v>16</v>
      </c>
      <c r="D28" t="s">
        <v>86</v>
      </c>
      <c r="E28">
        <v>1.58</v>
      </c>
      <c r="F28">
        <f t="shared" si="0"/>
        <v>15.8</v>
      </c>
      <c r="G28">
        <v>91</v>
      </c>
      <c r="H28">
        <v>2</v>
      </c>
      <c r="I28">
        <v>7</v>
      </c>
      <c r="J28" s="1">
        <v>0.09</v>
      </c>
      <c r="K28" s="1">
        <f t="shared" si="1"/>
        <v>1.4219999999999999</v>
      </c>
      <c r="L28" s="1">
        <v>0.86</v>
      </c>
      <c r="M28" s="1">
        <f t="shared" si="2"/>
        <v>13.588000000000001</v>
      </c>
      <c r="N28" s="1">
        <v>112</v>
      </c>
      <c r="O28" s="1">
        <f t="shared" si="3"/>
        <v>1.7696000000000001</v>
      </c>
      <c r="P28" s="1">
        <v>40</v>
      </c>
      <c r="Q28" s="1">
        <f t="shared" si="4"/>
        <v>0.63200000000000001</v>
      </c>
    </row>
    <row r="29" spans="1:17" x14ac:dyDescent="0.25">
      <c r="A29">
        <v>55</v>
      </c>
      <c r="B29">
        <v>10</v>
      </c>
      <c r="C29" t="s">
        <v>16</v>
      </c>
      <c r="D29" t="s">
        <v>84</v>
      </c>
      <c r="E29">
        <v>1.58</v>
      </c>
      <c r="F29">
        <f t="shared" si="0"/>
        <v>15.8</v>
      </c>
      <c r="G29">
        <v>91</v>
      </c>
      <c r="H29">
        <v>2</v>
      </c>
      <c r="I29">
        <v>7</v>
      </c>
      <c r="J29" s="1">
        <v>0.09</v>
      </c>
      <c r="K29" s="1">
        <f t="shared" si="1"/>
        <v>1.4219999999999999</v>
      </c>
      <c r="L29" s="1">
        <v>1.26</v>
      </c>
      <c r="M29" s="1">
        <f t="shared" si="2"/>
        <v>19.908000000000001</v>
      </c>
      <c r="N29" s="1">
        <v>173</v>
      </c>
      <c r="O29" s="1">
        <f t="shared" si="3"/>
        <v>2.7334000000000001</v>
      </c>
      <c r="P29" s="1">
        <v>31</v>
      </c>
      <c r="Q29" s="1">
        <f t="shared" si="4"/>
        <v>0.48980000000000001</v>
      </c>
    </row>
    <row r="30" spans="1:17" x14ac:dyDescent="0.25">
      <c r="A30">
        <v>57</v>
      </c>
      <c r="B30">
        <v>10</v>
      </c>
      <c r="C30" t="s">
        <v>16</v>
      </c>
      <c r="D30" t="s">
        <v>85</v>
      </c>
      <c r="E30">
        <v>1.82</v>
      </c>
      <c r="F30">
        <f t="shared" si="0"/>
        <v>18.2</v>
      </c>
      <c r="G30">
        <v>89</v>
      </c>
      <c r="H30">
        <v>2</v>
      </c>
      <c r="I30">
        <v>9</v>
      </c>
      <c r="J30" s="1">
        <v>0.04</v>
      </c>
      <c r="K30" s="1">
        <f t="shared" si="1"/>
        <v>0.72799999999999998</v>
      </c>
      <c r="L30" s="1">
        <v>0.28000000000000003</v>
      </c>
      <c r="M30" s="1">
        <f t="shared" si="2"/>
        <v>5.0960000000000001</v>
      </c>
      <c r="N30" s="1">
        <v>45</v>
      </c>
      <c r="O30" s="1">
        <f t="shared" si="3"/>
        <v>0.81899999999999995</v>
      </c>
      <c r="P30" s="1">
        <v>16</v>
      </c>
      <c r="Q30" s="1">
        <f t="shared" si="4"/>
        <v>0.29120000000000001</v>
      </c>
    </row>
    <row r="31" spans="1:17" x14ac:dyDescent="0.25">
      <c r="A31">
        <v>59</v>
      </c>
      <c r="B31">
        <v>10</v>
      </c>
      <c r="C31" t="s">
        <v>16</v>
      </c>
      <c r="D31" t="s">
        <v>86</v>
      </c>
      <c r="E31">
        <v>1.6</v>
      </c>
      <c r="F31">
        <f t="shared" si="0"/>
        <v>16</v>
      </c>
      <c r="G31">
        <v>91</v>
      </c>
      <c r="H31">
        <v>2</v>
      </c>
      <c r="I31">
        <v>7</v>
      </c>
      <c r="J31" s="1">
        <v>0.13</v>
      </c>
      <c r="K31" s="1">
        <f t="shared" si="1"/>
        <v>2.08</v>
      </c>
      <c r="L31" s="1">
        <v>1.46</v>
      </c>
      <c r="M31" s="1">
        <f t="shared" si="2"/>
        <v>23.36</v>
      </c>
      <c r="N31" s="1">
        <v>172</v>
      </c>
      <c r="O31" s="1">
        <f t="shared" si="3"/>
        <v>2.7519999999999998</v>
      </c>
      <c r="P31" s="1">
        <v>36</v>
      </c>
      <c r="Q31" s="1">
        <f t="shared" si="4"/>
        <v>0.57599999999999996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J9" sqref="J9"/>
    </sheetView>
  </sheetViews>
  <sheetFormatPr defaultRowHeight="15" x14ac:dyDescent="0.25"/>
  <cols>
    <col min="1" max="1" width="3" bestFit="1" customWidth="1"/>
    <col min="2" max="2" width="4.42578125" bestFit="1" customWidth="1"/>
    <col min="3" max="3" width="9.42578125" bestFit="1" customWidth="1"/>
    <col min="4" max="4" width="10.28515625" bestFit="1" customWidth="1"/>
    <col min="5" max="17" width="9.7109375" customWidth="1"/>
  </cols>
  <sheetData>
    <row r="1" spans="1:17" x14ac:dyDescent="0.25">
      <c r="B1" t="s">
        <v>0</v>
      </c>
      <c r="C1" t="s">
        <v>17</v>
      </c>
      <c r="D1" t="s">
        <v>1</v>
      </c>
      <c r="E1" t="s">
        <v>61</v>
      </c>
      <c r="F1" t="s">
        <v>62</v>
      </c>
      <c r="G1" t="s">
        <v>2</v>
      </c>
      <c r="H1" t="s">
        <v>3</v>
      </c>
      <c r="I1" t="s">
        <v>4</v>
      </c>
      <c r="J1" t="s">
        <v>6</v>
      </c>
      <c r="K1" t="s">
        <v>57</v>
      </c>
      <c r="L1" t="s">
        <v>5</v>
      </c>
      <c r="M1" t="s">
        <v>58</v>
      </c>
      <c r="N1" t="s">
        <v>7</v>
      </c>
      <c r="O1" t="s">
        <v>59</v>
      </c>
      <c r="P1" t="s">
        <v>8</v>
      </c>
      <c r="Q1" t="s">
        <v>60</v>
      </c>
    </row>
    <row r="2" spans="1:17" x14ac:dyDescent="0.25">
      <c r="A2">
        <v>2</v>
      </c>
      <c r="B2">
        <v>1</v>
      </c>
      <c r="C2" s="4">
        <v>41644</v>
      </c>
      <c r="D2" t="s">
        <v>84</v>
      </c>
      <c r="E2">
        <v>1.84</v>
      </c>
      <c r="F2">
        <f t="shared" ref="F2:F31" si="0">(100*100*4)*(E2/1000)</f>
        <v>73.600000000000009</v>
      </c>
      <c r="G2">
        <v>92</v>
      </c>
      <c r="H2">
        <v>3</v>
      </c>
      <c r="I2">
        <v>5</v>
      </c>
      <c r="J2">
        <v>7.0000000000000007E-2</v>
      </c>
      <c r="K2">
        <f t="shared" ref="K2:K31" si="1">J2*F2</f>
        <v>5.152000000000001</v>
      </c>
      <c r="L2">
        <v>0.52</v>
      </c>
      <c r="M2">
        <f t="shared" ref="M2:M31" si="2">F2*L2</f>
        <v>38.272000000000006</v>
      </c>
      <c r="N2">
        <v>119</v>
      </c>
      <c r="O2">
        <f t="shared" ref="O2:O31" si="3">(F2*N2)/1000</f>
        <v>8.7584000000000017</v>
      </c>
      <c r="P2">
        <v>15</v>
      </c>
      <c r="Q2">
        <f t="shared" ref="Q2:Q31" si="4">(F2*P2)/1000</f>
        <v>1.1040000000000003</v>
      </c>
    </row>
    <row r="3" spans="1:17" x14ac:dyDescent="0.25">
      <c r="A3">
        <v>4</v>
      </c>
      <c r="B3">
        <v>1</v>
      </c>
      <c r="C3" s="4">
        <v>41645</v>
      </c>
      <c r="D3" t="s">
        <v>85</v>
      </c>
      <c r="E3">
        <v>1.75</v>
      </c>
      <c r="F3">
        <f t="shared" si="0"/>
        <v>70</v>
      </c>
      <c r="G3">
        <v>92</v>
      </c>
      <c r="H3">
        <v>1</v>
      </c>
      <c r="I3">
        <v>7</v>
      </c>
      <c r="J3">
        <v>0.04</v>
      </c>
      <c r="K3">
        <f t="shared" si="1"/>
        <v>2.8000000000000003</v>
      </c>
      <c r="L3">
        <v>0.21</v>
      </c>
      <c r="M3">
        <f t="shared" si="2"/>
        <v>14.7</v>
      </c>
      <c r="N3">
        <v>42</v>
      </c>
      <c r="O3">
        <f t="shared" si="3"/>
        <v>2.94</v>
      </c>
      <c r="P3">
        <v>9</v>
      </c>
      <c r="Q3">
        <f t="shared" si="4"/>
        <v>0.63</v>
      </c>
    </row>
    <row r="4" spans="1:17" x14ac:dyDescent="0.25">
      <c r="A4">
        <v>6</v>
      </c>
      <c r="B4">
        <v>1</v>
      </c>
      <c r="C4" s="4">
        <v>41646</v>
      </c>
      <c r="D4" t="s">
        <v>86</v>
      </c>
      <c r="E4">
        <v>1.57</v>
      </c>
      <c r="F4">
        <f t="shared" si="0"/>
        <v>62.8</v>
      </c>
      <c r="G4">
        <v>92</v>
      </c>
      <c r="H4">
        <v>1</v>
      </c>
      <c r="I4">
        <v>7</v>
      </c>
      <c r="J4">
        <v>0.05</v>
      </c>
      <c r="K4">
        <f t="shared" si="1"/>
        <v>3.14</v>
      </c>
      <c r="L4">
        <v>0.32</v>
      </c>
      <c r="M4">
        <f t="shared" si="2"/>
        <v>20.096</v>
      </c>
      <c r="N4">
        <v>116</v>
      </c>
      <c r="O4">
        <f t="shared" si="3"/>
        <v>7.2847999999999988</v>
      </c>
      <c r="P4">
        <v>12</v>
      </c>
      <c r="Q4">
        <f t="shared" si="4"/>
        <v>0.75359999999999994</v>
      </c>
    </row>
    <row r="5" spans="1:17" x14ac:dyDescent="0.25">
      <c r="A5">
        <v>8</v>
      </c>
      <c r="B5">
        <v>2</v>
      </c>
      <c r="C5" s="4">
        <v>41645</v>
      </c>
      <c r="D5" t="s">
        <v>84</v>
      </c>
      <c r="E5">
        <v>1.62</v>
      </c>
      <c r="F5">
        <f t="shared" si="0"/>
        <v>64.800000000000011</v>
      </c>
      <c r="G5">
        <v>92</v>
      </c>
      <c r="H5">
        <v>1</v>
      </c>
      <c r="I5">
        <v>7</v>
      </c>
      <c r="J5">
        <v>0.06</v>
      </c>
      <c r="K5">
        <f t="shared" si="1"/>
        <v>3.8880000000000003</v>
      </c>
      <c r="L5">
        <v>0.46</v>
      </c>
      <c r="M5">
        <f t="shared" si="2"/>
        <v>29.808000000000007</v>
      </c>
      <c r="N5">
        <v>112</v>
      </c>
      <c r="O5">
        <f t="shared" si="3"/>
        <v>7.2576000000000009</v>
      </c>
      <c r="P5">
        <v>17</v>
      </c>
      <c r="Q5">
        <f t="shared" si="4"/>
        <v>1.1016000000000001</v>
      </c>
    </row>
    <row r="6" spans="1:17" x14ac:dyDescent="0.25">
      <c r="A6">
        <v>10</v>
      </c>
      <c r="B6">
        <v>2</v>
      </c>
      <c r="C6" s="4">
        <v>41646</v>
      </c>
      <c r="D6" t="s">
        <v>85</v>
      </c>
      <c r="E6">
        <v>1.76</v>
      </c>
      <c r="F6">
        <f t="shared" si="0"/>
        <v>70.400000000000006</v>
      </c>
      <c r="G6">
        <v>94</v>
      </c>
      <c r="H6">
        <v>1</v>
      </c>
      <c r="I6">
        <v>7</v>
      </c>
      <c r="J6">
        <v>0.06</v>
      </c>
      <c r="K6">
        <f t="shared" si="1"/>
        <v>4.2240000000000002</v>
      </c>
      <c r="L6">
        <v>0.28999999999999998</v>
      </c>
      <c r="M6">
        <f t="shared" si="2"/>
        <v>20.416</v>
      </c>
      <c r="N6">
        <v>81</v>
      </c>
      <c r="O6">
        <f t="shared" si="3"/>
        <v>5.7024000000000008</v>
      </c>
      <c r="P6">
        <v>19</v>
      </c>
      <c r="Q6">
        <f t="shared" si="4"/>
        <v>1.3376000000000001</v>
      </c>
    </row>
    <row r="7" spans="1:17" x14ac:dyDescent="0.25">
      <c r="A7">
        <v>12</v>
      </c>
      <c r="B7">
        <v>2</v>
      </c>
      <c r="C7" s="4">
        <v>41647</v>
      </c>
      <c r="D7" t="s">
        <v>86</v>
      </c>
      <c r="E7">
        <v>1.93</v>
      </c>
      <c r="F7">
        <f t="shared" si="0"/>
        <v>77.199999999999989</v>
      </c>
      <c r="G7">
        <v>94</v>
      </c>
      <c r="H7">
        <v>1</v>
      </c>
      <c r="I7">
        <v>7</v>
      </c>
      <c r="J7">
        <v>0.06</v>
      </c>
      <c r="K7">
        <f t="shared" si="1"/>
        <v>4.6319999999999988</v>
      </c>
      <c r="L7">
        <v>0.32</v>
      </c>
      <c r="M7">
        <f t="shared" si="2"/>
        <v>24.703999999999997</v>
      </c>
      <c r="N7">
        <v>87</v>
      </c>
      <c r="O7">
        <f t="shared" si="3"/>
        <v>6.7163999999999984</v>
      </c>
      <c r="P7">
        <v>13</v>
      </c>
      <c r="Q7">
        <f t="shared" si="4"/>
        <v>1.0035999999999998</v>
      </c>
    </row>
    <row r="8" spans="1:17" x14ac:dyDescent="0.25">
      <c r="A8">
        <v>14</v>
      </c>
      <c r="B8">
        <v>3</v>
      </c>
      <c r="C8" s="4">
        <v>41646</v>
      </c>
      <c r="D8" t="s">
        <v>84</v>
      </c>
      <c r="E8">
        <v>1.52</v>
      </c>
      <c r="F8">
        <f t="shared" si="0"/>
        <v>60.800000000000004</v>
      </c>
      <c r="G8">
        <v>92</v>
      </c>
      <c r="H8">
        <v>3</v>
      </c>
      <c r="I8">
        <v>5</v>
      </c>
      <c r="J8">
        <v>0.06</v>
      </c>
      <c r="K8">
        <f t="shared" si="1"/>
        <v>3.6480000000000001</v>
      </c>
      <c r="L8">
        <v>0.46</v>
      </c>
      <c r="M8">
        <f t="shared" si="2"/>
        <v>27.968000000000004</v>
      </c>
      <c r="N8">
        <v>81</v>
      </c>
      <c r="O8">
        <f t="shared" si="3"/>
        <v>4.9248000000000003</v>
      </c>
      <c r="P8">
        <v>15</v>
      </c>
      <c r="Q8">
        <f t="shared" si="4"/>
        <v>0.91200000000000014</v>
      </c>
    </row>
    <row r="9" spans="1:17" x14ac:dyDescent="0.25">
      <c r="A9">
        <v>16</v>
      </c>
      <c r="B9">
        <v>3</v>
      </c>
      <c r="C9" s="4">
        <v>41647</v>
      </c>
      <c r="D9" t="s">
        <v>85</v>
      </c>
      <c r="E9">
        <v>1.96</v>
      </c>
      <c r="F9">
        <f t="shared" si="0"/>
        <v>78.399999999999991</v>
      </c>
      <c r="G9">
        <v>92</v>
      </c>
      <c r="H9">
        <v>3</v>
      </c>
      <c r="I9">
        <v>5</v>
      </c>
      <c r="J9">
        <v>0.04</v>
      </c>
      <c r="K9">
        <f t="shared" si="1"/>
        <v>3.1359999999999997</v>
      </c>
      <c r="L9">
        <v>0.22</v>
      </c>
      <c r="M9">
        <f t="shared" si="2"/>
        <v>17.247999999999998</v>
      </c>
      <c r="N9">
        <v>32</v>
      </c>
      <c r="O9">
        <f t="shared" si="3"/>
        <v>2.5087999999999999</v>
      </c>
      <c r="P9">
        <v>10</v>
      </c>
      <c r="Q9">
        <f t="shared" si="4"/>
        <v>0.78399999999999992</v>
      </c>
    </row>
    <row r="10" spans="1:17" x14ac:dyDescent="0.25">
      <c r="A10">
        <v>18</v>
      </c>
      <c r="B10">
        <v>3</v>
      </c>
      <c r="C10" s="4">
        <v>41648</v>
      </c>
      <c r="D10" t="s">
        <v>86</v>
      </c>
      <c r="E10">
        <v>1.52</v>
      </c>
      <c r="F10">
        <f t="shared" si="0"/>
        <v>60.800000000000004</v>
      </c>
      <c r="G10">
        <v>92</v>
      </c>
      <c r="H10">
        <v>1</v>
      </c>
      <c r="I10">
        <v>7</v>
      </c>
      <c r="J10">
        <v>0.1</v>
      </c>
      <c r="K10">
        <f t="shared" si="1"/>
        <v>6.080000000000001</v>
      </c>
      <c r="L10">
        <v>0.72</v>
      </c>
      <c r="M10">
        <f t="shared" si="2"/>
        <v>43.776000000000003</v>
      </c>
      <c r="N10">
        <v>84</v>
      </c>
      <c r="O10">
        <f t="shared" si="3"/>
        <v>5.1072000000000006</v>
      </c>
      <c r="P10">
        <v>14</v>
      </c>
      <c r="Q10">
        <f t="shared" si="4"/>
        <v>0.85120000000000007</v>
      </c>
    </row>
    <row r="11" spans="1:17" x14ac:dyDescent="0.25">
      <c r="A11">
        <v>20</v>
      </c>
      <c r="B11">
        <v>4</v>
      </c>
      <c r="C11" s="4">
        <v>41647</v>
      </c>
      <c r="D11" t="s">
        <v>84</v>
      </c>
      <c r="E11">
        <v>1.49</v>
      </c>
      <c r="F11">
        <f t="shared" si="0"/>
        <v>59.6</v>
      </c>
      <c r="G11">
        <v>92</v>
      </c>
      <c r="H11">
        <v>1</v>
      </c>
      <c r="I11">
        <v>7</v>
      </c>
      <c r="J11">
        <v>0.05</v>
      </c>
      <c r="K11">
        <f t="shared" si="1"/>
        <v>2.9800000000000004</v>
      </c>
      <c r="L11">
        <v>0.91</v>
      </c>
      <c r="M11">
        <f t="shared" si="2"/>
        <v>54.236000000000004</v>
      </c>
      <c r="N11">
        <v>170</v>
      </c>
      <c r="O11">
        <f t="shared" si="3"/>
        <v>10.132</v>
      </c>
      <c r="P11">
        <v>27</v>
      </c>
      <c r="Q11">
        <f t="shared" si="4"/>
        <v>1.6092</v>
      </c>
    </row>
    <row r="12" spans="1:17" x14ac:dyDescent="0.25">
      <c r="A12">
        <v>22</v>
      </c>
      <c r="B12">
        <v>4</v>
      </c>
      <c r="C12" s="4">
        <v>41648</v>
      </c>
      <c r="D12" t="s">
        <v>85</v>
      </c>
      <c r="E12">
        <v>1.89</v>
      </c>
      <c r="F12">
        <f t="shared" si="0"/>
        <v>75.599999999999994</v>
      </c>
      <c r="G12">
        <v>92</v>
      </c>
      <c r="H12">
        <v>1</v>
      </c>
      <c r="I12">
        <v>9</v>
      </c>
      <c r="J12">
        <v>0.04</v>
      </c>
      <c r="K12">
        <f t="shared" si="1"/>
        <v>3.024</v>
      </c>
      <c r="L12">
        <v>0.18</v>
      </c>
      <c r="M12">
        <f t="shared" si="2"/>
        <v>13.607999999999999</v>
      </c>
      <c r="N12">
        <v>54</v>
      </c>
      <c r="O12">
        <f t="shared" si="3"/>
        <v>4.0823999999999998</v>
      </c>
      <c r="P12">
        <v>15</v>
      </c>
      <c r="Q12">
        <f t="shared" si="4"/>
        <v>1.1339999999999999</v>
      </c>
    </row>
    <row r="13" spans="1:17" x14ac:dyDescent="0.25">
      <c r="A13">
        <v>24</v>
      </c>
      <c r="B13">
        <v>4</v>
      </c>
      <c r="C13" s="4">
        <v>41649</v>
      </c>
      <c r="D13" t="s">
        <v>86</v>
      </c>
      <c r="E13">
        <v>1.53</v>
      </c>
      <c r="F13">
        <f t="shared" si="0"/>
        <v>61.2</v>
      </c>
      <c r="G13">
        <v>94</v>
      </c>
      <c r="H13">
        <v>1</v>
      </c>
      <c r="I13">
        <v>7</v>
      </c>
      <c r="J13">
        <v>7.0000000000000007E-2</v>
      </c>
      <c r="K13">
        <f t="shared" si="1"/>
        <v>4.2840000000000007</v>
      </c>
      <c r="L13">
        <v>0.32</v>
      </c>
      <c r="M13">
        <f t="shared" si="2"/>
        <v>19.584</v>
      </c>
      <c r="N13">
        <v>92</v>
      </c>
      <c r="O13">
        <f t="shared" si="3"/>
        <v>5.6304000000000007</v>
      </c>
      <c r="P13">
        <v>14</v>
      </c>
      <c r="Q13">
        <f t="shared" si="4"/>
        <v>0.85680000000000012</v>
      </c>
    </row>
    <row r="14" spans="1:17" x14ac:dyDescent="0.25">
      <c r="A14">
        <v>26</v>
      </c>
      <c r="B14">
        <v>5</v>
      </c>
      <c r="C14" s="4">
        <v>41648</v>
      </c>
      <c r="D14" t="s">
        <v>84</v>
      </c>
      <c r="E14">
        <v>1.58</v>
      </c>
      <c r="F14">
        <f t="shared" si="0"/>
        <v>63.2</v>
      </c>
      <c r="G14">
        <v>88</v>
      </c>
      <c r="H14">
        <v>3</v>
      </c>
      <c r="I14">
        <v>9</v>
      </c>
      <c r="J14">
        <v>0.08</v>
      </c>
      <c r="K14">
        <f t="shared" si="1"/>
        <v>5.056</v>
      </c>
      <c r="L14">
        <v>0.7</v>
      </c>
      <c r="M14">
        <f t="shared" si="2"/>
        <v>44.24</v>
      </c>
      <c r="N14">
        <v>152</v>
      </c>
      <c r="O14">
        <f t="shared" si="3"/>
        <v>9.6063999999999989</v>
      </c>
      <c r="P14">
        <v>9</v>
      </c>
      <c r="Q14">
        <f t="shared" si="4"/>
        <v>0.56880000000000008</v>
      </c>
    </row>
    <row r="15" spans="1:17" x14ac:dyDescent="0.25">
      <c r="A15">
        <v>28</v>
      </c>
      <c r="B15">
        <v>5</v>
      </c>
      <c r="C15" s="4">
        <v>41649</v>
      </c>
      <c r="D15" t="s">
        <v>85</v>
      </c>
      <c r="E15">
        <v>1.88</v>
      </c>
      <c r="F15">
        <f t="shared" si="0"/>
        <v>75.2</v>
      </c>
      <c r="G15">
        <v>86</v>
      </c>
      <c r="H15">
        <v>3</v>
      </c>
      <c r="I15">
        <v>11</v>
      </c>
      <c r="J15">
        <v>0.05</v>
      </c>
      <c r="K15">
        <f t="shared" si="1"/>
        <v>3.7600000000000002</v>
      </c>
      <c r="L15">
        <v>0.22</v>
      </c>
      <c r="M15">
        <f t="shared" si="2"/>
        <v>16.544</v>
      </c>
      <c r="N15">
        <v>45</v>
      </c>
      <c r="O15">
        <f t="shared" si="3"/>
        <v>3.3839999999999999</v>
      </c>
      <c r="P15">
        <v>6</v>
      </c>
      <c r="Q15">
        <f t="shared" si="4"/>
        <v>0.45120000000000005</v>
      </c>
    </row>
    <row r="16" spans="1:17" x14ac:dyDescent="0.25">
      <c r="A16">
        <v>30</v>
      </c>
      <c r="B16">
        <v>5</v>
      </c>
      <c r="C16" s="4">
        <v>41650</v>
      </c>
      <c r="D16" t="s">
        <v>86</v>
      </c>
      <c r="E16">
        <v>2.0099999999999998</v>
      </c>
      <c r="F16">
        <f t="shared" si="0"/>
        <v>80.399999999999991</v>
      </c>
      <c r="G16">
        <v>88</v>
      </c>
      <c r="H16">
        <v>3</v>
      </c>
      <c r="I16">
        <v>9</v>
      </c>
      <c r="J16">
        <v>0.08</v>
      </c>
      <c r="K16">
        <f t="shared" si="1"/>
        <v>6.4319999999999995</v>
      </c>
      <c r="L16">
        <v>0.48</v>
      </c>
      <c r="M16">
        <f t="shared" si="2"/>
        <v>38.591999999999992</v>
      </c>
      <c r="N16">
        <v>85</v>
      </c>
      <c r="O16">
        <f t="shared" si="3"/>
        <v>6.8339999999999987</v>
      </c>
      <c r="P16">
        <v>8</v>
      </c>
      <c r="Q16">
        <f t="shared" si="4"/>
        <v>0.64319999999999988</v>
      </c>
    </row>
    <row r="17" spans="1:17" x14ac:dyDescent="0.25">
      <c r="A17">
        <v>32</v>
      </c>
      <c r="B17">
        <v>6</v>
      </c>
      <c r="C17" s="4">
        <v>41649</v>
      </c>
      <c r="D17" t="s">
        <v>84</v>
      </c>
      <c r="E17">
        <v>1.51</v>
      </c>
      <c r="F17">
        <f t="shared" si="0"/>
        <v>60.400000000000006</v>
      </c>
      <c r="G17">
        <v>91</v>
      </c>
      <c r="H17">
        <v>1</v>
      </c>
      <c r="I17">
        <v>9</v>
      </c>
      <c r="J17">
        <v>0.06</v>
      </c>
      <c r="K17">
        <f t="shared" si="1"/>
        <v>3.6240000000000001</v>
      </c>
      <c r="L17">
        <v>0.61</v>
      </c>
      <c r="M17">
        <f t="shared" si="2"/>
        <v>36.844000000000001</v>
      </c>
      <c r="N17">
        <v>126</v>
      </c>
      <c r="O17">
        <f t="shared" si="3"/>
        <v>7.6104000000000003</v>
      </c>
      <c r="P17">
        <v>10</v>
      </c>
      <c r="Q17">
        <f t="shared" si="4"/>
        <v>0.60399999999999998</v>
      </c>
    </row>
    <row r="18" spans="1:17" x14ac:dyDescent="0.25">
      <c r="A18">
        <v>34</v>
      </c>
      <c r="B18">
        <v>6</v>
      </c>
      <c r="C18" s="4">
        <v>41650</v>
      </c>
      <c r="D18" t="s">
        <v>85</v>
      </c>
      <c r="E18">
        <v>2.06</v>
      </c>
      <c r="F18">
        <f t="shared" si="0"/>
        <v>82.4</v>
      </c>
      <c r="G18">
        <v>87</v>
      </c>
      <c r="H18">
        <v>4</v>
      </c>
      <c r="I18">
        <v>9</v>
      </c>
      <c r="J18">
        <v>0.04</v>
      </c>
      <c r="K18">
        <f t="shared" si="1"/>
        <v>3.2960000000000003</v>
      </c>
      <c r="L18">
        <v>0.23</v>
      </c>
      <c r="M18">
        <f t="shared" si="2"/>
        <v>18.952000000000002</v>
      </c>
      <c r="N18">
        <v>50</v>
      </c>
      <c r="O18">
        <f t="shared" si="3"/>
        <v>4.12</v>
      </c>
      <c r="P18">
        <v>7</v>
      </c>
      <c r="Q18">
        <f t="shared" si="4"/>
        <v>0.57680000000000009</v>
      </c>
    </row>
    <row r="19" spans="1:17" x14ac:dyDescent="0.25">
      <c r="A19">
        <v>36</v>
      </c>
      <c r="B19">
        <v>6</v>
      </c>
      <c r="C19" s="4">
        <v>41651</v>
      </c>
      <c r="D19" t="s">
        <v>86</v>
      </c>
      <c r="E19">
        <v>1.59</v>
      </c>
      <c r="F19">
        <f t="shared" si="0"/>
        <v>63.6</v>
      </c>
      <c r="G19">
        <v>87</v>
      </c>
      <c r="H19">
        <v>4</v>
      </c>
      <c r="I19">
        <v>9</v>
      </c>
      <c r="J19">
        <v>7.0000000000000007E-2</v>
      </c>
      <c r="K19">
        <f t="shared" si="1"/>
        <v>4.4520000000000008</v>
      </c>
      <c r="L19">
        <v>0.59</v>
      </c>
      <c r="M19">
        <f t="shared" si="2"/>
        <v>37.524000000000001</v>
      </c>
      <c r="N19">
        <v>140</v>
      </c>
      <c r="O19">
        <f t="shared" si="3"/>
        <v>8.9039999999999999</v>
      </c>
      <c r="P19">
        <v>9</v>
      </c>
      <c r="Q19">
        <f t="shared" si="4"/>
        <v>0.57240000000000002</v>
      </c>
    </row>
    <row r="20" spans="1:17" x14ac:dyDescent="0.25">
      <c r="A20">
        <v>38</v>
      </c>
      <c r="B20">
        <v>7</v>
      </c>
      <c r="C20" s="4">
        <v>41650</v>
      </c>
      <c r="D20" t="s">
        <v>84</v>
      </c>
      <c r="E20">
        <v>1.7</v>
      </c>
      <c r="F20">
        <f t="shared" si="0"/>
        <v>68</v>
      </c>
      <c r="G20">
        <v>89</v>
      </c>
      <c r="H20">
        <v>2</v>
      </c>
      <c r="I20">
        <v>9</v>
      </c>
      <c r="J20">
        <v>0.09</v>
      </c>
      <c r="K20">
        <f t="shared" si="1"/>
        <v>6.12</v>
      </c>
      <c r="L20">
        <v>0.85</v>
      </c>
      <c r="M20">
        <f t="shared" si="2"/>
        <v>57.8</v>
      </c>
      <c r="N20">
        <v>220</v>
      </c>
      <c r="O20">
        <f t="shared" si="3"/>
        <v>14.96</v>
      </c>
      <c r="P20">
        <v>12</v>
      </c>
      <c r="Q20">
        <f t="shared" si="4"/>
        <v>0.81599999999999995</v>
      </c>
    </row>
    <row r="21" spans="1:17" x14ac:dyDescent="0.25">
      <c r="A21">
        <v>40</v>
      </c>
      <c r="B21">
        <v>7</v>
      </c>
      <c r="C21" s="4">
        <v>41651</v>
      </c>
      <c r="D21" t="s">
        <v>85</v>
      </c>
      <c r="E21">
        <v>1.82</v>
      </c>
      <c r="F21">
        <f t="shared" si="0"/>
        <v>72.8</v>
      </c>
      <c r="G21">
        <v>87</v>
      </c>
      <c r="H21">
        <v>2</v>
      </c>
      <c r="I21">
        <v>11</v>
      </c>
      <c r="J21">
        <v>0.05</v>
      </c>
      <c r="K21">
        <f t="shared" si="1"/>
        <v>3.64</v>
      </c>
      <c r="L21">
        <v>0.27</v>
      </c>
      <c r="M21">
        <f t="shared" si="2"/>
        <v>19.655999999999999</v>
      </c>
      <c r="N21">
        <v>67</v>
      </c>
      <c r="O21">
        <f t="shared" si="3"/>
        <v>4.8775999999999993</v>
      </c>
      <c r="P21">
        <v>7</v>
      </c>
      <c r="Q21">
        <f t="shared" si="4"/>
        <v>0.50959999999999994</v>
      </c>
    </row>
    <row r="22" spans="1:17" x14ac:dyDescent="0.25">
      <c r="A22">
        <v>42</v>
      </c>
      <c r="B22">
        <v>7</v>
      </c>
      <c r="C22" s="4">
        <v>41652</v>
      </c>
      <c r="D22" t="s">
        <v>86</v>
      </c>
      <c r="E22">
        <v>1.56</v>
      </c>
      <c r="F22">
        <f t="shared" si="0"/>
        <v>62.4</v>
      </c>
      <c r="G22">
        <v>87</v>
      </c>
      <c r="H22">
        <v>4</v>
      </c>
      <c r="I22">
        <v>9</v>
      </c>
      <c r="J22">
        <v>0.08</v>
      </c>
      <c r="K22">
        <f t="shared" si="1"/>
        <v>4.992</v>
      </c>
      <c r="L22">
        <v>2.0499999999999998</v>
      </c>
      <c r="M22">
        <f t="shared" si="2"/>
        <v>127.91999999999999</v>
      </c>
      <c r="N22">
        <v>161</v>
      </c>
      <c r="O22">
        <f t="shared" si="3"/>
        <v>10.0464</v>
      </c>
      <c r="P22">
        <v>12</v>
      </c>
      <c r="Q22">
        <f t="shared" si="4"/>
        <v>0.74879999999999991</v>
      </c>
    </row>
    <row r="23" spans="1:17" x14ac:dyDescent="0.25">
      <c r="A23">
        <v>44</v>
      </c>
      <c r="B23">
        <v>8</v>
      </c>
      <c r="C23" s="4">
        <v>41651</v>
      </c>
      <c r="D23" t="s">
        <v>84</v>
      </c>
      <c r="E23">
        <v>1.54</v>
      </c>
      <c r="F23">
        <f t="shared" si="0"/>
        <v>61.600000000000009</v>
      </c>
      <c r="G23">
        <v>91</v>
      </c>
      <c r="H23">
        <v>2</v>
      </c>
      <c r="I23">
        <v>7</v>
      </c>
      <c r="J23">
        <v>0.11</v>
      </c>
      <c r="K23">
        <f t="shared" si="1"/>
        <v>6.7760000000000007</v>
      </c>
      <c r="L23">
        <v>0.46</v>
      </c>
      <c r="M23">
        <f t="shared" si="2"/>
        <v>28.336000000000006</v>
      </c>
      <c r="N23">
        <v>159</v>
      </c>
      <c r="O23">
        <f t="shared" si="3"/>
        <v>9.7944000000000013</v>
      </c>
      <c r="P23">
        <v>23</v>
      </c>
      <c r="Q23">
        <f t="shared" si="4"/>
        <v>1.4168000000000003</v>
      </c>
    </row>
    <row r="24" spans="1:17" x14ac:dyDescent="0.25">
      <c r="A24">
        <v>46</v>
      </c>
      <c r="B24">
        <v>8</v>
      </c>
      <c r="C24" s="4">
        <v>41652</v>
      </c>
      <c r="D24" t="s">
        <v>85</v>
      </c>
      <c r="E24">
        <v>2.11</v>
      </c>
      <c r="F24">
        <f t="shared" si="0"/>
        <v>84.399999999999991</v>
      </c>
      <c r="G24">
        <v>91</v>
      </c>
      <c r="H24">
        <v>2</v>
      </c>
      <c r="I24">
        <v>7</v>
      </c>
      <c r="J24">
        <v>0.04</v>
      </c>
      <c r="K24">
        <f t="shared" si="1"/>
        <v>3.3759999999999999</v>
      </c>
      <c r="L24">
        <v>0.14000000000000001</v>
      </c>
      <c r="M24">
        <f t="shared" si="2"/>
        <v>11.816000000000001</v>
      </c>
      <c r="N24">
        <v>36</v>
      </c>
      <c r="O24">
        <f t="shared" si="3"/>
        <v>3.0383999999999998</v>
      </c>
      <c r="P24">
        <v>5</v>
      </c>
      <c r="Q24">
        <f t="shared" si="4"/>
        <v>0.42199999999999993</v>
      </c>
    </row>
    <row r="25" spans="1:17" x14ac:dyDescent="0.25">
      <c r="A25">
        <v>48</v>
      </c>
      <c r="B25">
        <v>8</v>
      </c>
      <c r="C25" s="4">
        <v>41653</v>
      </c>
      <c r="D25" t="s">
        <v>86</v>
      </c>
      <c r="E25">
        <v>1.54</v>
      </c>
      <c r="F25">
        <f t="shared" si="0"/>
        <v>61.600000000000009</v>
      </c>
      <c r="G25">
        <v>91</v>
      </c>
      <c r="H25">
        <v>2</v>
      </c>
      <c r="I25">
        <v>7</v>
      </c>
      <c r="J25">
        <v>0.1</v>
      </c>
      <c r="K25">
        <f t="shared" si="1"/>
        <v>6.160000000000001</v>
      </c>
      <c r="L25">
        <v>1.01</v>
      </c>
      <c r="M25">
        <f t="shared" si="2"/>
        <v>62.216000000000008</v>
      </c>
      <c r="N25">
        <v>126</v>
      </c>
      <c r="O25">
        <f t="shared" si="3"/>
        <v>7.7616000000000014</v>
      </c>
      <c r="P25">
        <v>12</v>
      </c>
      <c r="Q25">
        <f t="shared" si="4"/>
        <v>0.73920000000000008</v>
      </c>
    </row>
    <row r="26" spans="1:17" x14ac:dyDescent="0.25">
      <c r="A26">
        <v>50</v>
      </c>
      <c r="B26">
        <v>9</v>
      </c>
      <c r="C26" s="4">
        <v>41652</v>
      </c>
      <c r="D26" t="s">
        <v>84</v>
      </c>
      <c r="E26">
        <v>1.48</v>
      </c>
      <c r="F26">
        <f t="shared" si="0"/>
        <v>59.199999999999996</v>
      </c>
      <c r="G26">
        <v>89</v>
      </c>
      <c r="H26">
        <v>2</v>
      </c>
      <c r="I26">
        <v>9</v>
      </c>
      <c r="J26">
        <v>0.06</v>
      </c>
      <c r="K26">
        <f t="shared" si="1"/>
        <v>3.5519999999999996</v>
      </c>
      <c r="L26">
        <v>0.35</v>
      </c>
      <c r="M26">
        <f t="shared" si="2"/>
        <v>20.72</v>
      </c>
      <c r="N26">
        <v>212</v>
      </c>
      <c r="O26">
        <f t="shared" si="3"/>
        <v>12.5504</v>
      </c>
      <c r="P26">
        <v>20</v>
      </c>
      <c r="Q26">
        <f t="shared" si="4"/>
        <v>1.1839999999999999</v>
      </c>
    </row>
    <row r="27" spans="1:17" x14ac:dyDescent="0.25">
      <c r="A27">
        <v>52</v>
      </c>
      <c r="B27">
        <v>9</v>
      </c>
      <c r="C27" s="4">
        <v>41653</v>
      </c>
      <c r="D27" t="s">
        <v>85</v>
      </c>
      <c r="E27">
        <v>1.79</v>
      </c>
      <c r="F27">
        <f t="shared" si="0"/>
        <v>71.600000000000009</v>
      </c>
      <c r="G27">
        <v>87</v>
      </c>
      <c r="H27">
        <v>6</v>
      </c>
      <c r="I27">
        <v>7</v>
      </c>
      <c r="J27">
        <v>0.08</v>
      </c>
      <c r="K27">
        <f t="shared" si="1"/>
        <v>5.7280000000000006</v>
      </c>
      <c r="L27">
        <v>0.39</v>
      </c>
      <c r="M27">
        <f t="shared" si="2"/>
        <v>27.924000000000003</v>
      </c>
      <c r="N27">
        <v>170</v>
      </c>
      <c r="O27">
        <f t="shared" si="3"/>
        <v>12.172000000000002</v>
      </c>
      <c r="P27">
        <v>234</v>
      </c>
      <c r="Q27">
        <f t="shared" si="4"/>
        <v>16.7544</v>
      </c>
    </row>
    <row r="28" spans="1:17" x14ac:dyDescent="0.25">
      <c r="A28">
        <v>54</v>
      </c>
      <c r="B28">
        <v>9</v>
      </c>
      <c r="C28" s="4">
        <v>41654</v>
      </c>
      <c r="D28" t="s">
        <v>86</v>
      </c>
      <c r="E28">
        <v>1.58</v>
      </c>
      <c r="F28">
        <f t="shared" si="0"/>
        <v>63.2</v>
      </c>
      <c r="G28">
        <v>87</v>
      </c>
      <c r="H28">
        <v>4</v>
      </c>
      <c r="I28">
        <v>9</v>
      </c>
      <c r="J28">
        <v>0.05</v>
      </c>
      <c r="K28">
        <f t="shared" si="1"/>
        <v>3.16</v>
      </c>
      <c r="L28">
        <v>0.33</v>
      </c>
      <c r="M28">
        <f t="shared" si="2"/>
        <v>20.856000000000002</v>
      </c>
      <c r="N28">
        <v>113</v>
      </c>
      <c r="O28">
        <f t="shared" si="3"/>
        <v>7.1416000000000004</v>
      </c>
      <c r="P28">
        <v>39</v>
      </c>
      <c r="Q28">
        <f t="shared" si="4"/>
        <v>2.4648000000000003</v>
      </c>
    </row>
    <row r="29" spans="1:17" x14ac:dyDescent="0.25">
      <c r="A29">
        <v>56</v>
      </c>
      <c r="B29">
        <v>10</v>
      </c>
      <c r="C29" s="4">
        <v>41653</v>
      </c>
      <c r="D29" t="s">
        <v>84</v>
      </c>
      <c r="E29">
        <v>1.58</v>
      </c>
      <c r="F29">
        <f t="shared" si="0"/>
        <v>63.2</v>
      </c>
      <c r="G29">
        <v>89</v>
      </c>
      <c r="H29">
        <v>2</v>
      </c>
      <c r="I29">
        <v>9</v>
      </c>
      <c r="J29">
        <v>0.02</v>
      </c>
      <c r="K29">
        <f t="shared" si="1"/>
        <v>1.264</v>
      </c>
      <c r="L29">
        <v>0.48</v>
      </c>
      <c r="M29">
        <f t="shared" si="2"/>
        <v>30.335999999999999</v>
      </c>
      <c r="N29">
        <v>147</v>
      </c>
      <c r="O29">
        <f t="shared" si="3"/>
        <v>9.2904</v>
      </c>
      <c r="P29">
        <v>12</v>
      </c>
      <c r="Q29">
        <f t="shared" si="4"/>
        <v>0.75840000000000007</v>
      </c>
    </row>
    <row r="30" spans="1:17" x14ac:dyDescent="0.25">
      <c r="A30">
        <v>58</v>
      </c>
      <c r="B30">
        <v>10</v>
      </c>
      <c r="C30" s="4">
        <v>41654</v>
      </c>
      <c r="D30" t="s">
        <v>85</v>
      </c>
      <c r="E30">
        <v>1.82</v>
      </c>
      <c r="F30">
        <f t="shared" si="0"/>
        <v>72.8</v>
      </c>
      <c r="G30">
        <v>87</v>
      </c>
      <c r="H30">
        <v>4</v>
      </c>
      <c r="I30">
        <v>9</v>
      </c>
      <c r="J30">
        <v>0.04</v>
      </c>
      <c r="K30">
        <f t="shared" si="1"/>
        <v>2.9119999999999999</v>
      </c>
      <c r="L30">
        <v>0.21</v>
      </c>
      <c r="M30">
        <f t="shared" si="2"/>
        <v>15.287999999999998</v>
      </c>
      <c r="N30">
        <v>50</v>
      </c>
      <c r="O30">
        <f t="shared" si="3"/>
        <v>3.64</v>
      </c>
      <c r="P30">
        <v>10</v>
      </c>
      <c r="Q30">
        <f t="shared" si="4"/>
        <v>0.72799999999999998</v>
      </c>
    </row>
    <row r="31" spans="1:17" x14ac:dyDescent="0.25">
      <c r="A31">
        <v>60</v>
      </c>
      <c r="B31">
        <v>10</v>
      </c>
      <c r="C31" s="4">
        <v>41655</v>
      </c>
      <c r="D31" t="s">
        <v>86</v>
      </c>
      <c r="E31">
        <v>1.6</v>
      </c>
      <c r="F31">
        <f t="shared" si="0"/>
        <v>64</v>
      </c>
      <c r="G31">
        <v>89</v>
      </c>
      <c r="H31">
        <v>2</v>
      </c>
      <c r="I31">
        <v>9</v>
      </c>
      <c r="J31">
        <v>7.0000000000000007E-2</v>
      </c>
      <c r="K31">
        <f t="shared" si="1"/>
        <v>4.4800000000000004</v>
      </c>
      <c r="L31">
        <v>0.44</v>
      </c>
      <c r="M31">
        <f t="shared" si="2"/>
        <v>28.16</v>
      </c>
      <c r="N31">
        <v>171</v>
      </c>
      <c r="O31">
        <f t="shared" si="3"/>
        <v>10.944000000000001</v>
      </c>
      <c r="P31">
        <v>18</v>
      </c>
      <c r="Q31">
        <f t="shared" si="4"/>
        <v>1.1519999999999999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8" sqref="H8"/>
    </sheetView>
  </sheetViews>
  <sheetFormatPr defaultRowHeight="15" x14ac:dyDescent="0.25"/>
  <cols>
    <col min="1" max="2" width="9.7109375" customWidth="1"/>
    <col min="3" max="6" width="9.7109375" style="1" customWidth="1"/>
  </cols>
  <sheetData>
    <row r="1" spans="1:6" ht="25.5" x14ac:dyDescent="0.25">
      <c r="A1" s="2" t="s">
        <v>0</v>
      </c>
      <c r="B1" s="2" t="s">
        <v>1</v>
      </c>
      <c r="C1" s="5" t="s">
        <v>14</v>
      </c>
      <c r="D1" s="5" t="s">
        <v>82</v>
      </c>
      <c r="E1" s="6" t="s">
        <v>15</v>
      </c>
      <c r="F1" s="6" t="s">
        <v>83</v>
      </c>
    </row>
    <row r="2" spans="1:6" x14ac:dyDescent="0.25">
      <c r="A2">
        <v>1</v>
      </c>
      <c r="B2" t="s">
        <v>85</v>
      </c>
      <c r="C2" s="1">
        <v>6.24</v>
      </c>
      <c r="D2" s="1">
        <f>LOG(C2)</f>
        <v>0.795184589682424</v>
      </c>
      <c r="E2" s="7">
        <v>0.17</v>
      </c>
      <c r="F2" s="1">
        <f>LOG(E2)</f>
        <v>-0.769551078621726</v>
      </c>
    </row>
    <row r="3" spans="1:6" x14ac:dyDescent="0.25">
      <c r="A3">
        <v>2</v>
      </c>
      <c r="B3" t="s">
        <v>85</v>
      </c>
      <c r="C3" s="1">
        <v>6.03</v>
      </c>
      <c r="D3" s="1">
        <f t="shared" ref="D3:D31" si="0">LOG(C3)</f>
        <v>0.78031731214015132</v>
      </c>
      <c r="E3" s="7">
        <v>0.3</v>
      </c>
      <c r="F3" s="1">
        <f t="shared" ref="F3:F31" si="1">LOG(E3)</f>
        <v>-0.52287874528033762</v>
      </c>
    </row>
    <row r="4" spans="1:6" x14ac:dyDescent="0.25">
      <c r="A4">
        <v>3</v>
      </c>
      <c r="B4" t="s">
        <v>85</v>
      </c>
      <c r="C4" s="1">
        <v>5.12</v>
      </c>
      <c r="D4" s="1">
        <f t="shared" si="0"/>
        <v>0.70926996097583073</v>
      </c>
      <c r="E4" s="7">
        <v>0.17</v>
      </c>
      <c r="F4" s="1">
        <f t="shared" si="1"/>
        <v>-0.769551078621726</v>
      </c>
    </row>
    <row r="5" spans="1:6" x14ac:dyDescent="0.25">
      <c r="A5">
        <v>4</v>
      </c>
      <c r="B5" t="s">
        <v>85</v>
      </c>
      <c r="C5" s="1">
        <v>4.78</v>
      </c>
      <c r="D5" s="1">
        <f t="shared" si="0"/>
        <v>0.67942789661211889</v>
      </c>
      <c r="E5" s="7">
        <v>0.48</v>
      </c>
      <c r="F5" s="1">
        <f t="shared" si="1"/>
        <v>-0.31875876262441277</v>
      </c>
    </row>
    <row r="6" spans="1:6" x14ac:dyDescent="0.25">
      <c r="A6">
        <v>5</v>
      </c>
      <c r="B6" t="s">
        <v>85</v>
      </c>
      <c r="C6" s="1">
        <v>4.1900000000000004</v>
      </c>
      <c r="D6" s="1">
        <f t="shared" si="0"/>
        <v>0.62221402296629535</v>
      </c>
      <c r="E6" s="7">
        <v>0.23</v>
      </c>
      <c r="F6" s="1">
        <f t="shared" si="1"/>
        <v>-0.63827216398240705</v>
      </c>
    </row>
    <row r="7" spans="1:6" x14ac:dyDescent="0.25">
      <c r="A7">
        <v>6</v>
      </c>
      <c r="B7" t="s">
        <v>85</v>
      </c>
      <c r="C7" s="1">
        <v>6.62</v>
      </c>
      <c r="D7" s="1">
        <f t="shared" si="0"/>
        <v>0.8208579894396999</v>
      </c>
      <c r="E7" s="7">
        <v>0.74</v>
      </c>
      <c r="F7" s="1">
        <f t="shared" si="1"/>
        <v>-0.13076828026902382</v>
      </c>
    </row>
    <row r="8" spans="1:6" x14ac:dyDescent="0.25">
      <c r="A8">
        <v>7</v>
      </c>
      <c r="B8" t="s">
        <v>85</v>
      </c>
      <c r="C8" s="1">
        <v>5.44</v>
      </c>
      <c r="D8" s="1">
        <f t="shared" si="0"/>
        <v>0.73559889969817993</v>
      </c>
      <c r="E8" s="7">
        <v>1.01</v>
      </c>
      <c r="F8" s="1">
        <f t="shared" si="1"/>
        <v>4.3213737826425782E-3</v>
      </c>
    </row>
    <row r="9" spans="1:6" x14ac:dyDescent="0.25">
      <c r="A9">
        <v>8</v>
      </c>
      <c r="B9" t="s">
        <v>85</v>
      </c>
      <c r="C9" s="1">
        <v>5.52</v>
      </c>
      <c r="D9" s="1">
        <f t="shared" si="0"/>
        <v>0.74193907772919887</v>
      </c>
      <c r="E9" s="7">
        <v>0.36</v>
      </c>
      <c r="F9" s="1">
        <f t="shared" si="1"/>
        <v>-0.44369749923271273</v>
      </c>
    </row>
    <row r="10" spans="1:6" x14ac:dyDescent="0.25">
      <c r="A10">
        <v>9</v>
      </c>
      <c r="B10" t="s">
        <v>85</v>
      </c>
      <c r="C10" s="1">
        <v>5.68</v>
      </c>
      <c r="D10" s="1">
        <f t="shared" si="0"/>
        <v>0.75434833571101889</v>
      </c>
      <c r="E10" s="7">
        <v>2.72</v>
      </c>
      <c r="F10" s="1">
        <f t="shared" si="1"/>
        <v>0.43456890403419873</v>
      </c>
    </row>
    <row r="11" spans="1:6" x14ac:dyDescent="0.25">
      <c r="A11">
        <v>10</v>
      </c>
      <c r="B11" t="s">
        <v>85</v>
      </c>
      <c r="C11" s="1">
        <v>6.22</v>
      </c>
      <c r="D11" s="1">
        <f t="shared" si="0"/>
        <v>0.79379038469081864</v>
      </c>
      <c r="E11" s="7">
        <v>3.1</v>
      </c>
      <c r="F11" s="1">
        <f t="shared" si="1"/>
        <v>0.49136169383427269</v>
      </c>
    </row>
    <row r="12" spans="1:6" x14ac:dyDescent="0.25">
      <c r="A12">
        <v>1</v>
      </c>
      <c r="B12" t="s">
        <v>84</v>
      </c>
      <c r="C12" s="1">
        <v>10.039999999999999</v>
      </c>
      <c r="D12" s="1">
        <f t="shared" si="0"/>
        <v>1.0017337128090005</v>
      </c>
      <c r="E12" s="7">
        <v>2.76</v>
      </c>
      <c r="F12" s="1">
        <f t="shared" si="1"/>
        <v>0.44090908206521767</v>
      </c>
    </row>
    <row r="13" spans="1:6" x14ac:dyDescent="0.25">
      <c r="A13">
        <v>2</v>
      </c>
      <c r="B13" t="s">
        <v>84</v>
      </c>
      <c r="C13" s="1">
        <v>7.09</v>
      </c>
      <c r="D13" s="1">
        <f t="shared" si="0"/>
        <v>0.85064623518306648</v>
      </c>
      <c r="E13" s="7">
        <v>1.19</v>
      </c>
      <c r="F13" s="1">
        <f t="shared" si="1"/>
        <v>7.554696139253074E-2</v>
      </c>
    </row>
    <row r="14" spans="1:6" x14ac:dyDescent="0.25">
      <c r="A14">
        <v>3</v>
      </c>
      <c r="B14" t="s">
        <v>84</v>
      </c>
      <c r="C14" s="1">
        <v>9.11</v>
      </c>
      <c r="D14" s="1">
        <f t="shared" si="0"/>
        <v>0.95951837697299824</v>
      </c>
      <c r="E14" s="7">
        <v>3.17</v>
      </c>
      <c r="F14" s="1">
        <f t="shared" si="1"/>
        <v>0.50105926221775143</v>
      </c>
    </row>
    <row r="15" spans="1:6" x14ac:dyDescent="0.25">
      <c r="A15">
        <v>4</v>
      </c>
      <c r="B15" t="s">
        <v>84</v>
      </c>
      <c r="C15" s="1">
        <v>6.79</v>
      </c>
      <c r="D15" s="1">
        <f t="shared" si="0"/>
        <v>0.83186977428050168</v>
      </c>
      <c r="E15" s="7">
        <v>1</v>
      </c>
      <c r="F15" s="1">
        <f t="shared" si="1"/>
        <v>0</v>
      </c>
    </row>
    <row r="16" spans="1:6" x14ac:dyDescent="0.25">
      <c r="A16">
        <v>5</v>
      </c>
      <c r="B16" t="s">
        <v>84</v>
      </c>
      <c r="C16" s="1">
        <v>7.12</v>
      </c>
      <c r="D16" s="1">
        <f t="shared" si="0"/>
        <v>0.85247999363685634</v>
      </c>
      <c r="E16" s="7">
        <v>1.84</v>
      </c>
      <c r="F16" s="1">
        <f t="shared" si="1"/>
        <v>0.26481782300953649</v>
      </c>
    </row>
    <row r="17" spans="1:6" x14ac:dyDescent="0.25">
      <c r="A17">
        <v>6</v>
      </c>
      <c r="B17" t="s">
        <v>84</v>
      </c>
      <c r="C17" s="1">
        <v>9.26</v>
      </c>
      <c r="D17" s="1">
        <f t="shared" si="0"/>
        <v>0.96661098668193435</v>
      </c>
      <c r="E17" s="7">
        <v>0.76</v>
      </c>
      <c r="F17" s="1">
        <f t="shared" si="1"/>
        <v>-0.11918640771920865</v>
      </c>
    </row>
    <row r="18" spans="1:6" x14ac:dyDescent="0.25">
      <c r="A18">
        <v>7</v>
      </c>
      <c r="B18" t="s">
        <v>84</v>
      </c>
      <c r="C18" s="1">
        <v>8.48</v>
      </c>
      <c r="D18" s="1">
        <f t="shared" si="0"/>
        <v>0.92839585225671384</v>
      </c>
      <c r="E18" s="7">
        <v>2.3199999999999998</v>
      </c>
      <c r="F18" s="1">
        <f t="shared" si="1"/>
        <v>0.36548798489089962</v>
      </c>
    </row>
    <row r="19" spans="1:6" x14ac:dyDescent="0.25">
      <c r="A19">
        <v>8</v>
      </c>
      <c r="B19" t="s">
        <v>84</v>
      </c>
      <c r="C19" s="1">
        <v>9.91</v>
      </c>
      <c r="D19" s="1">
        <f t="shared" si="0"/>
        <v>0.99607365448527529</v>
      </c>
      <c r="E19" s="7">
        <v>0.98</v>
      </c>
      <c r="F19" s="1">
        <f t="shared" si="1"/>
        <v>-8.7739243075051505E-3</v>
      </c>
    </row>
    <row r="20" spans="1:6" x14ac:dyDescent="0.25">
      <c r="A20">
        <v>9</v>
      </c>
      <c r="B20" t="s">
        <v>84</v>
      </c>
      <c r="C20" s="1">
        <v>10.39</v>
      </c>
      <c r="D20" s="1">
        <f t="shared" si="0"/>
        <v>1.0166155475571774</v>
      </c>
      <c r="E20" s="7">
        <v>2.6</v>
      </c>
      <c r="F20" s="1">
        <f t="shared" si="1"/>
        <v>0.41497334797081797</v>
      </c>
    </row>
    <row r="21" spans="1:6" x14ac:dyDescent="0.25">
      <c r="A21">
        <v>10</v>
      </c>
      <c r="B21" t="s">
        <v>84</v>
      </c>
      <c r="C21" s="1">
        <v>6.35</v>
      </c>
      <c r="D21" s="1">
        <f t="shared" si="0"/>
        <v>0.80277372529197566</v>
      </c>
      <c r="E21" s="7">
        <v>1.03</v>
      </c>
      <c r="F21" s="1">
        <f t="shared" si="1"/>
        <v>1.2837224705172217E-2</v>
      </c>
    </row>
    <row r="22" spans="1:6" x14ac:dyDescent="0.25">
      <c r="A22">
        <v>1</v>
      </c>
      <c r="B22" t="s">
        <v>86</v>
      </c>
      <c r="C22" s="1">
        <v>11.28</v>
      </c>
      <c r="D22" s="1">
        <f t="shared" si="0"/>
        <v>1.0523090996473234</v>
      </c>
      <c r="E22" s="7">
        <v>1.22</v>
      </c>
      <c r="F22" s="1">
        <f t="shared" si="1"/>
        <v>8.6359830674748214E-2</v>
      </c>
    </row>
    <row r="23" spans="1:6" x14ac:dyDescent="0.25">
      <c r="A23">
        <v>2</v>
      </c>
      <c r="B23" t="s">
        <v>86</v>
      </c>
      <c r="C23" s="1">
        <v>7.91</v>
      </c>
      <c r="D23" s="1">
        <f t="shared" si="0"/>
        <v>0.89817648349767654</v>
      </c>
      <c r="E23" s="7">
        <v>1.5</v>
      </c>
      <c r="F23" s="1">
        <f t="shared" si="1"/>
        <v>0.17609125905568124</v>
      </c>
    </row>
    <row r="24" spans="1:6" x14ac:dyDescent="0.25">
      <c r="A24">
        <v>3</v>
      </c>
      <c r="B24" t="s">
        <v>86</v>
      </c>
      <c r="C24" s="1">
        <v>5.76</v>
      </c>
      <c r="D24" s="1">
        <f t="shared" si="0"/>
        <v>0.76042248342321206</v>
      </c>
      <c r="E24" s="7">
        <v>0.72</v>
      </c>
      <c r="F24" s="1">
        <f t="shared" si="1"/>
        <v>-0.14266750356873156</v>
      </c>
    </row>
    <row r="25" spans="1:6" x14ac:dyDescent="0.25">
      <c r="A25">
        <v>4</v>
      </c>
      <c r="B25" t="s">
        <v>86</v>
      </c>
      <c r="C25" s="1">
        <v>6.6</v>
      </c>
      <c r="D25" s="1">
        <f t="shared" si="0"/>
        <v>0.81954393554186866</v>
      </c>
      <c r="E25" s="7">
        <v>1.21</v>
      </c>
      <c r="F25" s="1">
        <f t="shared" si="1"/>
        <v>8.2785370316450071E-2</v>
      </c>
    </row>
    <row r="26" spans="1:6" x14ac:dyDescent="0.25">
      <c r="A26">
        <v>5</v>
      </c>
      <c r="B26" t="s">
        <v>86</v>
      </c>
      <c r="C26" s="1">
        <v>5.88</v>
      </c>
      <c r="D26" s="1">
        <f t="shared" si="0"/>
        <v>0.76937732607613851</v>
      </c>
      <c r="E26" s="7">
        <v>1.4</v>
      </c>
      <c r="F26" s="1">
        <f t="shared" si="1"/>
        <v>0.14612803567823801</v>
      </c>
    </row>
    <row r="27" spans="1:6" x14ac:dyDescent="0.25">
      <c r="A27">
        <v>6</v>
      </c>
      <c r="B27" t="s">
        <v>86</v>
      </c>
      <c r="C27" s="1">
        <v>8.94</v>
      </c>
      <c r="D27" s="1">
        <f t="shared" si="0"/>
        <v>0.95133751879591766</v>
      </c>
      <c r="E27" s="7">
        <v>0.54</v>
      </c>
      <c r="F27" s="1">
        <f t="shared" si="1"/>
        <v>-0.26760624017703144</v>
      </c>
    </row>
    <row r="28" spans="1:6" x14ac:dyDescent="0.25">
      <c r="A28">
        <v>7</v>
      </c>
      <c r="B28" t="s">
        <v>86</v>
      </c>
      <c r="C28" s="1">
        <v>6.34</v>
      </c>
      <c r="D28" s="1">
        <f t="shared" si="0"/>
        <v>0.80208925788173269</v>
      </c>
      <c r="E28" s="7">
        <v>0.44</v>
      </c>
      <c r="F28" s="1">
        <f t="shared" si="1"/>
        <v>-0.35654732351381258</v>
      </c>
    </row>
    <row r="29" spans="1:6" x14ac:dyDescent="0.25">
      <c r="A29">
        <v>8</v>
      </c>
      <c r="B29" t="s">
        <v>86</v>
      </c>
      <c r="C29" s="1">
        <v>8.3699999999999992</v>
      </c>
      <c r="D29" s="1">
        <f t="shared" si="0"/>
        <v>0.92272545799326</v>
      </c>
      <c r="E29" s="7">
        <v>0.98</v>
      </c>
      <c r="F29" s="1">
        <f t="shared" si="1"/>
        <v>-8.7739243075051505E-3</v>
      </c>
    </row>
    <row r="30" spans="1:6" x14ac:dyDescent="0.25">
      <c r="A30">
        <v>9</v>
      </c>
      <c r="B30" t="s">
        <v>86</v>
      </c>
      <c r="C30" s="1">
        <v>11.7</v>
      </c>
      <c r="D30" s="1">
        <f t="shared" si="0"/>
        <v>1.0681858617461617</v>
      </c>
      <c r="E30" s="7">
        <v>1.1299999999999999</v>
      </c>
      <c r="F30" s="1">
        <f t="shared" si="1"/>
        <v>5.3078443483419682E-2</v>
      </c>
    </row>
    <row r="31" spans="1:6" ht="15.75" thickBot="1" x14ac:dyDescent="0.3">
      <c r="A31">
        <v>10</v>
      </c>
      <c r="B31" t="s">
        <v>86</v>
      </c>
      <c r="C31" s="1">
        <v>6.7</v>
      </c>
      <c r="D31" s="1">
        <f t="shared" si="0"/>
        <v>0.82607480270082645</v>
      </c>
      <c r="E31" s="8">
        <v>1.72</v>
      </c>
      <c r="F31" s="1">
        <f t="shared" si="1"/>
        <v>0.2355284469075489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44" sqref="B44"/>
    </sheetView>
  </sheetViews>
  <sheetFormatPr defaultRowHeight="15" x14ac:dyDescent="0.25"/>
  <cols>
    <col min="1" max="8" width="9.7109375" customWidth="1"/>
    <col min="9" max="9" width="9.7109375" style="1" customWidth="1"/>
    <col min="10" max="16" width="9.7109375" customWidth="1"/>
  </cols>
  <sheetData>
    <row r="1" spans="1:16" x14ac:dyDescent="0.25">
      <c r="B1" t="s">
        <v>1</v>
      </c>
      <c r="C1" t="s">
        <v>9</v>
      </c>
      <c r="D1" t="s">
        <v>11</v>
      </c>
      <c r="E1" t="s">
        <v>10</v>
      </c>
      <c r="F1" t="s">
        <v>12</v>
      </c>
      <c r="G1" t="s">
        <v>13</v>
      </c>
      <c r="H1" t="s">
        <v>6</v>
      </c>
      <c r="I1" s="1" t="s">
        <v>71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</row>
    <row r="2" spans="1:16" x14ac:dyDescent="0.25">
      <c r="A2">
        <v>1</v>
      </c>
      <c r="B2" t="s">
        <v>87</v>
      </c>
      <c r="C2">
        <v>0.17</v>
      </c>
      <c r="D2">
        <v>1.22</v>
      </c>
      <c r="E2">
        <v>0.78</v>
      </c>
      <c r="F2">
        <v>0.27</v>
      </c>
      <c r="G2">
        <v>55.8</v>
      </c>
      <c r="H2">
        <v>2.02</v>
      </c>
      <c r="I2" s="1">
        <f t="shared" ref="I2:I43" si="0">G2/H2</f>
        <v>27.623762376237622</v>
      </c>
      <c r="J2" s="1">
        <v>13</v>
      </c>
      <c r="K2" s="1">
        <v>38.950000000000003</v>
      </c>
      <c r="L2" s="1">
        <v>6.89</v>
      </c>
      <c r="M2" s="1">
        <v>18.47</v>
      </c>
      <c r="N2" s="1">
        <v>14.69</v>
      </c>
      <c r="O2" s="1">
        <v>26.36</v>
      </c>
      <c r="P2" s="1">
        <v>13</v>
      </c>
    </row>
    <row r="3" spans="1:16" x14ac:dyDescent="0.25">
      <c r="A3">
        <v>2</v>
      </c>
      <c r="B3" t="s">
        <v>87</v>
      </c>
      <c r="C3">
        <v>0.15</v>
      </c>
      <c r="D3">
        <v>0.98</v>
      </c>
      <c r="E3">
        <v>2.15</v>
      </c>
      <c r="F3">
        <v>0.34</v>
      </c>
      <c r="G3">
        <v>54.9</v>
      </c>
      <c r="H3">
        <v>1.88</v>
      </c>
      <c r="I3" s="1">
        <f t="shared" si="0"/>
        <v>29.202127659574469</v>
      </c>
      <c r="J3" s="1">
        <v>25</v>
      </c>
      <c r="K3" s="1">
        <v>47.76</v>
      </c>
      <c r="L3" s="1">
        <v>7.62</v>
      </c>
      <c r="M3" s="1">
        <v>27.73</v>
      </c>
      <c r="N3" s="1">
        <v>33.26</v>
      </c>
      <c r="O3" s="1">
        <v>28.86</v>
      </c>
      <c r="P3" s="1">
        <v>30</v>
      </c>
    </row>
    <row r="4" spans="1:16" x14ac:dyDescent="0.25">
      <c r="A4">
        <v>3</v>
      </c>
      <c r="B4" t="s">
        <v>87</v>
      </c>
      <c r="C4">
        <v>0.16</v>
      </c>
      <c r="D4">
        <v>0.97</v>
      </c>
      <c r="E4">
        <v>1.74</v>
      </c>
      <c r="F4">
        <v>0.3</v>
      </c>
      <c r="G4">
        <v>54.9</v>
      </c>
      <c r="H4">
        <v>2.31</v>
      </c>
      <c r="I4" s="1">
        <f t="shared" si="0"/>
        <v>23.766233766233764</v>
      </c>
      <c r="J4" s="1">
        <v>34</v>
      </c>
      <c r="K4" s="1">
        <v>47.72</v>
      </c>
      <c r="L4" s="1">
        <v>7.19</v>
      </c>
      <c r="M4" s="1">
        <v>17.89</v>
      </c>
      <c r="N4" s="1">
        <v>42.77</v>
      </c>
      <c r="O4" s="1">
        <v>41.74</v>
      </c>
      <c r="P4" s="1">
        <v>31</v>
      </c>
    </row>
    <row r="5" spans="1:16" x14ac:dyDescent="0.25">
      <c r="A5">
        <v>4</v>
      </c>
      <c r="B5" t="s">
        <v>87</v>
      </c>
      <c r="C5">
        <v>0.15</v>
      </c>
      <c r="D5">
        <v>1.01</v>
      </c>
      <c r="E5">
        <v>0.71</v>
      </c>
      <c r="F5">
        <v>0.28999999999999998</v>
      </c>
      <c r="G5">
        <v>56.1</v>
      </c>
      <c r="H5">
        <v>1.19</v>
      </c>
      <c r="I5" s="1">
        <f t="shared" si="0"/>
        <v>47.142857142857146</v>
      </c>
      <c r="J5" s="1">
        <v>43</v>
      </c>
      <c r="K5" s="1">
        <v>40.11</v>
      </c>
      <c r="L5" s="1">
        <v>7.1</v>
      </c>
      <c r="M5" s="1">
        <v>29.38</v>
      </c>
      <c r="N5" s="1">
        <v>29.68</v>
      </c>
      <c r="O5" s="1">
        <v>27.37</v>
      </c>
      <c r="P5" s="1">
        <v>22</v>
      </c>
    </row>
    <row r="6" spans="1:16" x14ac:dyDescent="0.25">
      <c r="A6">
        <v>5</v>
      </c>
      <c r="B6" t="s">
        <v>87</v>
      </c>
      <c r="C6">
        <v>0.17</v>
      </c>
      <c r="D6">
        <v>0.99</v>
      </c>
      <c r="E6">
        <v>2.54</v>
      </c>
      <c r="F6">
        <v>0.24</v>
      </c>
      <c r="G6">
        <v>55.2</v>
      </c>
      <c r="H6">
        <v>2.12</v>
      </c>
      <c r="I6" s="1">
        <f t="shared" si="0"/>
        <v>26.037735849056602</v>
      </c>
      <c r="J6" s="1">
        <v>54</v>
      </c>
      <c r="K6" s="1">
        <v>43.23</v>
      </c>
      <c r="L6" s="1">
        <v>5.05</v>
      </c>
      <c r="M6" s="1">
        <v>27.97</v>
      </c>
      <c r="N6" s="1">
        <v>48.34</v>
      </c>
      <c r="O6" s="1">
        <v>52.99</v>
      </c>
      <c r="P6" s="1">
        <v>18</v>
      </c>
    </row>
    <row r="7" spans="1:16" x14ac:dyDescent="0.25">
      <c r="A7">
        <v>6</v>
      </c>
      <c r="B7" t="s">
        <v>87</v>
      </c>
      <c r="C7">
        <v>0.15</v>
      </c>
      <c r="D7">
        <v>1.1399999999999999</v>
      </c>
      <c r="E7">
        <v>1.08</v>
      </c>
      <c r="F7">
        <v>0.28000000000000003</v>
      </c>
      <c r="G7">
        <v>55.8</v>
      </c>
      <c r="H7">
        <v>1.74</v>
      </c>
      <c r="I7" s="1">
        <f t="shared" si="0"/>
        <v>32.068965517241381</v>
      </c>
      <c r="J7" s="1">
        <v>39</v>
      </c>
      <c r="K7" s="1">
        <v>39.47</v>
      </c>
      <c r="L7" s="1">
        <v>4.91</v>
      </c>
      <c r="M7" s="1">
        <v>19.55</v>
      </c>
      <c r="N7" s="1">
        <v>38.25</v>
      </c>
      <c r="O7" s="1">
        <v>78.55</v>
      </c>
      <c r="P7" s="1">
        <v>24</v>
      </c>
    </row>
    <row r="8" spans="1:16" x14ac:dyDescent="0.25">
      <c r="A8">
        <v>7</v>
      </c>
      <c r="B8" t="s">
        <v>87</v>
      </c>
      <c r="C8">
        <v>0.2</v>
      </c>
      <c r="D8">
        <v>1.1000000000000001</v>
      </c>
      <c r="E8">
        <v>1.48</v>
      </c>
      <c r="F8">
        <v>0.3</v>
      </c>
      <c r="G8">
        <v>55.2</v>
      </c>
      <c r="H8">
        <v>1.83</v>
      </c>
      <c r="I8" s="1">
        <f t="shared" si="0"/>
        <v>30.16393442622951</v>
      </c>
      <c r="J8" s="1">
        <v>24</v>
      </c>
      <c r="K8" s="1">
        <v>37.32</v>
      </c>
      <c r="L8" s="1">
        <v>6.29</v>
      </c>
      <c r="M8" s="1">
        <v>20.58</v>
      </c>
      <c r="N8" s="1">
        <v>32.94</v>
      </c>
      <c r="O8" s="1">
        <v>45.9</v>
      </c>
      <c r="P8" s="1">
        <v>15</v>
      </c>
    </row>
    <row r="9" spans="1:16" x14ac:dyDescent="0.25">
      <c r="A9">
        <v>8</v>
      </c>
      <c r="B9" t="s">
        <v>87</v>
      </c>
      <c r="C9">
        <v>0.15</v>
      </c>
      <c r="D9">
        <v>1.25</v>
      </c>
      <c r="E9">
        <v>1.22</v>
      </c>
      <c r="F9">
        <v>0.26</v>
      </c>
      <c r="G9">
        <v>55.2</v>
      </c>
      <c r="H9">
        <v>1.78</v>
      </c>
      <c r="I9" s="1">
        <f t="shared" si="0"/>
        <v>31.011235955056179</v>
      </c>
      <c r="J9" s="1">
        <v>17</v>
      </c>
      <c r="K9" s="1">
        <v>33.799999999999997</v>
      </c>
      <c r="L9" s="1">
        <v>3.96</v>
      </c>
      <c r="M9" s="1">
        <v>12.85</v>
      </c>
      <c r="N9" s="1">
        <v>13.74</v>
      </c>
      <c r="O9" s="1">
        <v>57.02</v>
      </c>
      <c r="P9" s="1">
        <v>14</v>
      </c>
    </row>
    <row r="10" spans="1:16" x14ac:dyDescent="0.25">
      <c r="A10">
        <v>9</v>
      </c>
      <c r="B10" t="s">
        <v>87</v>
      </c>
      <c r="C10">
        <v>0.23</v>
      </c>
      <c r="D10">
        <v>1.1599999999999999</v>
      </c>
      <c r="E10">
        <v>1.61</v>
      </c>
      <c r="F10">
        <v>0.23</v>
      </c>
      <c r="G10">
        <v>55.2</v>
      </c>
      <c r="H10">
        <v>2.02</v>
      </c>
      <c r="I10" s="1">
        <f t="shared" si="0"/>
        <v>27.326732673267326</v>
      </c>
      <c r="J10" s="1">
        <v>21</v>
      </c>
      <c r="K10" s="1">
        <v>49.3</v>
      </c>
      <c r="L10" s="1">
        <v>4.1399999999999997</v>
      </c>
      <c r="M10" s="1">
        <v>12.88</v>
      </c>
      <c r="N10" s="1">
        <v>35.700000000000003</v>
      </c>
      <c r="O10" s="1">
        <v>40.479999999999997</v>
      </c>
      <c r="P10" s="1">
        <v>29</v>
      </c>
    </row>
    <row r="11" spans="1:16" x14ac:dyDescent="0.25">
      <c r="A11">
        <v>10</v>
      </c>
      <c r="B11" t="s">
        <v>87</v>
      </c>
      <c r="C11">
        <v>0.14000000000000001</v>
      </c>
      <c r="D11">
        <v>1.29</v>
      </c>
      <c r="E11">
        <v>1.63</v>
      </c>
      <c r="F11">
        <v>0.17</v>
      </c>
      <c r="G11">
        <v>55.2</v>
      </c>
      <c r="H11">
        <v>1.69</v>
      </c>
      <c r="I11" s="1">
        <f t="shared" si="0"/>
        <v>32.662721893491124</v>
      </c>
      <c r="J11" s="1">
        <v>34</v>
      </c>
      <c r="K11" s="1">
        <v>52.67</v>
      </c>
      <c r="L11" s="1">
        <v>5.05</v>
      </c>
      <c r="M11" s="1">
        <v>23.97</v>
      </c>
      <c r="N11" s="1">
        <v>62.05</v>
      </c>
      <c r="O11" s="1">
        <v>62.72</v>
      </c>
      <c r="P11" s="1">
        <v>45</v>
      </c>
    </row>
    <row r="12" spans="1:16" x14ac:dyDescent="0.25">
      <c r="A12">
        <v>11</v>
      </c>
      <c r="B12" t="s">
        <v>88</v>
      </c>
      <c r="C12">
        <v>0.03</v>
      </c>
      <c r="D12">
        <v>0.05</v>
      </c>
      <c r="E12">
        <v>2.41</v>
      </c>
      <c r="F12">
        <v>0.04</v>
      </c>
      <c r="G12">
        <v>54.7</v>
      </c>
      <c r="H12">
        <v>0.73</v>
      </c>
      <c r="I12" s="1">
        <f t="shared" si="0"/>
        <v>74.93150684931507</v>
      </c>
      <c r="J12" s="1">
        <v>15</v>
      </c>
      <c r="K12" s="1">
        <v>260.8</v>
      </c>
      <c r="L12" s="1">
        <v>2.85</v>
      </c>
      <c r="M12" s="1">
        <v>22.54</v>
      </c>
      <c r="N12" s="1">
        <v>36.9</v>
      </c>
      <c r="O12" s="1">
        <v>36.03</v>
      </c>
      <c r="P12" s="1">
        <v>260</v>
      </c>
    </row>
    <row r="13" spans="1:16" x14ac:dyDescent="0.25">
      <c r="A13">
        <v>12</v>
      </c>
      <c r="B13" t="s">
        <v>88</v>
      </c>
      <c r="C13">
        <v>0.05</v>
      </c>
      <c r="D13">
        <v>7.0000000000000007E-2</v>
      </c>
      <c r="E13">
        <v>2.62</v>
      </c>
      <c r="F13">
        <v>0.08</v>
      </c>
      <c r="G13">
        <v>49.4</v>
      </c>
      <c r="H13">
        <v>1.02</v>
      </c>
      <c r="I13" s="1">
        <f t="shared" si="0"/>
        <v>48.431372549019606</v>
      </c>
      <c r="J13" s="1">
        <v>22</v>
      </c>
      <c r="K13" s="1">
        <v>761</v>
      </c>
      <c r="L13" s="1">
        <v>5.0599999999999996</v>
      </c>
      <c r="M13" s="1">
        <v>15.47</v>
      </c>
      <c r="N13" s="1">
        <v>50.99</v>
      </c>
      <c r="O13" s="1">
        <v>36.979999999999997</v>
      </c>
      <c r="P13" s="1">
        <v>650</v>
      </c>
    </row>
    <row r="14" spans="1:16" x14ac:dyDescent="0.25">
      <c r="A14">
        <v>13</v>
      </c>
      <c r="B14" t="s">
        <v>88</v>
      </c>
      <c r="C14">
        <v>0.05</v>
      </c>
      <c r="D14">
        <v>0.11</v>
      </c>
      <c r="E14">
        <v>2.97</v>
      </c>
      <c r="F14">
        <v>0.16</v>
      </c>
      <c r="G14">
        <v>47.1</v>
      </c>
      <c r="H14">
        <v>1.04</v>
      </c>
      <c r="I14" s="1">
        <f t="shared" si="0"/>
        <v>45.28846153846154</v>
      </c>
      <c r="J14" s="1">
        <v>32</v>
      </c>
      <c r="K14" s="1">
        <v>695.5</v>
      </c>
      <c r="L14" s="1">
        <v>3.89</v>
      </c>
      <c r="M14" s="1">
        <v>15.43</v>
      </c>
      <c r="N14" s="1">
        <v>71.23</v>
      </c>
      <c r="O14" s="1">
        <v>71.06</v>
      </c>
      <c r="P14" s="1">
        <v>750</v>
      </c>
    </row>
    <row r="15" spans="1:16" x14ac:dyDescent="0.25">
      <c r="A15">
        <v>14</v>
      </c>
      <c r="B15" t="s">
        <v>88</v>
      </c>
      <c r="C15">
        <v>0.04</v>
      </c>
      <c r="D15">
        <v>7.0000000000000007E-2</v>
      </c>
      <c r="E15">
        <v>1.89</v>
      </c>
      <c r="F15">
        <v>0.08</v>
      </c>
      <c r="G15">
        <v>52.3</v>
      </c>
      <c r="H15">
        <v>0.73</v>
      </c>
      <c r="I15" s="1">
        <f t="shared" si="0"/>
        <v>71.643835616438352</v>
      </c>
      <c r="J15" s="1">
        <v>16</v>
      </c>
      <c r="K15" s="1">
        <v>487.2</v>
      </c>
      <c r="L15" s="1">
        <v>2.94</v>
      </c>
      <c r="M15" s="1">
        <v>34.21</v>
      </c>
      <c r="N15" s="1">
        <v>59.24</v>
      </c>
      <c r="O15" s="1">
        <v>35.53</v>
      </c>
      <c r="P15" s="1">
        <v>270</v>
      </c>
    </row>
    <row r="16" spans="1:16" x14ac:dyDescent="0.25">
      <c r="A16">
        <v>15</v>
      </c>
      <c r="B16" t="s">
        <v>88</v>
      </c>
      <c r="C16">
        <v>0.05</v>
      </c>
      <c r="D16">
        <v>0.06</v>
      </c>
      <c r="E16">
        <v>3.09</v>
      </c>
      <c r="F16">
        <v>0.05</v>
      </c>
      <c r="G16">
        <v>52.9</v>
      </c>
      <c r="H16">
        <v>0.93</v>
      </c>
      <c r="I16" s="1">
        <f t="shared" si="0"/>
        <v>56.881720430107521</v>
      </c>
      <c r="J16" s="1">
        <v>23</v>
      </c>
      <c r="K16" s="1">
        <v>304.3</v>
      </c>
      <c r="L16" s="1">
        <v>5.01</v>
      </c>
      <c r="M16" s="1">
        <v>27.83</v>
      </c>
      <c r="N16" s="1">
        <v>100.2</v>
      </c>
      <c r="O16" s="1">
        <v>51.21</v>
      </c>
      <c r="P16" s="1">
        <v>280</v>
      </c>
    </row>
    <row r="17" spans="1:16" x14ac:dyDescent="0.25">
      <c r="A17">
        <v>16</v>
      </c>
      <c r="B17" t="s">
        <v>88</v>
      </c>
      <c r="C17">
        <v>7.0000000000000007E-2</v>
      </c>
      <c r="D17">
        <v>7.0000000000000007E-2</v>
      </c>
      <c r="E17">
        <v>2.19</v>
      </c>
      <c r="F17">
        <v>0.06</v>
      </c>
      <c r="G17">
        <v>54.9</v>
      </c>
      <c r="H17">
        <v>0.96</v>
      </c>
      <c r="I17" s="1">
        <f t="shared" si="0"/>
        <v>57.1875</v>
      </c>
      <c r="J17" s="1">
        <v>15</v>
      </c>
      <c r="K17" s="1">
        <v>149.6</v>
      </c>
      <c r="L17" s="1">
        <v>3.3</v>
      </c>
      <c r="M17" s="1">
        <v>39.36</v>
      </c>
      <c r="N17" s="1">
        <v>83.19</v>
      </c>
      <c r="O17" s="1">
        <v>45.52</v>
      </c>
      <c r="P17" s="1">
        <v>250</v>
      </c>
    </row>
    <row r="18" spans="1:16" x14ac:dyDescent="0.25">
      <c r="A18">
        <v>17</v>
      </c>
      <c r="B18" t="s">
        <v>88</v>
      </c>
      <c r="C18">
        <v>7.0000000000000007E-2</v>
      </c>
      <c r="D18">
        <v>0.09</v>
      </c>
      <c r="E18">
        <v>2.11</v>
      </c>
      <c r="F18">
        <v>0.06</v>
      </c>
      <c r="G18">
        <v>54.9</v>
      </c>
      <c r="H18">
        <v>1.1599999999999999</v>
      </c>
      <c r="I18" s="1">
        <f t="shared" si="0"/>
        <v>47.327586206896555</v>
      </c>
      <c r="J18" s="1">
        <v>22</v>
      </c>
      <c r="K18" s="1">
        <v>248.5</v>
      </c>
      <c r="L18" s="1">
        <v>3.33</v>
      </c>
      <c r="M18" s="1">
        <v>22.46</v>
      </c>
      <c r="N18" s="1">
        <v>59.96</v>
      </c>
      <c r="O18" s="1">
        <v>47.4</v>
      </c>
      <c r="P18" s="1">
        <v>360</v>
      </c>
    </row>
    <row r="19" spans="1:16" x14ac:dyDescent="0.25">
      <c r="A19">
        <v>18</v>
      </c>
      <c r="B19" t="s">
        <v>88</v>
      </c>
      <c r="C19">
        <v>0.05</v>
      </c>
      <c r="D19">
        <v>0.08</v>
      </c>
      <c r="E19">
        <v>2.9</v>
      </c>
      <c r="F19">
        <v>0.08</v>
      </c>
      <c r="G19">
        <v>53.5</v>
      </c>
      <c r="H19">
        <v>0.91</v>
      </c>
      <c r="I19" s="1">
        <f t="shared" si="0"/>
        <v>58.791208791208788</v>
      </c>
      <c r="J19" s="1">
        <v>19</v>
      </c>
      <c r="K19" s="1">
        <v>240.2</v>
      </c>
      <c r="L19" s="1">
        <v>3.58</v>
      </c>
      <c r="M19" s="1">
        <v>16.52</v>
      </c>
      <c r="N19" s="1">
        <v>44.89</v>
      </c>
      <c r="O19" s="1">
        <v>75.37</v>
      </c>
      <c r="P19" s="1">
        <v>340</v>
      </c>
    </row>
    <row r="20" spans="1:16" x14ac:dyDescent="0.25">
      <c r="A20">
        <v>19</v>
      </c>
      <c r="B20" t="s">
        <v>88</v>
      </c>
      <c r="C20">
        <v>0.12</v>
      </c>
      <c r="D20">
        <v>0.24</v>
      </c>
      <c r="E20">
        <v>2.87</v>
      </c>
      <c r="F20">
        <v>0.11</v>
      </c>
      <c r="G20">
        <v>54.1</v>
      </c>
      <c r="H20">
        <v>1.48</v>
      </c>
      <c r="I20" s="1">
        <f t="shared" si="0"/>
        <v>36.554054054054056</v>
      </c>
      <c r="J20" s="1">
        <v>29</v>
      </c>
      <c r="K20" s="1">
        <v>358.4</v>
      </c>
      <c r="L20" s="1">
        <v>3.82</v>
      </c>
      <c r="M20" s="1">
        <v>18.91</v>
      </c>
      <c r="N20" s="1">
        <v>43.2</v>
      </c>
      <c r="O20" s="1">
        <v>33.31</v>
      </c>
      <c r="P20" s="1">
        <v>520</v>
      </c>
    </row>
    <row r="21" spans="1:16" ht="16.5" customHeight="1" x14ac:dyDescent="0.25">
      <c r="A21">
        <v>20</v>
      </c>
      <c r="B21" t="s">
        <v>88</v>
      </c>
      <c r="C21">
        <v>7.0000000000000007E-2</v>
      </c>
      <c r="D21">
        <v>7.0000000000000007E-2</v>
      </c>
      <c r="E21">
        <v>3.42</v>
      </c>
      <c r="F21">
        <v>0.06</v>
      </c>
      <c r="G21">
        <v>53.5</v>
      </c>
      <c r="H21">
        <v>1.01</v>
      </c>
      <c r="I21" s="1">
        <f t="shared" si="0"/>
        <v>52.970297029702969</v>
      </c>
      <c r="J21" s="1">
        <v>22</v>
      </c>
      <c r="K21" s="1">
        <v>344.6</v>
      </c>
      <c r="L21" s="1">
        <v>3.66</v>
      </c>
      <c r="M21" s="1">
        <v>37.380000000000003</v>
      </c>
      <c r="N21" s="1">
        <v>125.4</v>
      </c>
      <c r="O21" s="1">
        <v>97.66</v>
      </c>
      <c r="P21" s="1">
        <v>350</v>
      </c>
    </row>
    <row r="22" spans="1:16" x14ac:dyDescent="0.25">
      <c r="A22">
        <v>21</v>
      </c>
      <c r="B22" t="s">
        <v>89</v>
      </c>
      <c r="C22">
        <v>0.34</v>
      </c>
      <c r="D22">
        <v>2.4500000000000002</v>
      </c>
      <c r="E22">
        <v>0.38</v>
      </c>
      <c r="F22">
        <v>0.19</v>
      </c>
      <c r="G22">
        <v>54.4</v>
      </c>
      <c r="H22">
        <v>2.27</v>
      </c>
      <c r="I22" s="1">
        <f t="shared" si="0"/>
        <v>23.964757709251099</v>
      </c>
      <c r="J22" s="1">
        <v>26</v>
      </c>
      <c r="K22" s="1">
        <v>36.6</v>
      </c>
      <c r="L22" s="1">
        <v>12.32</v>
      </c>
      <c r="M22" s="1">
        <v>29.04</v>
      </c>
      <c r="N22" s="1">
        <v>18.989999999999998</v>
      </c>
      <c r="O22" s="1">
        <v>18.72</v>
      </c>
      <c r="P22" s="1">
        <v>7.6</v>
      </c>
    </row>
    <row r="23" spans="1:16" x14ac:dyDescent="0.25">
      <c r="A23">
        <v>22</v>
      </c>
      <c r="B23" t="s">
        <v>89</v>
      </c>
      <c r="C23">
        <v>0.41</v>
      </c>
      <c r="D23">
        <v>2.23</v>
      </c>
      <c r="E23">
        <v>0.36</v>
      </c>
      <c r="F23">
        <v>0.19</v>
      </c>
      <c r="G23">
        <v>54.9</v>
      </c>
      <c r="H23">
        <v>2.68</v>
      </c>
      <c r="I23" s="1">
        <f t="shared" si="0"/>
        <v>20.485074626865671</v>
      </c>
      <c r="J23" s="1">
        <v>42</v>
      </c>
      <c r="K23" s="1">
        <v>37.619999999999997</v>
      </c>
      <c r="L23" s="1">
        <v>11.19</v>
      </c>
      <c r="M23" s="1">
        <v>35.29</v>
      </c>
      <c r="N23" s="1">
        <v>14.63</v>
      </c>
      <c r="O23" s="1">
        <v>19.78</v>
      </c>
      <c r="P23" s="1">
        <v>7.9</v>
      </c>
    </row>
    <row r="24" spans="1:16" x14ac:dyDescent="0.25">
      <c r="A24">
        <v>23</v>
      </c>
      <c r="B24" t="s">
        <v>89</v>
      </c>
      <c r="C24">
        <v>0.35</v>
      </c>
      <c r="D24">
        <v>1.93</v>
      </c>
      <c r="E24">
        <v>0.61</v>
      </c>
      <c r="F24">
        <v>0.21</v>
      </c>
      <c r="G24">
        <v>54.9</v>
      </c>
      <c r="H24">
        <v>2.56</v>
      </c>
      <c r="I24" s="1">
        <f t="shared" si="0"/>
        <v>21.4453125</v>
      </c>
      <c r="J24" s="1">
        <v>38</v>
      </c>
      <c r="K24" s="1">
        <v>55.31</v>
      </c>
      <c r="L24" s="1">
        <v>11.93</v>
      </c>
      <c r="M24" s="1">
        <v>40.619999999999997</v>
      </c>
      <c r="N24" s="1">
        <v>38.68</v>
      </c>
      <c r="O24" s="1">
        <v>26.17</v>
      </c>
      <c r="P24" s="1">
        <v>25</v>
      </c>
    </row>
    <row r="25" spans="1:16" x14ac:dyDescent="0.25">
      <c r="A25">
        <v>24</v>
      </c>
      <c r="B25" t="s">
        <v>89</v>
      </c>
      <c r="C25">
        <v>0.34</v>
      </c>
      <c r="D25">
        <v>2.2599999999999998</v>
      </c>
      <c r="E25">
        <v>0.19</v>
      </c>
      <c r="F25">
        <v>0.21</v>
      </c>
      <c r="G25">
        <v>54.7</v>
      </c>
      <c r="H25">
        <v>2.46</v>
      </c>
      <c r="I25" s="1">
        <f t="shared" si="0"/>
        <v>22.23577235772358</v>
      </c>
      <c r="J25" s="1">
        <v>59</v>
      </c>
      <c r="K25" s="1">
        <v>32.47</v>
      </c>
      <c r="L25" s="1">
        <v>11.26</v>
      </c>
      <c r="M25" s="1">
        <v>35.53</v>
      </c>
      <c r="N25" s="1">
        <v>14.27</v>
      </c>
      <c r="O25" s="1">
        <v>11.99</v>
      </c>
      <c r="P25" s="1">
        <v>11</v>
      </c>
    </row>
    <row r="26" spans="1:16" x14ac:dyDescent="0.25">
      <c r="A26">
        <v>25</v>
      </c>
      <c r="B26" t="s">
        <v>89</v>
      </c>
      <c r="C26">
        <v>0.37</v>
      </c>
      <c r="D26">
        <v>1.92</v>
      </c>
      <c r="E26">
        <v>0.96</v>
      </c>
      <c r="F26">
        <v>0.19</v>
      </c>
      <c r="G26">
        <v>54.9</v>
      </c>
      <c r="H26">
        <v>2.14</v>
      </c>
      <c r="I26" s="1">
        <f t="shared" si="0"/>
        <v>25.654205607476634</v>
      </c>
      <c r="J26" s="1">
        <v>48</v>
      </c>
      <c r="K26" s="1">
        <v>86.28</v>
      </c>
      <c r="L26" s="1">
        <v>9.85</v>
      </c>
      <c r="M26" s="1">
        <v>27.01</v>
      </c>
      <c r="N26" s="1">
        <v>42.68</v>
      </c>
      <c r="O26" s="1">
        <v>22</v>
      </c>
      <c r="P26" s="1">
        <v>13</v>
      </c>
    </row>
    <row r="27" spans="1:16" x14ac:dyDescent="0.25">
      <c r="A27">
        <v>26</v>
      </c>
      <c r="B27" t="s">
        <v>89</v>
      </c>
      <c r="C27">
        <v>0.37</v>
      </c>
      <c r="D27">
        <v>2.19</v>
      </c>
      <c r="E27">
        <v>0.45</v>
      </c>
      <c r="F27">
        <v>0.21</v>
      </c>
      <c r="G27">
        <v>54.9</v>
      </c>
      <c r="H27">
        <v>2.27</v>
      </c>
      <c r="I27" s="1">
        <f t="shared" si="0"/>
        <v>24.185022026431717</v>
      </c>
      <c r="J27" s="1">
        <v>47</v>
      </c>
      <c r="K27" s="1">
        <v>32.380000000000003</v>
      </c>
      <c r="L27" s="1">
        <v>9.44</v>
      </c>
      <c r="M27" s="1">
        <v>33.409999999999997</v>
      </c>
      <c r="N27" s="1">
        <v>30.68</v>
      </c>
      <c r="O27" s="1">
        <v>30.27</v>
      </c>
      <c r="P27" s="1">
        <v>10</v>
      </c>
    </row>
    <row r="28" spans="1:16" x14ac:dyDescent="0.25">
      <c r="A28">
        <v>27</v>
      </c>
      <c r="B28" t="s">
        <v>89</v>
      </c>
      <c r="C28">
        <v>0.43</v>
      </c>
      <c r="D28">
        <v>2.5099999999999998</v>
      </c>
      <c r="E28">
        <v>0.22</v>
      </c>
      <c r="F28">
        <v>0.21</v>
      </c>
      <c r="G28">
        <v>54.7</v>
      </c>
      <c r="H28">
        <v>2.86</v>
      </c>
      <c r="I28" s="1">
        <f t="shared" si="0"/>
        <v>19.125874125874127</v>
      </c>
      <c r="J28" s="1">
        <v>31</v>
      </c>
      <c r="K28" s="1">
        <v>34.799999999999997</v>
      </c>
      <c r="L28" s="1">
        <v>10.49</v>
      </c>
      <c r="M28" s="1">
        <v>37.75</v>
      </c>
      <c r="N28" s="1">
        <v>21.84</v>
      </c>
      <c r="O28" s="1">
        <v>18.05</v>
      </c>
      <c r="P28" s="1">
        <v>8.6999999999999993</v>
      </c>
    </row>
    <row r="29" spans="1:16" x14ac:dyDescent="0.25">
      <c r="A29">
        <v>28</v>
      </c>
      <c r="B29" t="s">
        <v>89</v>
      </c>
      <c r="C29">
        <v>0.31</v>
      </c>
      <c r="D29">
        <v>2.2400000000000002</v>
      </c>
      <c r="E29">
        <v>1.1599999999999999</v>
      </c>
      <c r="F29">
        <v>0.18</v>
      </c>
      <c r="G29">
        <v>54.1</v>
      </c>
      <c r="H29">
        <v>1.99</v>
      </c>
      <c r="I29" s="1">
        <f t="shared" si="0"/>
        <v>27.185929648241206</v>
      </c>
      <c r="J29" s="1">
        <v>23</v>
      </c>
      <c r="K29" s="1">
        <v>38.67</v>
      </c>
      <c r="L29" s="1">
        <v>9.7100000000000009</v>
      </c>
      <c r="M29" s="1">
        <v>28.67</v>
      </c>
      <c r="N29" s="1">
        <v>23.37</v>
      </c>
      <c r="O29" s="1">
        <v>34.11</v>
      </c>
      <c r="P29" s="1">
        <v>12</v>
      </c>
    </row>
    <row r="30" spans="1:16" x14ac:dyDescent="0.25">
      <c r="A30">
        <v>29</v>
      </c>
      <c r="B30" t="s">
        <v>89</v>
      </c>
      <c r="C30">
        <v>0.46</v>
      </c>
      <c r="D30">
        <v>2.4300000000000002</v>
      </c>
      <c r="E30">
        <v>0.4</v>
      </c>
      <c r="F30">
        <v>0.2</v>
      </c>
      <c r="G30">
        <v>54.4</v>
      </c>
      <c r="H30">
        <v>2.76</v>
      </c>
      <c r="I30" s="1">
        <f t="shared" si="0"/>
        <v>19.710144927536234</v>
      </c>
      <c r="J30" s="1">
        <v>40</v>
      </c>
      <c r="K30" s="1">
        <v>45.24</v>
      </c>
      <c r="L30" s="1">
        <v>9.3800000000000008</v>
      </c>
      <c r="M30" s="1">
        <v>33.67</v>
      </c>
      <c r="N30" s="1">
        <v>28.03</v>
      </c>
      <c r="O30" s="1">
        <v>14.94</v>
      </c>
      <c r="P30" s="1">
        <v>11</v>
      </c>
    </row>
    <row r="31" spans="1:16" x14ac:dyDescent="0.25">
      <c r="A31">
        <v>30</v>
      </c>
      <c r="B31" t="s">
        <v>89</v>
      </c>
      <c r="C31">
        <v>0.46</v>
      </c>
      <c r="D31">
        <v>2.54</v>
      </c>
      <c r="E31">
        <v>0.42</v>
      </c>
      <c r="F31">
        <v>0.26</v>
      </c>
      <c r="G31">
        <v>54.1</v>
      </c>
      <c r="H31">
        <v>2.5099999999999998</v>
      </c>
      <c r="I31" s="1">
        <f t="shared" si="0"/>
        <v>21.553784860557773</v>
      </c>
      <c r="J31" s="1">
        <v>37</v>
      </c>
      <c r="K31" s="1">
        <v>37.79</v>
      </c>
      <c r="L31" s="1">
        <v>10.62</v>
      </c>
      <c r="M31" s="1">
        <v>34.93</v>
      </c>
      <c r="N31" s="1">
        <v>28.97</v>
      </c>
      <c r="O31" s="1">
        <v>23.84</v>
      </c>
      <c r="P31" s="1">
        <v>13</v>
      </c>
    </row>
    <row r="32" spans="1:16" x14ac:dyDescent="0.25">
      <c r="A32">
        <v>31</v>
      </c>
      <c r="B32" t="s">
        <v>70</v>
      </c>
      <c r="C32">
        <v>0.23</v>
      </c>
      <c r="D32">
        <v>1.1299999999999999</v>
      </c>
      <c r="E32">
        <v>1.98</v>
      </c>
      <c r="F32">
        <v>0.18</v>
      </c>
      <c r="G32">
        <v>54.7</v>
      </c>
      <c r="H32">
        <v>1.54</v>
      </c>
      <c r="I32" s="1">
        <f t="shared" si="0"/>
        <v>35.519480519480517</v>
      </c>
      <c r="J32" s="1">
        <v>23</v>
      </c>
      <c r="K32" s="1">
        <v>62.15</v>
      </c>
      <c r="L32" s="1">
        <v>5.21</v>
      </c>
      <c r="M32" s="1">
        <v>21.22</v>
      </c>
      <c r="N32" s="1">
        <v>18.32</v>
      </c>
      <c r="O32" s="1">
        <v>124.3</v>
      </c>
      <c r="P32" s="1">
        <v>34</v>
      </c>
    </row>
    <row r="33" spans="1:16" x14ac:dyDescent="0.25">
      <c r="A33">
        <v>32</v>
      </c>
      <c r="B33" t="s">
        <v>70</v>
      </c>
      <c r="C33">
        <v>0.18</v>
      </c>
      <c r="D33">
        <v>0.73</v>
      </c>
      <c r="E33">
        <v>1.74</v>
      </c>
      <c r="F33">
        <v>0.16</v>
      </c>
      <c r="G33">
        <v>55.5</v>
      </c>
      <c r="H33">
        <v>1.35</v>
      </c>
      <c r="I33" s="1">
        <f t="shared" si="0"/>
        <v>41.111111111111107</v>
      </c>
      <c r="J33" s="1">
        <v>23</v>
      </c>
      <c r="K33" s="1">
        <v>58.98</v>
      </c>
      <c r="L33" s="1">
        <v>4.88</v>
      </c>
      <c r="M33" s="1">
        <v>17.68</v>
      </c>
      <c r="N33" s="1">
        <v>16.170000000000002</v>
      </c>
      <c r="O33" s="1">
        <v>142.69999999999999</v>
      </c>
      <c r="P33" s="1">
        <v>26</v>
      </c>
    </row>
    <row r="34" spans="1:16" x14ac:dyDescent="0.25">
      <c r="A34">
        <v>33</v>
      </c>
      <c r="B34" t="s">
        <v>70</v>
      </c>
      <c r="C34">
        <v>0.09</v>
      </c>
      <c r="D34">
        <v>0.69</v>
      </c>
      <c r="E34">
        <v>1.85</v>
      </c>
      <c r="F34">
        <v>0.14000000000000001</v>
      </c>
      <c r="G34">
        <v>52.3</v>
      </c>
      <c r="H34">
        <v>0.76</v>
      </c>
      <c r="I34" s="1">
        <f t="shared" si="0"/>
        <v>68.815789473684205</v>
      </c>
      <c r="J34" s="1">
        <v>47</v>
      </c>
      <c r="K34" s="1">
        <v>754.7</v>
      </c>
      <c r="L34" s="1">
        <v>8.27</v>
      </c>
      <c r="M34" s="1">
        <v>17.57</v>
      </c>
      <c r="N34" s="1">
        <v>48.76</v>
      </c>
      <c r="O34" s="1">
        <v>29.29</v>
      </c>
      <c r="P34" s="1">
        <v>560</v>
      </c>
    </row>
    <row r="35" spans="1:16" x14ac:dyDescent="0.25">
      <c r="A35">
        <v>34</v>
      </c>
      <c r="B35" t="s">
        <v>70</v>
      </c>
      <c r="C35">
        <v>0.41</v>
      </c>
      <c r="D35">
        <v>1.28</v>
      </c>
      <c r="E35">
        <v>2.4</v>
      </c>
      <c r="F35">
        <v>0.24</v>
      </c>
      <c r="G35">
        <v>54.4</v>
      </c>
      <c r="H35">
        <v>1.6</v>
      </c>
      <c r="I35" s="1">
        <f t="shared" si="0"/>
        <v>34</v>
      </c>
      <c r="J35" s="1">
        <v>15</v>
      </c>
      <c r="K35" s="1">
        <v>56.88</v>
      </c>
      <c r="L35" s="1">
        <v>8.0399999999999991</v>
      </c>
      <c r="M35" s="1">
        <v>49.68</v>
      </c>
      <c r="N35" s="1">
        <v>26.29</v>
      </c>
      <c r="O35" s="1">
        <v>104.3</v>
      </c>
      <c r="P35" s="1">
        <v>20</v>
      </c>
    </row>
    <row r="36" spans="1:16" x14ac:dyDescent="0.25">
      <c r="A36">
        <v>35</v>
      </c>
      <c r="B36" t="s">
        <v>70</v>
      </c>
      <c r="C36">
        <v>0.37</v>
      </c>
      <c r="D36">
        <v>1.38</v>
      </c>
      <c r="E36">
        <v>2.76</v>
      </c>
      <c r="F36">
        <v>0.19</v>
      </c>
      <c r="G36">
        <v>54.1</v>
      </c>
      <c r="H36">
        <v>1.66</v>
      </c>
      <c r="I36" s="1">
        <f t="shared" si="0"/>
        <v>32.590361445783138</v>
      </c>
      <c r="J36" s="1">
        <v>25</v>
      </c>
      <c r="K36" s="1">
        <v>52.35</v>
      </c>
      <c r="L36" s="1">
        <v>10.76</v>
      </c>
      <c r="M36" s="1">
        <v>62.62</v>
      </c>
      <c r="N36" s="1">
        <v>29.3</v>
      </c>
      <c r="O36" s="1">
        <v>131.4</v>
      </c>
      <c r="P36" s="1">
        <v>16</v>
      </c>
    </row>
    <row r="37" spans="1:16" x14ac:dyDescent="0.25">
      <c r="A37">
        <v>36</v>
      </c>
      <c r="B37" t="s">
        <v>70</v>
      </c>
      <c r="C37">
        <v>0.45</v>
      </c>
      <c r="D37">
        <v>1.63</v>
      </c>
      <c r="E37">
        <v>1.35</v>
      </c>
      <c r="F37">
        <v>0.23</v>
      </c>
      <c r="G37">
        <v>54.7</v>
      </c>
      <c r="H37">
        <v>1.64</v>
      </c>
      <c r="I37" s="1">
        <f t="shared" si="0"/>
        <v>33.353658536585371</v>
      </c>
      <c r="J37" s="1">
        <v>20</v>
      </c>
      <c r="K37" s="1">
        <v>45.34</v>
      </c>
      <c r="L37" s="1">
        <v>9.7899999999999991</v>
      </c>
      <c r="M37" s="1">
        <v>59.33</v>
      </c>
      <c r="N37" s="1">
        <v>19.43</v>
      </c>
      <c r="O37" s="1">
        <v>80.7</v>
      </c>
      <c r="P37" s="1">
        <v>19</v>
      </c>
    </row>
    <row r="38" spans="1:16" x14ac:dyDescent="0.25">
      <c r="A38">
        <v>37</v>
      </c>
      <c r="B38" t="s">
        <v>70</v>
      </c>
      <c r="C38">
        <v>0.42</v>
      </c>
      <c r="D38">
        <v>1.44</v>
      </c>
      <c r="E38">
        <v>1.32</v>
      </c>
      <c r="F38">
        <v>0.2</v>
      </c>
      <c r="G38">
        <v>54.9</v>
      </c>
      <c r="H38">
        <v>1.53</v>
      </c>
      <c r="I38" s="1">
        <f t="shared" si="0"/>
        <v>35.882352941176471</v>
      </c>
      <c r="J38" s="1">
        <v>29</v>
      </c>
      <c r="K38" s="1">
        <v>46.28</v>
      </c>
      <c r="L38" s="1">
        <v>9.91</v>
      </c>
      <c r="M38" s="1">
        <v>42.38</v>
      </c>
      <c r="N38" s="1">
        <v>17.739999999999998</v>
      </c>
      <c r="O38" s="1">
        <v>87.64</v>
      </c>
      <c r="P38" s="1">
        <v>18</v>
      </c>
    </row>
    <row r="39" spans="1:16" x14ac:dyDescent="0.25">
      <c r="A39">
        <v>38</v>
      </c>
      <c r="B39" t="s">
        <v>70</v>
      </c>
      <c r="C39">
        <v>0.28000000000000003</v>
      </c>
      <c r="D39">
        <v>1.28</v>
      </c>
      <c r="E39">
        <v>1.78</v>
      </c>
      <c r="F39">
        <v>0.22</v>
      </c>
      <c r="G39">
        <v>54.9</v>
      </c>
      <c r="H39">
        <v>1.82</v>
      </c>
      <c r="I39" s="1">
        <f t="shared" si="0"/>
        <v>30.164835164835164</v>
      </c>
      <c r="J39" s="1">
        <v>23</v>
      </c>
      <c r="K39" s="1">
        <v>65</v>
      </c>
      <c r="L39" s="1">
        <v>4.8499999999999996</v>
      </c>
      <c r="M39" s="1">
        <v>28.55</v>
      </c>
      <c r="N39" s="1">
        <v>37.11</v>
      </c>
      <c r="O39" s="1">
        <v>109.2</v>
      </c>
      <c r="P39" s="1">
        <v>41</v>
      </c>
    </row>
    <row r="40" spans="1:16" x14ac:dyDescent="0.25">
      <c r="A40">
        <v>39</v>
      </c>
      <c r="B40" t="s">
        <v>70</v>
      </c>
      <c r="C40">
        <v>0.61</v>
      </c>
      <c r="D40">
        <v>1.37</v>
      </c>
      <c r="E40">
        <v>1.67</v>
      </c>
      <c r="F40">
        <v>0.19</v>
      </c>
      <c r="G40">
        <v>54.7</v>
      </c>
      <c r="H40">
        <v>1.35</v>
      </c>
      <c r="I40" s="1">
        <f t="shared" si="0"/>
        <v>40.518518518518519</v>
      </c>
      <c r="J40" s="1">
        <v>25</v>
      </c>
      <c r="K40" s="1">
        <v>53.28</v>
      </c>
      <c r="L40" s="1">
        <v>5.88</v>
      </c>
      <c r="M40" s="1">
        <v>41.94</v>
      </c>
      <c r="N40" s="1">
        <v>66.290000000000006</v>
      </c>
      <c r="O40" s="1">
        <v>92.89</v>
      </c>
      <c r="P40" s="1">
        <v>22</v>
      </c>
    </row>
    <row r="41" spans="1:16" ht="15.75" customHeight="1" x14ac:dyDescent="0.25">
      <c r="A41">
        <v>40</v>
      </c>
      <c r="B41" t="s">
        <v>70</v>
      </c>
      <c r="C41">
        <v>0.46</v>
      </c>
      <c r="D41">
        <v>1.48</v>
      </c>
      <c r="E41">
        <v>1.67</v>
      </c>
      <c r="F41">
        <v>0.22</v>
      </c>
      <c r="G41">
        <v>54.7</v>
      </c>
      <c r="H41">
        <v>1.56</v>
      </c>
      <c r="I41" s="1">
        <f t="shared" si="0"/>
        <v>35.064102564102562</v>
      </c>
      <c r="J41" s="1">
        <v>33</v>
      </c>
      <c r="K41" s="1">
        <v>69.94</v>
      </c>
      <c r="L41" s="1">
        <v>8.6300000000000008</v>
      </c>
      <c r="M41" s="1">
        <v>47.81</v>
      </c>
      <c r="N41" s="1">
        <v>38.5</v>
      </c>
      <c r="O41" s="1">
        <v>74.97</v>
      </c>
      <c r="P41" s="1">
        <v>29</v>
      </c>
    </row>
    <row r="42" spans="1:16" x14ac:dyDescent="0.25">
      <c r="A42">
        <v>41</v>
      </c>
      <c r="B42" t="s">
        <v>90</v>
      </c>
      <c r="C42">
        <v>0.68</v>
      </c>
      <c r="D42">
        <v>2.62</v>
      </c>
      <c r="E42">
        <v>0.34</v>
      </c>
      <c r="F42">
        <v>0.27</v>
      </c>
      <c r="G42">
        <v>54.1</v>
      </c>
      <c r="H42">
        <v>8.98</v>
      </c>
      <c r="I42" s="1">
        <f t="shared" si="0"/>
        <v>6.0244988864142535</v>
      </c>
      <c r="J42" s="1">
        <v>56</v>
      </c>
      <c r="K42" s="1">
        <v>55.24</v>
      </c>
      <c r="L42" s="1">
        <v>7.66</v>
      </c>
      <c r="M42" s="1">
        <v>111.1</v>
      </c>
      <c r="N42" s="1">
        <v>30.97</v>
      </c>
      <c r="O42" s="1">
        <v>42.32</v>
      </c>
      <c r="P42" s="1">
        <v>23</v>
      </c>
    </row>
    <row r="43" spans="1:16" x14ac:dyDescent="0.25">
      <c r="A43">
        <v>42</v>
      </c>
      <c r="B43" t="s">
        <v>90</v>
      </c>
      <c r="C43">
        <v>0.69</v>
      </c>
      <c r="D43">
        <v>2.5099999999999998</v>
      </c>
      <c r="E43">
        <v>0.32</v>
      </c>
      <c r="F43">
        <v>0.27</v>
      </c>
      <c r="G43">
        <v>54.4</v>
      </c>
      <c r="H43">
        <v>8.59</v>
      </c>
      <c r="I43" s="1">
        <f t="shared" si="0"/>
        <v>6.3329452852153665</v>
      </c>
      <c r="J43" s="1">
        <v>65</v>
      </c>
      <c r="K43" s="1">
        <v>65.819999999999993</v>
      </c>
      <c r="L43" s="1">
        <v>8.65</v>
      </c>
      <c r="M43" s="1">
        <v>126.62</v>
      </c>
      <c r="N43" s="1">
        <v>29.73</v>
      </c>
      <c r="O43" s="1">
        <v>31.95</v>
      </c>
      <c r="P43" s="1">
        <v>23.94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13" sqref="M13"/>
    </sheetView>
  </sheetViews>
  <sheetFormatPr defaultRowHeight="15" x14ac:dyDescent="0.25"/>
  <cols>
    <col min="1" max="1" width="19.42578125" bestFit="1" customWidth="1"/>
    <col min="2" max="2" width="7.7109375" bestFit="1" customWidth="1"/>
    <col min="3" max="9" width="10.42578125" bestFit="1" customWidth="1"/>
    <col min="10" max="10" width="10.42578125" style="1" bestFit="1" customWidth="1"/>
  </cols>
  <sheetData>
    <row r="1" spans="1:10" s="19" customFormat="1" x14ac:dyDescent="0.25">
      <c r="A1" s="19" t="s">
        <v>18</v>
      </c>
      <c r="B1" s="19" t="s">
        <v>19</v>
      </c>
      <c r="C1" s="19">
        <v>41625</v>
      </c>
      <c r="D1" s="19">
        <v>41748</v>
      </c>
      <c r="E1" s="19">
        <v>41778</v>
      </c>
      <c r="F1" s="19">
        <v>41809</v>
      </c>
      <c r="G1" s="19">
        <v>41839</v>
      </c>
      <c r="H1" s="19">
        <v>41870</v>
      </c>
      <c r="I1" s="19">
        <v>41901</v>
      </c>
      <c r="J1" s="19">
        <v>41949</v>
      </c>
    </row>
    <row r="2" spans="1:10" x14ac:dyDescent="0.25">
      <c r="A2" t="s">
        <v>20</v>
      </c>
      <c r="B2">
        <v>1</v>
      </c>
      <c r="C2">
        <v>54.34</v>
      </c>
      <c r="D2">
        <v>37.97</v>
      </c>
      <c r="E2">
        <v>37.64</v>
      </c>
      <c r="F2">
        <v>36.799999999999997</v>
      </c>
      <c r="G2">
        <v>36.33</v>
      </c>
      <c r="H2">
        <v>35.49</v>
      </c>
      <c r="I2">
        <v>34.549999999999997</v>
      </c>
      <c r="J2" s="1">
        <v>35.380000000000003</v>
      </c>
    </row>
    <row r="3" spans="1:10" x14ac:dyDescent="0.25">
      <c r="A3" t="s">
        <v>21</v>
      </c>
      <c r="B3">
        <v>2</v>
      </c>
      <c r="C3">
        <v>48.89</v>
      </c>
      <c r="D3">
        <v>38.299999999999997</v>
      </c>
      <c r="E3">
        <v>37.82</v>
      </c>
      <c r="F3">
        <v>36.869999999999997</v>
      </c>
      <c r="G3">
        <v>36.43</v>
      </c>
      <c r="H3">
        <v>35.659999999999997</v>
      </c>
      <c r="I3">
        <v>35.090000000000003</v>
      </c>
      <c r="J3" s="1">
        <v>35.89</v>
      </c>
    </row>
    <row r="4" spans="1:10" x14ac:dyDescent="0.25">
      <c r="A4" t="s">
        <v>94</v>
      </c>
      <c r="B4">
        <v>3</v>
      </c>
      <c r="C4">
        <v>48.55</v>
      </c>
      <c r="D4">
        <v>36.71</v>
      </c>
      <c r="E4">
        <v>36.42</v>
      </c>
      <c r="F4">
        <v>35.700000000000003</v>
      </c>
      <c r="G4">
        <v>35.24</v>
      </c>
      <c r="H4">
        <v>34.549999999999997</v>
      </c>
      <c r="I4">
        <v>33.520000000000003</v>
      </c>
      <c r="J4" s="1">
        <v>34.07</v>
      </c>
    </row>
    <row r="5" spans="1:10" x14ac:dyDescent="0.25">
      <c r="A5" t="s">
        <v>22</v>
      </c>
      <c r="B5">
        <v>4</v>
      </c>
      <c r="C5">
        <v>50.32</v>
      </c>
      <c r="D5">
        <v>39.5</v>
      </c>
      <c r="E5">
        <v>39.21</v>
      </c>
      <c r="F5">
        <v>38.46</v>
      </c>
      <c r="G5">
        <v>37.99</v>
      </c>
      <c r="H5">
        <v>37.130000000000003</v>
      </c>
      <c r="I5">
        <v>36.61</v>
      </c>
      <c r="J5" s="1">
        <v>37.33</v>
      </c>
    </row>
    <row r="6" spans="1:10" x14ac:dyDescent="0.25">
      <c r="B6">
        <v>5</v>
      </c>
      <c r="C6">
        <v>50.87</v>
      </c>
      <c r="D6">
        <v>40.450000000000003</v>
      </c>
      <c r="E6">
        <v>39.72</v>
      </c>
      <c r="F6">
        <v>38.67</v>
      </c>
      <c r="G6">
        <v>38.159999999999997</v>
      </c>
      <c r="H6">
        <v>36.69</v>
      </c>
      <c r="I6">
        <v>36.04</v>
      </c>
      <c r="J6" s="1">
        <v>36.79</v>
      </c>
    </row>
    <row r="7" spans="1:10" x14ac:dyDescent="0.25">
      <c r="B7">
        <v>6</v>
      </c>
      <c r="C7">
        <v>21.04</v>
      </c>
      <c r="D7">
        <v>16.88</v>
      </c>
      <c r="E7">
        <v>16.78</v>
      </c>
      <c r="F7">
        <v>16.66</v>
      </c>
      <c r="G7">
        <v>16.45</v>
      </c>
      <c r="H7">
        <v>16.23</v>
      </c>
      <c r="I7">
        <v>15.98</v>
      </c>
      <c r="J7" s="1">
        <v>16.39</v>
      </c>
    </row>
    <row r="8" spans="1:10" x14ac:dyDescent="0.25">
      <c r="B8">
        <v>7</v>
      </c>
      <c r="C8">
        <v>18.2</v>
      </c>
      <c r="D8">
        <v>14.62</v>
      </c>
      <c r="E8">
        <v>14.49</v>
      </c>
      <c r="F8">
        <v>14.26</v>
      </c>
      <c r="G8">
        <v>14.13</v>
      </c>
      <c r="H8">
        <v>13.95</v>
      </c>
      <c r="I8">
        <v>13.76</v>
      </c>
      <c r="J8" s="1">
        <v>14.2</v>
      </c>
    </row>
    <row r="9" spans="1:10" x14ac:dyDescent="0.25">
      <c r="B9">
        <v>8</v>
      </c>
      <c r="C9">
        <v>19.440000000000001</v>
      </c>
      <c r="D9">
        <v>15.54</v>
      </c>
      <c r="E9">
        <v>15.49</v>
      </c>
      <c r="F9">
        <v>15.28</v>
      </c>
      <c r="G9">
        <v>15.14</v>
      </c>
      <c r="H9">
        <v>14.92</v>
      </c>
      <c r="I9">
        <v>14.78</v>
      </c>
      <c r="J9" s="1">
        <v>15.09</v>
      </c>
    </row>
    <row r="10" spans="1:10" x14ac:dyDescent="0.25">
      <c r="B10">
        <v>9</v>
      </c>
      <c r="C10">
        <v>20.11</v>
      </c>
      <c r="D10">
        <v>16.21</v>
      </c>
      <c r="E10">
        <v>16.190000000000001</v>
      </c>
      <c r="F10">
        <v>15.87</v>
      </c>
      <c r="G10">
        <v>15.79</v>
      </c>
      <c r="H10">
        <v>15.54</v>
      </c>
      <c r="I10">
        <v>15.26</v>
      </c>
      <c r="J10" s="1">
        <v>15.69</v>
      </c>
    </row>
    <row r="11" spans="1:10" x14ac:dyDescent="0.25">
      <c r="B11">
        <v>10</v>
      </c>
      <c r="C11">
        <v>20.97</v>
      </c>
      <c r="D11">
        <v>16.3</v>
      </c>
      <c r="E11">
        <v>16.2</v>
      </c>
      <c r="F11">
        <v>15.87</v>
      </c>
      <c r="G11">
        <v>15.63</v>
      </c>
      <c r="H11">
        <v>15.46</v>
      </c>
      <c r="I11">
        <v>15.2</v>
      </c>
      <c r="J11" s="1">
        <v>15.68</v>
      </c>
    </row>
    <row r="12" spans="1:10" x14ac:dyDescent="0.25">
      <c r="B12">
        <v>11</v>
      </c>
      <c r="C12">
        <v>21.8</v>
      </c>
      <c r="D12">
        <v>19.12</v>
      </c>
      <c r="E12">
        <v>19.670000000000002</v>
      </c>
      <c r="F12">
        <v>35.21</v>
      </c>
      <c r="G12">
        <v>13.63</v>
      </c>
      <c r="H12">
        <v>13.37</v>
      </c>
      <c r="I12">
        <v>12.86</v>
      </c>
      <c r="J12">
        <v>12.73</v>
      </c>
    </row>
    <row r="13" spans="1:10" x14ac:dyDescent="0.25">
      <c r="B13">
        <v>12</v>
      </c>
      <c r="C13">
        <v>21.65</v>
      </c>
      <c r="D13">
        <v>19.66</v>
      </c>
      <c r="E13">
        <v>20.37</v>
      </c>
      <c r="F13">
        <v>24.88</v>
      </c>
      <c r="G13">
        <v>14.94</v>
      </c>
      <c r="H13">
        <v>14.5</v>
      </c>
      <c r="I13">
        <v>14.26</v>
      </c>
      <c r="J13">
        <v>13.95</v>
      </c>
    </row>
    <row r="14" spans="1:10" x14ac:dyDescent="0.25">
      <c r="B14">
        <v>13</v>
      </c>
      <c r="C14">
        <v>21.02</v>
      </c>
      <c r="D14">
        <v>18.260000000000002</v>
      </c>
      <c r="E14">
        <v>18.600000000000001</v>
      </c>
      <c r="F14">
        <v>18.68</v>
      </c>
      <c r="G14">
        <v>15.21</v>
      </c>
      <c r="H14">
        <v>15.12</v>
      </c>
      <c r="I14">
        <v>14.85</v>
      </c>
      <c r="J14">
        <v>14.39</v>
      </c>
    </row>
    <row r="15" spans="1:10" x14ac:dyDescent="0.25">
      <c r="B15">
        <v>14</v>
      </c>
      <c r="C15">
        <v>21.05</v>
      </c>
      <c r="D15">
        <v>18.29</v>
      </c>
      <c r="E15">
        <v>19.11</v>
      </c>
      <c r="F15">
        <v>19.66</v>
      </c>
      <c r="G15">
        <v>14.87</v>
      </c>
      <c r="H15">
        <v>14.75</v>
      </c>
      <c r="I15">
        <v>14.3</v>
      </c>
      <c r="J15">
        <v>14.26</v>
      </c>
    </row>
    <row r="16" spans="1:10" x14ac:dyDescent="0.25">
      <c r="B16">
        <v>15</v>
      </c>
      <c r="C16">
        <v>21.1</v>
      </c>
      <c r="D16">
        <v>18.11</v>
      </c>
      <c r="E16">
        <v>18.86</v>
      </c>
      <c r="F16">
        <v>25.36</v>
      </c>
      <c r="G16">
        <v>14.21</v>
      </c>
      <c r="H16">
        <v>13.75</v>
      </c>
      <c r="I16">
        <v>13.37</v>
      </c>
      <c r="J16">
        <v>13.18</v>
      </c>
    </row>
    <row r="17" spans="4:5" x14ac:dyDescent="0.25">
      <c r="D17" s="9"/>
      <c r="E17" s="9"/>
    </row>
    <row r="18" spans="4:5" x14ac:dyDescent="0.25">
      <c r="D1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A52" sqref="A52"/>
    </sheetView>
  </sheetViews>
  <sheetFormatPr defaultRowHeight="15" x14ac:dyDescent="0.25"/>
  <cols>
    <col min="1" max="1" width="16.28515625" bestFit="1" customWidth="1"/>
  </cols>
  <sheetData>
    <row r="1" spans="1:36" x14ac:dyDescent="0.25">
      <c r="A1" t="s">
        <v>23</v>
      </c>
    </row>
    <row r="2" spans="1:36" x14ac:dyDescent="0.25">
      <c r="A2" t="s">
        <v>91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24</v>
      </c>
      <c r="M2" t="s">
        <v>25</v>
      </c>
      <c r="N2" t="s">
        <v>24</v>
      </c>
      <c r="O2" t="s">
        <v>25</v>
      </c>
      <c r="P2" t="s">
        <v>25</v>
      </c>
      <c r="Q2" t="s">
        <v>24</v>
      </c>
      <c r="R2" t="s">
        <v>25</v>
      </c>
      <c r="S2" t="s">
        <v>25</v>
      </c>
      <c r="T2" t="s">
        <v>24</v>
      </c>
      <c r="U2" t="s">
        <v>25</v>
      </c>
      <c r="V2" t="s">
        <v>25</v>
      </c>
      <c r="W2" t="s">
        <v>25</v>
      </c>
      <c r="X2" t="s">
        <v>25</v>
      </c>
      <c r="Y2" t="s">
        <v>24</v>
      </c>
      <c r="Z2" t="s">
        <v>24</v>
      </c>
      <c r="AA2" t="s">
        <v>24</v>
      </c>
      <c r="AB2" t="s">
        <v>24</v>
      </c>
      <c r="AC2" t="s">
        <v>25</v>
      </c>
      <c r="AD2" t="s">
        <v>25</v>
      </c>
      <c r="AE2" t="s">
        <v>25</v>
      </c>
      <c r="AF2" t="s">
        <v>25</v>
      </c>
      <c r="AG2" t="s">
        <v>24</v>
      </c>
      <c r="AH2" t="s">
        <v>24</v>
      </c>
      <c r="AI2" t="s">
        <v>25</v>
      </c>
    </row>
    <row r="3" spans="1:36" x14ac:dyDescent="0.25">
      <c r="A3" t="s">
        <v>92</v>
      </c>
      <c r="B3">
        <v>30</v>
      </c>
      <c r="C3">
        <v>5</v>
      </c>
      <c r="D3">
        <v>6</v>
      </c>
      <c r="E3">
        <v>0</v>
      </c>
      <c r="F3">
        <v>0</v>
      </c>
      <c r="G3">
        <v>10</v>
      </c>
      <c r="H3">
        <v>34</v>
      </c>
      <c r="I3">
        <v>19</v>
      </c>
      <c r="J3">
        <v>4</v>
      </c>
      <c r="K3">
        <v>5</v>
      </c>
      <c r="L3">
        <v>5</v>
      </c>
      <c r="M3">
        <v>237</v>
      </c>
      <c r="N3">
        <v>0</v>
      </c>
      <c r="O3">
        <v>0</v>
      </c>
      <c r="P3">
        <v>94</v>
      </c>
      <c r="Q3">
        <v>43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f>SUM(B3:AI3)</f>
        <v>492</v>
      </c>
    </row>
    <row r="4" spans="1:36" x14ac:dyDescent="0.25">
      <c r="A4" t="s">
        <v>93</v>
      </c>
      <c r="B4">
        <v>2</v>
      </c>
      <c r="C4">
        <v>2</v>
      </c>
      <c r="D4">
        <v>3</v>
      </c>
      <c r="E4">
        <v>0</v>
      </c>
      <c r="F4">
        <v>0</v>
      </c>
      <c r="G4">
        <v>1</v>
      </c>
      <c r="H4">
        <v>2</v>
      </c>
      <c r="I4">
        <v>5</v>
      </c>
      <c r="J4">
        <v>1</v>
      </c>
      <c r="K4">
        <v>2</v>
      </c>
      <c r="L4">
        <v>5</v>
      </c>
      <c r="M4">
        <v>80</v>
      </c>
      <c r="N4">
        <v>0</v>
      </c>
      <c r="O4">
        <v>0</v>
      </c>
      <c r="P4">
        <v>98</v>
      </c>
      <c r="Q4">
        <v>50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26</v>
      </c>
      <c r="B5" t="s">
        <v>27</v>
      </c>
      <c r="C5" t="s">
        <v>24</v>
      </c>
      <c r="D5" t="s">
        <v>25</v>
      </c>
      <c r="E5" t="s">
        <v>24</v>
      </c>
      <c r="F5" t="s">
        <v>27</v>
      </c>
      <c r="G5" t="s">
        <v>24</v>
      </c>
      <c r="H5" t="s">
        <v>24</v>
      </c>
      <c r="I5" t="s">
        <v>24</v>
      </c>
      <c r="J5" t="s">
        <v>25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27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25</v>
      </c>
      <c r="X5" t="s">
        <v>25</v>
      </c>
      <c r="Y5" t="s">
        <v>25</v>
      </c>
      <c r="Z5" t="s">
        <v>24</v>
      </c>
      <c r="AA5" t="s">
        <v>25</v>
      </c>
      <c r="AB5" t="s">
        <v>25</v>
      </c>
      <c r="AC5" t="s">
        <v>25</v>
      </c>
      <c r="AD5" t="s">
        <v>25</v>
      </c>
      <c r="AE5" t="s">
        <v>25</v>
      </c>
      <c r="AF5" t="s">
        <v>25</v>
      </c>
      <c r="AG5" t="s">
        <v>24</v>
      </c>
      <c r="AH5" t="s">
        <v>24</v>
      </c>
      <c r="AI5" t="s">
        <v>25</v>
      </c>
    </row>
    <row r="6" spans="1:36" x14ac:dyDescent="0.25">
      <c r="A6" t="s">
        <v>28</v>
      </c>
    </row>
    <row r="7" spans="1:36" x14ac:dyDescent="0.25">
      <c r="A7" t="s">
        <v>91</v>
      </c>
      <c r="B7" t="s">
        <v>25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25</v>
      </c>
      <c r="I7" t="s">
        <v>25</v>
      </c>
      <c r="J7" t="s">
        <v>24</v>
      </c>
      <c r="K7" t="s">
        <v>24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  <c r="X7" t="s">
        <v>25</v>
      </c>
      <c r="Y7" t="s">
        <v>25</v>
      </c>
      <c r="Z7" t="s">
        <v>25</v>
      </c>
      <c r="AA7" t="s">
        <v>25</v>
      </c>
      <c r="AB7" t="s">
        <v>25</v>
      </c>
      <c r="AC7" t="s">
        <v>25</v>
      </c>
      <c r="AD7" t="s">
        <v>25</v>
      </c>
      <c r="AE7" t="s">
        <v>25</v>
      </c>
      <c r="AF7" t="s">
        <v>25</v>
      </c>
      <c r="AG7" t="s">
        <v>25</v>
      </c>
      <c r="AH7" t="s">
        <v>25</v>
      </c>
      <c r="AI7" t="s">
        <v>25</v>
      </c>
    </row>
    <row r="8" spans="1:36" x14ac:dyDescent="0.25">
      <c r="A8" t="s">
        <v>92</v>
      </c>
      <c r="B8">
        <v>0</v>
      </c>
      <c r="C8">
        <v>243</v>
      </c>
      <c r="D8">
        <v>93</v>
      </c>
      <c r="E8">
        <v>0</v>
      </c>
      <c r="F8">
        <v>0</v>
      </c>
      <c r="G8">
        <v>5</v>
      </c>
      <c r="H8">
        <v>56</v>
      </c>
      <c r="I8">
        <v>0</v>
      </c>
      <c r="J8">
        <v>0</v>
      </c>
      <c r="K8">
        <v>0</v>
      </c>
      <c r="L8">
        <v>0</v>
      </c>
      <c r="M8">
        <v>24</v>
      </c>
      <c r="N8">
        <v>72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</v>
      </c>
      <c r="AB8">
        <v>6</v>
      </c>
      <c r="AC8">
        <v>0</v>
      </c>
      <c r="AD8">
        <v>0</v>
      </c>
      <c r="AE8">
        <v>0</v>
      </c>
      <c r="AF8">
        <v>16</v>
      </c>
      <c r="AG8">
        <v>102</v>
      </c>
      <c r="AH8">
        <v>95</v>
      </c>
      <c r="AI8">
        <v>59</v>
      </c>
      <c r="AJ8">
        <f>SUM(B8:AI8)</f>
        <v>777</v>
      </c>
    </row>
    <row r="9" spans="1:36" x14ac:dyDescent="0.25">
      <c r="A9" t="s">
        <v>93</v>
      </c>
      <c r="B9">
        <v>0</v>
      </c>
      <c r="C9">
        <v>10</v>
      </c>
      <c r="D9">
        <v>5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2</v>
      </c>
      <c r="M9">
        <v>2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50</v>
      </c>
      <c r="AG9">
        <v>60</v>
      </c>
      <c r="AH9">
        <v>55</v>
      </c>
      <c r="AI9">
        <v>30</v>
      </c>
    </row>
    <row r="10" spans="1:36" x14ac:dyDescent="0.25">
      <c r="A10" t="s">
        <v>26</v>
      </c>
      <c r="B10" t="s">
        <v>25</v>
      </c>
      <c r="C10" t="s">
        <v>27</v>
      </c>
      <c r="D10" t="s">
        <v>27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24</v>
      </c>
      <c r="P10" t="s">
        <v>24</v>
      </c>
      <c r="Q10" t="s">
        <v>24</v>
      </c>
      <c r="R10" t="s">
        <v>25</v>
      </c>
      <c r="S10" t="s">
        <v>24</v>
      </c>
      <c r="T10" t="s">
        <v>24</v>
      </c>
      <c r="U10" t="s">
        <v>24</v>
      </c>
      <c r="V10" t="s">
        <v>25</v>
      </c>
      <c r="W10" t="s">
        <v>25</v>
      </c>
      <c r="X10" t="s">
        <v>24</v>
      </c>
      <c r="Y10" t="s">
        <v>24</v>
      </c>
      <c r="Z10" t="s">
        <v>25</v>
      </c>
      <c r="AA10" t="s">
        <v>25</v>
      </c>
      <c r="AB10" t="s">
        <v>25</v>
      </c>
      <c r="AC10" t="s">
        <v>24</v>
      </c>
      <c r="AD10" t="s">
        <v>24</v>
      </c>
      <c r="AE10" t="s">
        <v>24</v>
      </c>
      <c r="AF10" t="s">
        <v>24</v>
      </c>
      <c r="AG10" t="s">
        <v>27</v>
      </c>
      <c r="AH10" t="s">
        <v>27</v>
      </c>
      <c r="AI10" t="s">
        <v>24</v>
      </c>
    </row>
    <row r="11" spans="1:36" x14ac:dyDescent="0.25">
      <c r="A11" t="s">
        <v>29</v>
      </c>
    </row>
    <row r="12" spans="1:36" x14ac:dyDescent="0.25">
      <c r="A12" t="s">
        <v>91</v>
      </c>
      <c r="B12" t="s">
        <v>24</v>
      </c>
      <c r="C12" t="s">
        <v>24</v>
      </c>
      <c r="D12" t="s">
        <v>24</v>
      </c>
      <c r="E12" t="s">
        <v>25</v>
      </c>
      <c r="F12" t="s">
        <v>25</v>
      </c>
      <c r="G12" t="s">
        <v>25</v>
      </c>
      <c r="H12" t="s">
        <v>25</v>
      </c>
      <c r="I12" t="s">
        <v>24</v>
      </c>
      <c r="J12" t="s">
        <v>24</v>
      </c>
      <c r="K12" t="s">
        <v>25</v>
      </c>
    </row>
    <row r="13" spans="1:36" x14ac:dyDescent="0.25">
      <c r="A13" t="s">
        <v>92</v>
      </c>
      <c r="B13">
        <v>34</v>
      </c>
      <c r="C13">
        <v>0</v>
      </c>
      <c r="D13">
        <v>0</v>
      </c>
      <c r="E13">
        <v>14</v>
      </c>
      <c r="F13">
        <v>34</v>
      </c>
      <c r="G13">
        <v>197</v>
      </c>
      <c r="H13">
        <v>5</v>
      </c>
      <c r="I13">
        <v>0</v>
      </c>
      <c r="J13">
        <v>0</v>
      </c>
      <c r="K13">
        <v>0</v>
      </c>
      <c r="L13">
        <f>SUM(B13:K13)</f>
        <v>284</v>
      </c>
    </row>
    <row r="14" spans="1:36" x14ac:dyDescent="0.25">
      <c r="A14" t="s">
        <v>93</v>
      </c>
      <c r="B14">
        <v>10</v>
      </c>
      <c r="C14">
        <v>0</v>
      </c>
      <c r="D14">
        <v>0</v>
      </c>
      <c r="E14">
        <v>5</v>
      </c>
      <c r="F14">
        <v>20</v>
      </c>
      <c r="G14">
        <v>40</v>
      </c>
      <c r="H14">
        <v>10</v>
      </c>
      <c r="I14">
        <v>0</v>
      </c>
      <c r="J14">
        <v>0</v>
      </c>
      <c r="K14">
        <v>0</v>
      </c>
    </row>
    <row r="15" spans="1:36" x14ac:dyDescent="0.25">
      <c r="A15" t="s">
        <v>26</v>
      </c>
      <c r="B15" t="s">
        <v>27</v>
      </c>
      <c r="C15" t="s">
        <v>25</v>
      </c>
      <c r="D15" t="s">
        <v>25</v>
      </c>
      <c r="E15" t="s">
        <v>24</v>
      </c>
      <c r="F15" t="s">
        <v>27</v>
      </c>
      <c r="G15" t="s">
        <v>27</v>
      </c>
      <c r="H15" t="s">
        <v>24</v>
      </c>
      <c r="I15" t="s">
        <v>25</v>
      </c>
      <c r="J15" t="s">
        <v>24</v>
      </c>
      <c r="K15" t="s">
        <v>25</v>
      </c>
    </row>
    <row r="16" spans="1:36" x14ac:dyDescent="0.25">
      <c r="A16" t="s">
        <v>30</v>
      </c>
    </row>
    <row r="17" spans="1:31" x14ac:dyDescent="0.25">
      <c r="A17" t="s">
        <v>91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24</v>
      </c>
      <c r="H17" t="s">
        <v>25</v>
      </c>
      <c r="I17" t="s">
        <v>24</v>
      </c>
      <c r="J17" t="s">
        <v>24</v>
      </c>
      <c r="K17" t="s">
        <v>24</v>
      </c>
      <c r="L17" t="s">
        <v>25</v>
      </c>
      <c r="M17" t="s">
        <v>25</v>
      </c>
      <c r="N17" t="s">
        <v>24</v>
      </c>
      <c r="O17" t="s">
        <v>24</v>
      </c>
      <c r="P17" t="s">
        <v>24</v>
      </c>
    </row>
    <row r="18" spans="1:31" x14ac:dyDescent="0.25">
      <c r="A18" t="s">
        <v>92</v>
      </c>
      <c r="B18">
        <v>0</v>
      </c>
      <c r="C18">
        <v>0</v>
      </c>
      <c r="D18">
        <v>0</v>
      </c>
      <c r="E18">
        <v>10</v>
      </c>
      <c r="F18">
        <v>5</v>
      </c>
      <c r="G18">
        <v>8</v>
      </c>
      <c r="H18">
        <v>0</v>
      </c>
      <c r="I18">
        <v>91</v>
      </c>
      <c r="J18">
        <v>47</v>
      </c>
      <c r="K18">
        <v>0</v>
      </c>
      <c r="L18">
        <v>0</v>
      </c>
      <c r="M18">
        <v>0</v>
      </c>
      <c r="N18">
        <v>104</v>
      </c>
      <c r="O18">
        <v>0</v>
      </c>
      <c r="P18">
        <v>0</v>
      </c>
      <c r="Q18">
        <f>SUM(B18:P18)</f>
        <v>265</v>
      </c>
    </row>
    <row r="19" spans="1:31" x14ac:dyDescent="0.25">
      <c r="A19" t="s">
        <v>93</v>
      </c>
      <c r="B19">
        <v>0</v>
      </c>
      <c r="C19">
        <v>0</v>
      </c>
      <c r="D19">
        <v>0</v>
      </c>
      <c r="E19">
        <v>2</v>
      </c>
      <c r="F19">
        <v>1</v>
      </c>
      <c r="G19">
        <v>2</v>
      </c>
      <c r="H19">
        <v>0</v>
      </c>
      <c r="I19">
        <v>25</v>
      </c>
      <c r="J19">
        <v>20</v>
      </c>
      <c r="K19">
        <v>0</v>
      </c>
      <c r="L19">
        <v>0</v>
      </c>
      <c r="M19">
        <v>0</v>
      </c>
      <c r="N19">
        <v>95</v>
      </c>
      <c r="O19">
        <v>100</v>
      </c>
      <c r="P19">
        <v>0</v>
      </c>
    </row>
    <row r="20" spans="1:31" x14ac:dyDescent="0.25">
      <c r="A20" t="s">
        <v>26</v>
      </c>
      <c r="B20" t="s">
        <v>24</v>
      </c>
      <c r="C20" t="s">
        <v>24</v>
      </c>
      <c r="D20" t="s">
        <v>24</v>
      </c>
      <c r="E20" t="s">
        <v>27</v>
      </c>
      <c r="F20" t="s">
        <v>27</v>
      </c>
      <c r="G20" t="s">
        <v>27</v>
      </c>
      <c r="H20" t="s">
        <v>24</v>
      </c>
      <c r="I20" t="s">
        <v>24</v>
      </c>
      <c r="J20" t="s">
        <v>24</v>
      </c>
      <c r="K20" t="s">
        <v>25</v>
      </c>
      <c r="L20" t="s">
        <v>24</v>
      </c>
      <c r="M20" t="s">
        <v>24</v>
      </c>
      <c r="N20" t="s">
        <v>27</v>
      </c>
      <c r="O20" t="s">
        <v>27</v>
      </c>
      <c r="P20" t="s">
        <v>27</v>
      </c>
    </row>
    <row r="21" spans="1:31" x14ac:dyDescent="0.25">
      <c r="A21" t="s">
        <v>31</v>
      </c>
    </row>
    <row r="22" spans="1:31" x14ac:dyDescent="0.25">
      <c r="A22" t="s">
        <v>91</v>
      </c>
      <c r="B22" t="s">
        <v>25</v>
      </c>
      <c r="C22" t="s">
        <v>25</v>
      </c>
      <c r="D22" t="s">
        <v>24</v>
      </c>
      <c r="E22" t="s">
        <v>24</v>
      </c>
      <c r="F22" t="s">
        <v>25</v>
      </c>
      <c r="G22" t="s">
        <v>25</v>
      </c>
      <c r="H22" t="s">
        <v>24</v>
      </c>
      <c r="I22" t="s">
        <v>24</v>
      </c>
      <c r="J22" t="s">
        <v>24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24</v>
      </c>
    </row>
    <row r="23" spans="1:31" x14ac:dyDescent="0.25">
      <c r="A23" t="s">
        <v>92</v>
      </c>
      <c r="B23">
        <v>3</v>
      </c>
      <c r="C23">
        <v>0</v>
      </c>
      <c r="D23">
        <v>103</v>
      </c>
      <c r="E23">
        <v>0</v>
      </c>
      <c r="F23">
        <v>0</v>
      </c>
      <c r="G23">
        <v>0</v>
      </c>
      <c r="H23">
        <v>63</v>
      </c>
      <c r="I23">
        <v>4</v>
      </c>
      <c r="J23">
        <v>48</v>
      </c>
      <c r="K23">
        <v>0</v>
      </c>
      <c r="L23">
        <v>97</v>
      </c>
      <c r="M23">
        <v>0</v>
      </c>
      <c r="N23">
        <v>0</v>
      </c>
      <c r="O23">
        <v>22</v>
      </c>
      <c r="P23">
        <v>0</v>
      </c>
      <c r="Q23">
        <f>SUM(B23:P23)</f>
        <v>340</v>
      </c>
    </row>
    <row r="24" spans="1:31" x14ac:dyDescent="0.25">
      <c r="A24" t="s">
        <v>93</v>
      </c>
      <c r="B24">
        <v>10</v>
      </c>
      <c r="C24">
        <v>0</v>
      </c>
      <c r="D24">
        <v>80</v>
      </c>
      <c r="E24">
        <v>0</v>
      </c>
      <c r="F24">
        <v>0</v>
      </c>
      <c r="G24">
        <v>0</v>
      </c>
      <c r="H24">
        <v>40</v>
      </c>
      <c r="I24">
        <v>40</v>
      </c>
      <c r="J24">
        <v>50</v>
      </c>
      <c r="K24">
        <v>0</v>
      </c>
      <c r="L24">
        <v>5</v>
      </c>
      <c r="M24">
        <v>0</v>
      </c>
      <c r="N24">
        <v>0</v>
      </c>
      <c r="O24">
        <v>5</v>
      </c>
      <c r="P24">
        <v>5</v>
      </c>
    </row>
    <row r="25" spans="1:31" x14ac:dyDescent="0.25">
      <c r="A25" t="s">
        <v>26</v>
      </c>
      <c r="B25" t="s">
        <v>25</v>
      </c>
      <c r="C25" t="s">
        <v>25</v>
      </c>
      <c r="D25" t="s">
        <v>24</v>
      </c>
      <c r="E25" t="s">
        <v>25</v>
      </c>
      <c r="F25" t="s">
        <v>24</v>
      </c>
      <c r="G25" t="s">
        <v>25</v>
      </c>
      <c r="H25" t="s">
        <v>27</v>
      </c>
      <c r="I25" t="s">
        <v>27</v>
      </c>
      <c r="J25" t="s">
        <v>27</v>
      </c>
      <c r="K25" t="s">
        <v>27</v>
      </c>
      <c r="L25" t="s">
        <v>24</v>
      </c>
      <c r="M25" t="s">
        <v>25</v>
      </c>
      <c r="N25" t="s">
        <v>25</v>
      </c>
      <c r="O25" t="s">
        <v>24</v>
      </c>
      <c r="P25" t="s">
        <v>27</v>
      </c>
    </row>
    <row r="26" spans="1:31" x14ac:dyDescent="0.25">
      <c r="A26" t="s">
        <v>32</v>
      </c>
    </row>
    <row r="27" spans="1:31" x14ac:dyDescent="0.25">
      <c r="A27" t="s">
        <v>91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s">
        <v>24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24</v>
      </c>
    </row>
    <row r="28" spans="1:31" x14ac:dyDescent="0.25">
      <c r="A28" t="s">
        <v>92</v>
      </c>
      <c r="B28">
        <v>1</v>
      </c>
      <c r="C28">
        <v>36</v>
      </c>
      <c r="D28">
        <v>0</v>
      </c>
      <c r="E28">
        <v>0</v>
      </c>
      <c r="F28">
        <v>23</v>
      </c>
      <c r="G28">
        <v>0</v>
      </c>
      <c r="H28">
        <v>12</v>
      </c>
      <c r="I28">
        <v>0</v>
      </c>
      <c r="J28">
        <v>0</v>
      </c>
      <c r="K28">
        <v>0</v>
      </c>
      <c r="L28">
        <v>0</v>
      </c>
      <c r="M28">
        <v>0</v>
      </c>
      <c r="N28">
        <v>67</v>
      </c>
      <c r="O28">
        <f>SUM(B28:N28)</f>
        <v>139</v>
      </c>
    </row>
    <row r="29" spans="1:31" x14ac:dyDescent="0.25">
      <c r="A29" t="s">
        <v>93</v>
      </c>
      <c r="B29">
        <v>1</v>
      </c>
      <c r="C29">
        <v>15</v>
      </c>
      <c r="D29">
        <v>0</v>
      </c>
      <c r="E29">
        <v>0</v>
      </c>
      <c r="F29">
        <v>35</v>
      </c>
      <c r="G29">
        <v>0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50</v>
      </c>
    </row>
    <row r="30" spans="1:31" x14ac:dyDescent="0.25">
      <c r="A30" t="s">
        <v>26</v>
      </c>
      <c r="B30" t="s">
        <v>24</v>
      </c>
      <c r="C30" t="s">
        <v>27</v>
      </c>
      <c r="D30" t="s">
        <v>25</v>
      </c>
      <c r="E30" t="s">
        <v>25</v>
      </c>
      <c r="F30" t="s">
        <v>27</v>
      </c>
      <c r="G30" t="s">
        <v>24</v>
      </c>
      <c r="H30" t="s">
        <v>27</v>
      </c>
      <c r="I30" t="s">
        <v>25</v>
      </c>
      <c r="J30" t="s">
        <v>24</v>
      </c>
      <c r="K30" t="s">
        <v>24</v>
      </c>
      <c r="L30" t="s">
        <v>25</v>
      </c>
      <c r="M30" t="s">
        <v>24</v>
      </c>
      <c r="N30" t="s">
        <v>24</v>
      </c>
    </row>
    <row r="31" spans="1:31" x14ac:dyDescent="0.25">
      <c r="A31" t="s">
        <v>33</v>
      </c>
    </row>
    <row r="32" spans="1:31" x14ac:dyDescent="0.25">
      <c r="A32" t="s">
        <v>91</v>
      </c>
      <c r="B32" t="s">
        <v>25</v>
      </c>
      <c r="C32" t="s">
        <v>25</v>
      </c>
      <c r="D32" t="s">
        <v>25</v>
      </c>
      <c r="E32" t="s">
        <v>25</v>
      </c>
      <c r="F32" t="s">
        <v>25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25</v>
      </c>
      <c r="M32" t="s">
        <v>24</v>
      </c>
      <c r="N32" t="s">
        <v>24</v>
      </c>
      <c r="O32" t="s">
        <v>25</v>
      </c>
      <c r="P32" t="s">
        <v>25</v>
      </c>
      <c r="Q32" t="s">
        <v>24</v>
      </c>
      <c r="R32" t="s">
        <v>24</v>
      </c>
      <c r="S32" t="s">
        <v>24</v>
      </c>
      <c r="T32" t="s">
        <v>25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24</v>
      </c>
    </row>
    <row r="33" spans="1:38" x14ac:dyDescent="0.25">
      <c r="A33" t="s">
        <v>92</v>
      </c>
      <c r="B33">
        <v>0</v>
      </c>
      <c r="C33">
        <v>0</v>
      </c>
      <c r="D33">
        <v>0</v>
      </c>
      <c r="E33">
        <v>0</v>
      </c>
      <c r="F33">
        <v>0</v>
      </c>
      <c r="G33">
        <v>123</v>
      </c>
      <c r="H33">
        <v>157</v>
      </c>
      <c r="I33">
        <v>25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40</v>
      </c>
      <c r="R33">
        <v>21</v>
      </c>
      <c r="S33">
        <v>24</v>
      </c>
      <c r="T33">
        <v>6</v>
      </c>
      <c r="U33">
        <v>9</v>
      </c>
      <c r="V33">
        <v>6</v>
      </c>
      <c r="W33">
        <v>0</v>
      </c>
      <c r="X33">
        <v>4</v>
      </c>
      <c r="Y33">
        <v>3</v>
      </c>
      <c r="Z33">
        <v>1</v>
      </c>
      <c r="AA33">
        <v>1</v>
      </c>
      <c r="AB33">
        <v>0</v>
      </c>
      <c r="AC33">
        <v>2</v>
      </c>
      <c r="AD33">
        <v>107</v>
      </c>
      <c r="AE33">
        <v>33</v>
      </c>
      <c r="AF33">
        <f>SUM(B33:AE33)</f>
        <v>562</v>
      </c>
    </row>
    <row r="34" spans="1:38" x14ac:dyDescent="0.2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95</v>
      </c>
      <c r="H34">
        <v>85</v>
      </c>
      <c r="I34">
        <v>90</v>
      </c>
      <c r="J34">
        <v>50</v>
      </c>
      <c r="K34">
        <v>90</v>
      </c>
      <c r="L34">
        <v>0</v>
      </c>
      <c r="M34">
        <v>0</v>
      </c>
      <c r="N34">
        <v>0</v>
      </c>
      <c r="O34">
        <v>0</v>
      </c>
      <c r="P34">
        <v>0</v>
      </c>
      <c r="Q34">
        <v>50</v>
      </c>
      <c r="R34">
        <v>30</v>
      </c>
      <c r="S34">
        <v>25</v>
      </c>
      <c r="T34">
        <v>20</v>
      </c>
      <c r="U34">
        <v>20</v>
      </c>
      <c r="V34">
        <v>30</v>
      </c>
      <c r="W34">
        <v>100</v>
      </c>
      <c r="X34">
        <v>95</v>
      </c>
      <c r="Y34">
        <v>40</v>
      </c>
      <c r="Z34">
        <v>1</v>
      </c>
      <c r="AA34">
        <v>1</v>
      </c>
      <c r="AB34">
        <v>0</v>
      </c>
      <c r="AC34">
        <v>5</v>
      </c>
      <c r="AD34">
        <v>95</v>
      </c>
      <c r="AE34">
        <v>50</v>
      </c>
    </row>
    <row r="35" spans="1:38" x14ac:dyDescent="0.25">
      <c r="A35" t="s">
        <v>26</v>
      </c>
      <c r="B35" t="s">
        <v>25</v>
      </c>
      <c r="C35" t="s">
        <v>25</v>
      </c>
      <c r="D35" t="s">
        <v>25</v>
      </c>
      <c r="E35" t="s">
        <v>25</v>
      </c>
      <c r="F35" t="s">
        <v>25</v>
      </c>
      <c r="G35" t="s">
        <v>27</v>
      </c>
      <c r="H35" t="s">
        <v>27</v>
      </c>
      <c r="I35" t="s">
        <v>27</v>
      </c>
      <c r="J35" t="s">
        <v>24</v>
      </c>
      <c r="K35" t="s">
        <v>24</v>
      </c>
      <c r="L35" t="s">
        <v>25</v>
      </c>
      <c r="M35" t="s">
        <v>25</v>
      </c>
      <c r="N35" t="s">
        <v>24</v>
      </c>
      <c r="O35" t="s">
        <v>24</v>
      </c>
      <c r="P35" t="s">
        <v>27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27</v>
      </c>
      <c r="W35" t="s">
        <v>25</v>
      </c>
      <c r="X35" t="s">
        <v>25</v>
      </c>
      <c r="Y35" t="s">
        <v>24</v>
      </c>
      <c r="Z35" t="s">
        <v>24</v>
      </c>
      <c r="AA35" t="s">
        <v>24</v>
      </c>
      <c r="AB35" t="s">
        <v>25</v>
      </c>
      <c r="AC35" t="s">
        <v>24</v>
      </c>
      <c r="AD35" t="s">
        <v>27</v>
      </c>
      <c r="AE35" t="s">
        <v>27</v>
      </c>
    </row>
    <row r="36" spans="1:38" x14ac:dyDescent="0.25">
      <c r="A36" t="s">
        <v>34</v>
      </c>
    </row>
    <row r="37" spans="1:38" x14ac:dyDescent="0.25">
      <c r="A37" t="s">
        <v>91</v>
      </c>
      <c r="B37" t="s">
        <v>25</v>
      </c>
      <c r="C37" t="s">
        <v>25</v>
      </c>
      <c r="D37" t="s">
        <v>25</v>
      </c>
      <c r="E37" t="s">
        <v>24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25</v>
      </c>
      <c r="M37" t="s">
        <v>25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t="s">
        <v>24</v>
      </c>
      <c r="T37" t="s">
        <v>25</v>
      </c>
      <c r="U37" t="s">
        <v>25</v>
      </c>
      <c r="V37" t="s">
        <v>24</v>
      </c>
    </row>
    <row r="38" spans="1:38" x14ac:dyDescent="0.25">
      <c r="A38" t="s">
        <v>92</v>
      </c>
      <c r="B38">
        <v>0</v>
      </c>
      <c r="C38">
        <v>0</v>
      </c>
      <c r="D38">
        <v>5</v>
      </c>
      <c r="E38">
        <v>0</v>
      </c>
      <c r="F38">
        <v>0</v>
      </c>
      <c r="G38">
        <v>45</v>
      </c>
      <c r="H38">
        <v>0</v>
      </c>
      <c r="I38">
        <v>0</v>
      </c>
      <c r="J38">
        <v>0</v>
      </c>
      <c r="K38">
        <v>0</v>
      </c>
      <c r="L38">
        <v>57</v>
      </c>
      <c r="M38">
        <v>5</v>
      </c>
      <c r="N38">
        <v>297</v>
      </c>
      <c r="O38">
        <v>57</v>
      </c>
      <c r="P38">
        <v>0</v>
      </c>
      <c r="Q38">
        <v>107</v>
      </c>
      <c r="R38">
        <v>16</v>
      </c>
      <c r="S38">
        <v>64</v>
      </c>
      <c r="T38">
        <v>0</v>
      </c>
      <c r="U38">
        <v>0</v>
      </c>
      <c r="V38">
        <v>31</v>
      </c>
      <c r="W38">
        <f>SUM(B38:V38)</f>
        <v>684</v>
      </c>
    </row>
    <row r="39" spans="1:38" x14ac:dyDescent="0.25">
      <c r="A39" t="s">
        <v>93</v>
      </c>
      <c r="B39">
        <v>0</v>
      </c>
      <c r="C39">
        <v>0</v>
      </c>
      <c r="D39">
        <v>2</v>
      </c>
      <c r="E39">
        <v>0</v>
      </c>
      <c r="F39">
        <v>0</v>
      </c>
      <c r="G39">
        <v>5</v>
      </c>
      <c r="H39">
        <v>0</v>
      </c>
      <c r="I39">
        <v>0</v>
      </c>
      <c r="J39">
        <v>0</v>
      </c>
      <c r="K39">
        <v>0</v>
      </c>
      <c r="L39">
        <v>20</v>
      </c>
      <c r="M39">
        <v>0</v>
      </c>
      <c r="N39">
        <v>60</v>
      </c>
      <c r="O39">
        <v>50</v>
      </c>
      <c r="P39">
        <v>0</v>
      </c>
      <c r="Q39">
        <v>80</v>
      </c>
      <c r="R39">
        <v>50</v>
      </c>
      <c r="S39">
        <v>40</v>
      </c>
      <c r="T39">
        <v>0</v>
      </c>
      <c r="U39">
        <v>0</v>
      </c>
      <c r="V39">
        <v>5</v>
      </c>
    </row>
    <row r="40" spans="1:38" x14ac:dyDescent="0.25">
      <c r="A40" t="s">
        <v>26</v>
      </c>
      <c r="B40" t="s">
        <v>24</v>
      </c>
      <c r="C40" t="s">
        <v>24</v>
      </c>
      <c r="D40" t="s">
        <v>27</v>
      </c>
      <c r="E40" t="s">
        <v>27</v>
      </c>
      <c r="F40" t="s">
        <v>25</v>
      </c>
      <c r="G40" t="s">
        <v>27</v>
      </c>
      <c r="H40" t="s">
        <v>24</v>
      </c>
      <c r="I40" t="s">
        <v>25</v>
      </c>
      <c r="J40" t="s">
        <v>25</v>
      </c>
      <c r="K40" t="s">
        <v>25</v>
      </c>
      <c r="L40" t="s">
        <v>27</v>
      </c>
      <c r="M40" t="s">
        <v>27</v>
      </c>
      <c r="N40" t="s">
        <v>27</v>
      </c>
      <c r="O40" t="s">
        <v>27</v>
      </c>
      <c r="P40" t="s">
        <v>27</v>
      </c>
      <c r="Q40" t="s">
        <v>24</v>
      </c>
      <c r="R40" t="s">
        <v>27</v>
      </c>
      <c r="S40" t="s">
        <v>27</v>
      </c>
      <c r="T40" t="s">
        <v>24</v>
      </c>
      <c r="U40" t="s">
        <v>25</v>
      </c>
      <c r="V40" t="s">
        <v>24</v>
      </c>
    </row>
    <row r="41" spans="1:38" x14ac:dyDescent="0.25">
      <c r="A41" t="s">
        <v>35</v>
      </c>
    </row>
    <row r="42" spans="1:38" x14ac:dyDescent="0.25">
      <c r="A42" t="s">
        <v>91</v>
      </c>
      <c r="B42" t="s">
        <v>25</v>
      </c>
      <c r="C42" t="s">
        <v>25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24</v>
      </c>
      <c r="K42" t="s">
        <v>25</v>
      </c>
      <c r="L42" t="s">
        <v>25</v>
      </c>
      <c r="M42" t="s">
        <v>25</v>
      </c>
      <c r="N42" t="s">
        <v>25</v>
      </c>
      <c r="O42" t="s">
        <v>24</v>
      </c>
      <c r="P42" t="s">
        <v>24</v>
      </c>
      <c r="Q42" t="s">
        <v>25</v>
      </c>
      <c r="R42" t="s">
        <v>25</v>
      </c>
      <c r="S42" t="s">
        <v>25</v>
      </c>
      <c r="T42" t="s">
        <v>25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24</v>
      </c>
      <c r="AA42" t="s">
        <v>24</v>
      </c>
      <c r="AB42" t="s">
        <v>24</v>
      </c>
      <c r="AC42" t="s">
        <v>24</v>
      </c>
      <c r="AD42" t="s">
        <v>25</v>
      </c>
      <c r="AE42" t="s">
        <v>25</v>
      </c>
      <c r="AF42" t="s">
        <v>24</v>
      </c>
      <c r="AG42" t="s">
        <v>25</v>
      </c>
      <c r="AH42" t="s">
        <v>25</v>
      </c>
      <c r="AI42" t="s">
        <v>24</v>
      </c>
      <c r="AJ42" t="s">
        <v>25</v>
      </c>
      <c r="AK42" t="s">
        <v>25</v>
      </c>
    </row>
    <row r="43" spans="1:38" x14ac:dyDescent="0.25">
      <c r="A43" t="s">
        <v>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213</v>
      </c>
      <c r="J43">
        <v>115</v>
      </c>
      <c r="K43">
        <v>6</v>
      </c>
      <c r="L43">
        <v>135</v>
      </c>
      <c r="M43">
        <v>0</v>
      </c>
      <c r="N43">
        <v>25</v>
      </c>
      <c r="O43">
        <v>57</v>
      </c>
      <c r="P43">
        <v>12</v>
      </c>
      <c r="Q43">
        <v>19</v>
      </c>
      <c r="R43">
        <v>0</v>
      </c>
      <c r="S43">
        <v>27</v>
      </c>
      <c r="T43">
        <v>0</v>
      </c>
      <c r="U43">
        <v>22</v>
      </c>
      <c r="V43">
        <v>17</v>
      </c>
      <c r="W43">
        <v>31</v>
      </c>
      <c r="X43">
        <v>0</v>
      </c>
      <c r="Y43">
        <v>0</v>
      </c>
      <c r="Z43">
        <v>52</v>
      </c>
      <c r="AA43">
        <v>21</v>
      </c>
      <c r="AB43">
        <v>57</v>
      </c>
      <c r="AC43">
        <v>69</v>
      </c>
      <c r="AD43">
        <v>0</v>
      </c>
      <c r="AE43">
        <v>0</v>
      </c>
      <c r="AF43">
        <v>83</v>
      </c>
      <c r="AG43">
        <v>0</v>
      </c>
      <c r="AH43">
        <v>0</v>
      </c>
      <c r="AI43">
        <v>152</v>
      </c>
      <c r="AJ43">
        <v>0</v>
      </c>
      <c r="AK43">
        <v>0</v>
      </c>
      <c r="AL43">
        <f>SUM(B43:AK43)</f>
        <v>1113</v>
      </c>
    </row>
    <row r="44" spans="1:38" x14ac:dyDescent="0.25">
      <c r="A44" t="s">
        <v>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50</v>
      </c>
      <c r="J44">
        <v>40</v>
      </c>
      <c r="K44">
        <v>95</v>
      </c>
      <c r="L44">
        <v>50</v>
      </c>
      <c r="M44">
        <v>100</v>
      </c>
      <c r="N44">
        <v>30</v>
      </c>
      <c r="O44">
        <v>20</v>
      </c>
      <c r="P44">
        <v>10</v>
      </c>
      <c r="Q44">
        <v>15</v>
      </c>
      <c r="R44">
        <v>0</v>
      </c>
      <c r="S44">
        <v>10</v>
      </c>
      <c r="T44">
        <v>0</v>
      </c>
      <c r="U44">
        <v>20</v>
      </c>
      <c r="V44">
        <v>5</v>
      </c>
      <c r="W44">
        <v>20</v>
      </c>
      <c r="X44">
        <v>0</v>
      </c>
      <c r="Y44">
        <v>0</v>
      </c>
      <c r="Z44">
        <v>10</v>
      </c>
      <c r="AA44">
        <v>5</v>
      </c>
      <c r="AB44">
        <v>50</v>
      </c>
      <c r="AC44">
        <v>30</v>
      </c>
      <c r="AD44">
        <v>0</v>
      </c>
      <c r="AE44">
        <v>0</v>
      </c>
      <c r="AF44">
        <v>40</v>
      </c>
      <c r="AG44">
        <v>0</v>
      </c>
      <c r="AH44">
        <v>0</v>
      </c>
      <c r="AI44">
        <v>50</v>
      </c>
      <c r="AJ44">
        <v>0</v>
      </c>
      <c r="AK44">
        <v>0</v>
      </c>
    </row>
    <row r="45" spans="1:38" x14ac:dyDescent="0.25">
      <c r="A45" t="s">
        <v>26</v>
      </c>
      <c r="B45" t="s">
        <v>25</v>
      </c>
      <c r="C45" t="s">
        <v>25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27</v>
      </c>
      <c r="Y45" t="s">
        <v>25</v>
      </c>
      <c r="Z45" t="s">
        <v>27</v>
      </c>
      <c r="AA45" t="s">
        <v>27</v>
      </c>
      <c r="AB45" t="s">
        <v>27</v>
      </c>
      <c r="AC45" t="s">
        <v>27</v>
      </c>
      <c r="AD45" t="s">
        <v>24</v>
      </c>
      <c r="AE45" t="s">
        <v>24</v>
      </c>
      <c r="AF45" t="s">
        <v>27</v>
      </c>
      <c r="AG45" t="s">
        <v>24</v>
      </c>
      <c r="AH45" t="s">
        <v>24</v>
      </c>
      <c r="AI45" t="s">
        <v>27</v>
      </c>
      <c r="AJ45" t="s">
        <v>24</v>
      </c>
      <c r="AK45" t="s">
        <v>24</v>
      </c>
    </row>
    <row r="46" spans="1:38" x14ac:dyDescent="0.25">
      <c r="A46" t="s">
        <v>36</v>
      </c>
    </row>
    <row r="47" spans="1:38" x14ac:dyDescent="0.25">
      <c r="A47" t="s">
        <v>91</v>
      </c>
      <c r="B47" t="s">
        <v>25</v>
      </c>
      <c r="C47" t="s">
        <v>25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24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  <c r="U47" t="s">
        <v>25</v>
      </c>
      <c r="V47" t="s">
        <v>24</v>
      </c>
      <c r="W47" t="s">
        <v>25</v>
      </c>
      <c r="X47" t="s">
        <v>25</v>
      </c>
      <c r="Y47" t="s">
        <v>25</v>
      </c>
      <c r="Z47" t="s">
        <v>25</v>
      </c>
      <c r="AA47" t="s">
        <v>24</v>
      </c>
    </row>
    <row r="48" spans="1:38" x14ac:dyDescent="0.25">
      <c r="A48" t="s">
        <v>92</v>
      </c>
      <c r="B48">
        <v>6</v>
      </c>
      <c r="C48">
        <v>387</v>
      </c>
      <c r="D48">
        <v>0</v>
      </c>
      <c r="E48">
        <v>0</v>
      </c>
      <c r="F48">
        <v>0</v>
      </c>
      <c r="G48">
        <v>6</v>
      </c>
      <c r="H48">
        <v>2</v>
      </c>
      <c r="I48">
        <v>2</v>
      </c>
      <c r="J48">
        <v>0</v>
      </c>
      <c r="K48">
        <v>254</v>
      </c>
      <c r="L48">
        <v>1</v>
      </c>
      <c r="M48">
        <v>113</v>
      </c>
      <c r="N48">
        <v>0</v>
      </c>
      <c r="O48">
        <v>215</v>
      </c>
      <c r="P48">
        <v>0</v>
      </c>
      <c r="Q48">
        <v>57</v>
      </c>
      <c r="R48">
        <v>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84</v>
      </c>
      <c r="AA48">
        <v>0</v>
      </c>
      <c r="AB48">
        <f>SUM(B48:AA48)</f>
        <v>1133</v>
      </c>
    </row>
    <row r="49" spans="1:27" x14ac:dyDescent="0.25">
      <c r="A49" t="s">
        <v>93</v>
      </c>
      <c r="B49">
        <v>5</v>
      </c>
      <c r="C49">
        <v>55</v>
      </c>
      <c r="D49">
        <v>0</v>
      </c>
      <c r="E49">
        <v>0</v>
      </c>
      <c r="F49">
        <v>0</v>
      </c>
      <c r="G49">
        <v>5</v>
      </c>
      <c r="H49">
        <v>0</v>
      </c>
      <c r="I49">
        <v>0</v>
      </c>
      <c r="J49">
        <v>0</v>
      </c>
      <c r="K49">
        <v>50</v>
      </c>
      <c r="L49">
        <v>0</v>
      </c>
      <c r="M49">
        <v>80</v>
      </c>
      <c r="N49">
        <v>0</v>
      </c>
      <c r="O49">
        <v>70</v>
      </c>
      <c r="P49">
        <v>0</v>
      </c>
      <c r="Q49">
        <v>30</v>
      </c>
      <c r="R49">
        <v>90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70</v>
      </c>
      <c r="AA49">
        <v>0</v>
      </c>
    </row>
    <row r="50" spans="1:27" x14ac:dyDescent="0.25">
      <c r="A50" t="s">
        <v>26</v>
      </c>
      <c r="B50" t="s">
        <v>25</v>
      </c>
      <c r="C50" t="s">
        <v>27</v>
      </c>
      <c r="D50" t="s">
        <v>25</v>
      </c>
      <c r="E50" t="s">
        <v>25</v>
      </c>
      <c r="F50" t="s">
        <v>25</v>
      </c>
      <c r="G50" t="s">
        <v>24</v>
      </c>
      <c r="H50" t="s">
        <v>25</v>
      </c>
      <c r="I50" t="s">
        <v>25</v>
      </c>
      <c r="J50" t="s">
        <v>25</v>
      </c>
      <c r="K50" t="s">
        <v>27</v>
      </c>
      <c r="L50" t="s">
        <v>25</v>
      </c>
      <c r="M50" t="s">
        <v>27</v>
      </c>
      <c r="N50" t="s">
        <v>24</v>
      </c>
      <c r="O50" t="s">
        <v>27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27</v>
      </c>
      <c r="V50" t="s">
        <v>27</v>
      </c>
      <c r="W50" t="s">
        <v>24</v>
      </c>
      <c r="X50" t="s">
        <v>24</v>
      </c>
      <c r="Y50" t="s">
        <v>27</v>
      </c>
      <c r="Z50" t="s">
        <v>27</v>
      </c>
      <c r="AA50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J11" sqref="J11"/>
    </sheetView>
  </sheetViews>
  <sheetFormatPr defaultRowHeight="15" x14ac:dyDescent="0.25"/>
  <cols>
    <col min="1" max="1" width="8.42578125" customWidth="1"/>
    <col min="2" max="2" width="7" bestFit="1" customWidth="1"/>
    <col min="3" max="3" width="6.42578125" bestFit="1" customWidth="1"/>
    <col min="4" max="4" width="8.7109375" style="1" bestFit="1" customWidth="1"/>
    <col min="5" max="5" width="8.85546875" style="1" bestFit="1" customWidth="1"/>
    <col min="6" max="6" width="6.5703125" style="1" bestFit="1" customWidth="1"/>
    <col min="7" max="7" width="6.42578125" bestFit="1" customWidth="1"/>
    <col min="8" max="8" width="8.7109375" style="1" bestFit="1" customWidth="1"/>
    <col min="9" max="9" width="8.85546875" style="1" bestFit="1" customWidth="1"/>
    <col min="10" max="10" width="6.5703125" style="1" bestFit="1" customWidth="1"/>
    <col min="11" max="11" width="6.42578125" bestFit="1" customWidth="1"/>
    <col min="12" max="12" width="8.7109375" style="1" bestFit="1" customWidth="1"/>
    <col min="13" max="13" width="8.85546875" style="1" bestFit="1" customWidth="1"/>
    <col min="14" max="14" width="6.5703125" style="1" bestFit="1" customWidth="1"/>
    <col min="15" max="15" width="6.42578125" bestFit="1" customWidth="1"/>
    <col min="16" max="16" width="8.7109375" style="1" bestFit="1" customWidth="1"/>
    <col min="17" max="17" width="8.85546875" style="1" bestFit="1" customWidth="1"/>
    <col min="18" max="18" width="6.5703125" style="1" bestFit="1" customWidth="1"/>
    <col min="19" max="19" width="6.42578125" bestFit="1" customWidth="1"/>
    <col min="20" max="20" width="9.5703125" style="1" bestFit="1" customWidth="1"/>
    <col min="21" max="21" width="8.85546875" style="1" bestFit="1" customWidth="1"/>
  </cols>
  <sheetData>
    <row r="1" spans="1:23" x14ac:dyDescent="0.25">
      <c r="B1" t="s">
        <v>37</v>
      </c>
      <c r="C1" t="s">
        <v>38</v>
      </c>
      <c r="D1" s="1" t="s">
        <v>39</v>
      </c>
      <c r="E1" s="1" t="s">
        <v>40</v>
      </c>
      <c r="F1" s="1" t="s">
        <v>41</v>
      </c>
      <c r="G1" t="s">
        <v>38</v>
      </c>
      <c r="H1" s="1" t="s">
        <v>39</v>
      </c>
      <c r="I1" s="1" t="s">
        <v>40</v>
      </c>
      <c r="J1" s="1" t="s">
        <v>42</v>
      </c>
      <c r="K1" t="s">
        <v>38</v>
      </c>
      <c r="L1" s="1" t="s">
        <v>39</v>
      </c>
      <c r="M1" s="1" t="s">
        <v>40</v>
      </c>
      <c r="N1" s="1" t="s">
        <v>43</v>
      </c>
      <c r="O1" t="s">
        <v>38</v>
      </c>
      <c r="P1" s="1" t="s">
        <v>39</v>
      </c>
      <c r="Q1" s="1" t="s">
        <v>40</v>
      </c>
      <c r="R1" s="1" t="s">
        <v>44</v>
      </c>
      <c r="S1" t="s">
        <v>38</v>
      </c>
      <c r="T1" s="1" t="s">
        <v>39</v>
      </c>
      <c r="U1" s="1" t="s">
        <v>40</v>
      </c>
    </row>
    <row r="2" spans="1:23" x14ac:dyDescent="0.25">
      <c r="A2" t="s">
        <v>45</v>
      </c>
      <c r="B2">
        <v>11.95</v>
      </c>
      <c r="C2">
        <v>10</v>
      </c>
      <c r="D2" s="1">
        <f>B2/C2</f>
        <v>1.1949999999999998</v>
      </c>
      <c r="E2" s="1">
        <f>D2/3</f>
        <v>0.39833333333333326</v>
      </c>
      <c r="F2" s="1">
        <v>12.98</v>
      </c>
      <c r="G2">
        <v>9</v>
      </c>
      <c r="H2" s="1">
        <f>F2/G2</f>
        <v>1.4422222222222223</v>
      </c>
      <c r="I2" s="1">
        <f>H2/3</f>
        <v>0.48074074074074075</v>
      </c>
      <c r="J2" s="1">
        <v>13.49</v>
      </c>
      <c r="K2">
        <v>10</v>
      </c>
      <c r="L2" s="1">
        <f>J2/K2</f>
        <v>1.349</v>
      </c>
      <c r="M2" s="1">
        <f>L2/3</f>
        <v>0.44966666666666666</v>
      </c>
      <c r="N2" s="1">
        <v>12.62</v>
      </c>
      <c r="O2">
        <v>10</v>
      </c>
      <c r="P2" s="1">
        <f>N2/O2</f>
        <v>1.262</v>
      </c>
      <c r="Q2" s="1">
        <f>P2/3</f>
        <v>0.42066666666666669</v>
      </c>
      <c r="R2" s="1">
        <v>14.93</v>
      </c>
      <c r="S2">
        <v>10</v>
      </c>
      <c r="T2" s="1">
        <f>R2/S2</f>
        <v>1.4929999999999999</v>
      </c>
      <c r="U2" s="1">
        <f>T2/3</f>
        <v>0.49766666666666665</v>
      </c>
    </row>
    <row r="3" spans="1:23" x14ac:dyDescent="0.25">
      <c r="A3" t="s">
        <v>46</v>
      </c>
      <c r="B3">
        <v>11.84</v>
      </c>
      <c r="C3">
        <v>10</v>
      </c>
      <c r="D3" s="1">
        <f t="shared" ref="D3:D5" si="0">B3/C3</f>
        <v>1.1839999999999999</v>
      </c>
      <c r="E3" s="1">
        <f t="shared" ref="E3:E5" si="1">D3/3</f>
        <v>0.39466666666666667</v>
      </c>
      <c r="F3" s="1">
        <v>15.53</v>
      </c>
      <c r="G3">
        <v>9</v>
      </c>
      <c r="H3" s="1">
        <f t="shared" ref="H3:H6" si="2">F3/G3</f>
        <v>1.7255555555555555</v>
      </c>
      <c r="I3" s="1">
        <f t="shared" ref="I3:I6" si="3">H3/3</f>
        <v>0.57518518518518513</v>
      </c>
      <c r="J3" s="1">
        <v>15.09</v>
      </c>
      <c r="K3">
        <v>10</v>
      </c>
      <c r="L3" s="1">
        <f t="shared" ref="L3:L6" si="4">J3/K3</f>
        <v>1.5089999999999999</v>
      </c>
      <c r="M3" s="1">
        <f t="shared" ref="M3:M6" si="5">L3/3</f>
        <v>0.503</v>
      </c>
      <c r="N3" s="1">
        <v>13.5</v>
      </c>
      <c r="O3">
        <v>10</v>
      </c>
      <c r="P3" s="1">
        <f t="shared" ref="P3:P6" si="6">N3/O3</f>
        <v>1.35</v>
      </c>
      <c r="Q3" s="1">
        <f t="shared" ref="Q3:Q6" si="7">P3/3</f>
        <v>0.45</v>
      </c>
      <c r="R3" s="1">
        <v>14.9</v>
      </c>
      <c r="S3">
        <v>10</v>
      </c>
      <c r="T3" s="1">
        <f t="shared" ref="T3:T6" si="8">R3/S3</f>
        <v>1.49</v>
      </c>
      <c r="U3" s="1">
        <f t="shared" ref="U3:U6" si="9">T3/3</f>
        <v>0.49666666666666665</v>
      </c>
    </row>
    <row r="4" spans="1:23" x14ac:dyDescent="0.25">
      <c r="A4" t="s">
        <v>47</v>
      </c>
      <c r="B4">
        <v>49.35</v>
      </c>
      <c r="C4">
        <v>10</v>
      </c>
      <c r="D4" s="1">
        <f t="shared" si="0"/>
        <v>4.9350000000000005</v>
      </c>
      <c r="E4" s="1">
        <f t="shared" si="1"/>
        <v>1.6450000000000002</v>
      </c>
      <c r="F4" s="1">
        <v>45.74</v>
      </c>
      <c r="G4">
        <v>8</v>
      </c>
      <c r="H4" s="1">
        <f t="shared" si="2"/>
        <v>5.7175000000000002</v>
      </c>
      <c r="I4" s="1">
        <f t="shared" si="3"/>
        <v>1.9058333333333335</v>
      </c>
      <c r="J4" s="1">
        <v>42</v>
      </c>
      <c r="K4">
        <v>8</v>
      </c>
      <c r="L4" s="1">
        <f t="shared" si="4"/>
        <v>5.25</v>
      </c>
      <c r="M4" s="1">
        <f t="shared" si="5"/>
        <v>1.75</v>
      </c>
      <c r="N4" s="1">
        <v>51.51</v>
      </c>
      <c r="O4">
        <v>10</v>
      </c>
      <c r="P4" s="1">
        <f t="shared" si="6"/>
        <v>5.1509999999999998</v>
      </c>
      <c r="Q4" s="1">
        <f t="shared" si="7"/>
        <v>1.7169999999999999</v>
      </c>
      <c r="R4" s="1">
        <v>50.91</v>
      </c>
      <c r="S4">
        <v>10</v>
      </c>
      <c r="T4" s="1">
        <f t="shared" si="8"/>
        <v>5.0909999999999993</v>
      </c>
      <c r="U4" s="1">
        <f t="shared" si="9"/>
        <v>1.6969999999999998</v>
      </c>
    </row>
    <row r="5" spans="1:23" x14ac:dyDescent="0.25">
      <c r="A5" t="s">
        <v>48</v>
      </c>
      <c r="B5">
        <v>57.45</v>
      </c>
      <c r="C5">
        <v>10</v>
      </c>
      <c r="D5" s="1">
        <f t="shared" si="0"/>
        <v>5.7450000000000001</v>
      </c>
      <c r="E5" s="1">
        <f t="shared" si="1"/>
        <v>1.915</v>
      </c>
      <c r="F5" s="1">
        <v>54.24</v>
      </c>
      <c r="G5">
        <v>8</v>
      </c>
      <c r="H5" s="1">
        <f t="shared" si="2"/>
        <v>6.78</v>
      </c>
      <c r="I5" s="1">
        <f t="shared" si="3"/>
        <v>2.2600000000000002</v>
      </c>
      <c r="J5" s="1">
        <v>51.02</v>
      </c>
      <c r="K5">
        <v>8</v>
      </c>
      <c r="L5" s="1">
        <f t="shared" si="4"/>
        <v>6.3775000000000004</v>
      </c>
      <c r="M5" s="1">
        <f t="shared" si="5"/>
        <v>2.1258333333333335</v>
      </c>
      <c r="N5" s="1">
        <v>59.94</v>
      </c>
      <c r="O5">
        <v>10</v>
      </c>
      <c r="P5" s="1">
        <f t="shared" si="6"/>
        <v>5.9939999999999998</v>
      </c>
      <c r="Q5" s="1">
        <f t="shared" si="7"/>
        <v>1.998</v>
      </c>
      <c r="R5" s="1">
        <v>67.290000000000006</v>
      </c>
      <c r="S5">
        <v>10</v>
      </c>
      <c r="T5" s="1">
        <f t="shared" si="8"/>
        <v>6.729000000000001</v>
      </c>
      <c r="U5" s="1">
        <f t="shared" si="9"/>
        <v>2.2430000000000003</v>
      </c>
    </row>
    <row r="6" spans="1:23" x14ac:dyDescent="0.25">
      <c r="A6" t="s">
        <v>49</v>
      </c>
      <c r="B6">
        <v>63.79</v>
      </c>
      <c r="C6">
        <v>10</v>
      </c>
      <c r="D6" s="1">
        <f>B6/C6</f>
        <v>6.3789999999999996</v>
      </c>
      <c r="E6" s="1">
        <f>D6/3</f>
        <v>2.1263333333333332</v>
      </c>
      <c r="F6" s="1">
        <v>62.71</v>
      </c>
      <c r="G6">
        <v>8</v>
      </c>
      <c r="H6" s="1">
        <f t="shared" si="2"/>
        <v>7.8387500000000001</v>
      </c>
      <c r="I6" s="1">
        <f t="shared" si="3"/>
        <v>2.6129166666666666</v>
      </c>
      <c r="J6" s="1">
        <v>57.04</v>
      </c>
      <c r="K6">
        <v>8</v>
      </c>
      <c r="L6" s="1">
        <f t="shared" si="4"/>
        <v>7.13</v>
      </c>
      <c r="M6" s="1">
        <f t="shared" si="5"/>
        <v>2.3766666666666665</v>
      </c>
      <c r="N6" s="1">
        <v>64.44</v>
      </c>
      <c r="O6">
        <v>10</v>
      </c>
      <c r="P6" s="1">
        <f t="shared" si="6"/>
        <v>6.444</v>
      </c>
      <c r="Q6" s="1">
        <f t="shared" si="7"/>
        <v>2.1480000000000001</v>
      </c>
      <c r="R6" s="1">
        <v>60.97</v>
      </c>
      <c r="S6">
        <v>9</v>
      </c>
      <c r="T6" s="1">
        <f t="shared" si="8"/>
        <v>6.7744444444444447</v>
      </c>
      <c r="U6" s="1">
        <f t="shared" si="9"/>
        <v>2.2581481481481482</v>
      </c>
    </row>
    <row r="7" spans="1:23" x14ac:dyDescent="0.25">
      <c r="A7" t="s">
        <v>50</v>
      </c>
      <c r="B7">
        <f>SUM(B2:B6)</f>
        <v>194.38</v>
      </c>
      <c r="D7" s="1">
        <f>SUM(D2:D6)</f>
        <v>19.438000000000002</v>
      </c>
      <c r="E7" s="1">
        <f>SUM(E2:E6)</f>
        <v>6.4793333333333329</v>
      </c>
      <c r="F7" s="1">
        <f t="shared" ref="F7:U7" si="10">SUM(F2:F6)</f>
        <v>191.20000000000002</v>
      </c>
      <c r="H7" s="1">
        <f t="shared" si="10"/>
        <v>23.504027777777779</v>
      </c>
      <c r="I7" s="1">
        <f t="shared" si="10"/>
        <v>7.8346759259259269</v>
      </c>
      <c r="J7" s="1">
        <f t="shared" si="10"/>
        <v>178.64</v>
      </c>
      <c r="L7" s="1">
        <f t="shared" si="10"/>
        <v>21.615500000000001</v>
      </c>
      <c r="M7" s="1">
        <f t="shared" si="10"/>
        <v>7.2051666666666669</v>
      </c>
      <c r="N7" s="1">
        <f t="shared" si="10"/>
        <v>202.01</v>
      </c>
      <c r="P7" s="1">
        <f t="shared" si="10"/>
        <v>20.201000000000001</v>
      </c>
      <c r="Q7" s="1">
        <f t="shared" si="10"/>
        <v>6.7336666666666662</v>
      </c>
      <c r="R7" s="1">
        <f t="shared" si="10"/>
        <v>209</v>
      </c>
      <c r="T7" s="1">
        <f t="shared" si="10"/>
        <v>21.577444444444446</v>
      </c>
      <c r="U7" s="1">
        <f t="shared" si="10"/>
        <v>7.1924814814814813</v>
      </c>
    </row>
    <row r="8" spans="1:23" x14ac:dyDescent="0.25">
      <c r="E8" s="1">
        <f>E7/5</f>
        <v>1.2958666666666665</v>
      </c>
      <c r="I8" s="1">
        <f>I7/5</f>
        <v>1.5669351851851854</v>
      </c>
      <c r="M8" s="1">
        <f>M7/5</f>
        <v>1.4410333333333334</v>
      </c>
      <c r="Q8" s="1">
        <f>Q7/5</f>
        <v>1.3467333333333333</v>
      </c>
      <c r="U8" s="1">
        <f>U7/5</f>
        <v>1.4384962962962962</v>
      </c>
      <c r="W8" s="1"/>
    </row>
    <row r="10" spans="1:23" x14ac:dyDescent="0.25">
      <c r="A10" t="s">
        <v>51</v>
      </c>
    </row>
    <row r="11" spans="1:23" x14ac:dyDescent="0.25">
      <c r="A11" t="s">
        <v>52</v>
      </c>
    </row>
    <row r="12" spans="1:23" x14ac:dyDescent="0.25">
      <c r="A12" t="s">
        <v>53</v>
      </c>
    </row>
    <row r="13" spans="1:23" x14ac:dyDescent="0.25">
      <c r="A13" t="s">
        <v>54</v>
      </c>
    </row>
    <row r="14" spans="1:23" x14ac:dyDescent="0.25">
      <c r="A14" t="s">
        <v>55</v>
      </c>
    </row>
    <row r="15" spans="1:23" x14ac:dyDescent="0.25">
      <c r="A1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5" x14ac:dyDescent="0.25"/>
  <cols>
    <col min="1" max="1" width="8" bestFit="1" customWidth="1"/>
    <col min="2" max="9" width="10.7109375" customWidth="1"/>
  </cols>
  <sheetData>
    <row r="1" spans="1:10" ht="45" x14ac:dyDescent="0.25">
      <c r="A1" s="11" t="s">
        <v>72</v>
      </c>
      <c r="B1" s="11" t="s">
        <v>73</v>
      </c>
      <c r="C1" s="11" t="s">
        <v>77</v>
      </c>
      <c r="D1" s="11" t="s">
        <v>81</v>
      </c>
      <c r="E1" s="11" t="s">
        <v>74</v>
      </c>
      <c r="F1" s="11" t="s">
        <v>78</v>
      </c>
      <c r="G1" s="11" t="s">
        <v>75</v>
      </c>
      <c r="H1" s="11" t="s">
        <v>76</v>
      </c>
      <c r="I1" s="11" t="s">
        <v>79</v>
      </c>
    </row>
    <row r="2" spans="1:10" x14ac:dyDescent="0.25">
      <c r="A2">
        <v>1</v>
      </c>
      <c r="B2">
        <v>34</v>
      </c>
      <c r="C2">
        <v>12</v>
      </c>
      <c r="D2" s="17">
        <f>C2/B2</f>
        <v>0.35294117647058826</v>
      </c>
      <c r="E2">
        <v>492</v>
      </c>
      <c r="F2" s="10">
        <f t="shared" ref="F2:F11" si="0">E2/C2</f>
        <v>41</v>
      </c>
      <c r="G2">
        <f t="shared" ref="G2:G11" si="1">E2*50</f>
        <v>24600</v>
      </c>
      <c r="H2" s="10">
        <f t="shared" ref="H2:H11" si="2">22.1*E2</f>
        <v>10873.2</v>
      </c>
      <c r="I2" s="10">
        <f>H2*50</f>
        <v>543660</v>
      </c>
    </row>
    <row r="3" spans="1:10" x14ac:dyDescent="0.25">
      <c r="A3">
        <v>2</v>
      </c>
      <c r="B3">
        <v>34</v>
      </c>
      <c r="C3">
        <v>12</v>
      </c>
      <c r="D3" s="17">
        <f t="shared" ref="D3:D11" si="3">C3/B3</f>
        <v>0.35294117647058826</v>
      </c>
      <c r="E3">
        <v>777</v>
      </c>
      <c r="F3" s="10">
        <f t="shared" si="0"/>
        <v>64.75</v>
      </c>
      <c r="G3">
        <f t="shared" si="1"/>
        <v>38850</v>
      </c>
      <c r="H3" s="10">
        <f t="shared" si="2"/>
        <v>17171.7</v>
      </c>
      <c r="I3" s="10">
        <f t="shared" ref="I3:I11" si="4">H3*50</f>
        <v>858585</v>
      </c>
    </row>
    <row r="4" spans="1:10" x14ac:dyDescent="0.25">
      <c r="A4">
        <v>3</v>
      </c>
      <c r="B4">
        <v>10</v>
      </c>
      <c r="C4">
        <v>5</v>
      </c>
      <c r="D4" s="17">
        <f t="shared" si="3"/>
        <v>0.5</v>
      </c>
      <c r="E4">
        <v>284</v>
      </c>
      <c r="F4" s="10">
        <f t="shared" si="0"/>
        <v>56.8</v>
      </c>
      <c r="G4">
        <f t="shared" si="1"/>
        <v>14200</v>
      </c>
      <c r="H4" s="10">
        <f t="shared" si="2"/>
        <v>6276.4000000000005</v>
      </c>
      <c r="I4" s="10">
        <f t="shared" si="4"/>
        <v>313820</v>
      </c>
    </row>
    <row r="5" spans="1:10" x14ac:dyDescent="0.25">
      <c r="A5">
        <v>4</v>
      </c>
      <c r="B5">
        <v>15</v>
      </c>
      <c r="C5">
        <v>6</v>
      </c>
      <c r="D5" s="17">
        <f t="shared" si="3"/>
        <v>0.4</v>
      </c>
      <c r="E5">
        <v>265</v>
      </c>
      <c r="F5" s="10">
        <f t="shared" si="0"/>
        <v>44.166666666666664</v>
      </c>
      <c r="G5">
        <f t="shared" si="1"/>
        <v>13250</v>
      </c>
      <c r="H5" s="10">
        <f t="shared" si="2"/>
        <v>5856.5</v>
      </c>
      <c r="I5" s="10">
        <f t="shared" si="4"/>
        <v>292825</v>
      </c>
    </row>
    <row r="6" spans="1:10" x14ac:dyDescent="0.25">
      <c r="A6">
        <v>5</v>
      </c>
      <c r="B6">
        <v>15</v>
      </c>
      <c r="C6">
        <v>7</v>
      </c>
      <c r="D6" s="17">
        <f t="shared" si="3"/>
        <v>0.46666666666666667</v>
      </c>
      <c r="E6">
        <v>340</v>
      </c>
      <c r="F6" s="10">
        <f t="shared" si="0"/>
        <v>48.571428571428569</v>
      </c>
      <c r="G6">
        <f t="shared" si="1"/>
        <v>17000</v>
      </c>
      <c r="H6" s="10">
        <f t="shared" si="2"/>
        <v>7514.0000000000009</v>
      </c>
      <c r="I6" s="10">
        <f t="shared" si="4"/>
        <v>375700.00000000006</v>
      </c>
    </row>
    <row r="7" spans="1:10" x14ac:dyDescent="0.25">
      <c r="A7">
        <v>6</v>
      </c>
      <c r="B7">
        <v>13</v>
      </c>
      <c r="C7">
        <v>5</v>
      </c>
      <c r="D7" s="17">
        <f t="shared" si="3"/>
        <v>0.38461538461538464</v>
      </c>
      <c r="E7">
        <v>139</v>
      </c>
      <c r="F7" s="10">
        <f t="shared" si="0"/>
        <v>27.8</v>
      </c>
      <c r="G7">
        <f t="shared" si="1"/>
        <v>6950</v>
      </c>
      <c r="H7" s="10">
        <f t="shared" si="2"/>
        <v>3071.9</v>
      </c>
      <c r="I7" s="10">
        <f t="shared" si="4"/>
        <v>153595</v>
      </c>
    </row>
    <row r="8" spans="1:10" x14ac:dyDescent="0.25">
      <c r="A8">
        <v>7</v>
      </c>
      <c r="B8">
        <v>30</v>
      </c>
      <c r="C8">
        <v>16</v>
      </c>
      <c r="D8" s="17">
        <f t="shared" si="3"/>
        <v>0.53333333333333333</v>
      </c>
      <c r="E8">
        <v>562</v>
      </c>
      <c r="F8" s="10">
        <f t="shared" si="0"/>
        <v>35.125</v>
      </c>
      <c r="G8">
        <f t="shared" si="1"/>
        <v>28100</v>
      </c>
      <c r="H8" s="10">
        <f t="shared" si="2"/>
        <v>12420.2</v>
      </c>
      <c r="I8" s="10">
        <f t="shared" si="4"/>
        <v>621010</v>
      </c>
    </row>
    <row r="9" spans="1:10" x14ac:dyDescent="0.25">
      <c r="A9">
        <v>8</v>
      </c>
      <c r="B9">
        <v>21</v>
      </c>
      <c r="C9">
        <v>10</v>
      </c>
      <c r="D9" s="17">
        <f t="shared" si="3"/>
        <v>0.47619047619047616</v>
      </c>
      <c r="E9">
        <v>684</v>
      </c>
      <c r="F9" s="10">
        <f t="shared" si="0"/>
        <v>68.400000000000006</v>
      </c>
      <c r="G9">
        <f t="shared" si="1"/>
        <v>34200</v>
      </c>
      <c r="H9" s="10">
        <f t="shared" si="2"/>
        <v>15116.400000000001</v>
      </c>
      <c r="I9" s="10">
        <f t="shared" si="4"/>
        <v>755820.00000000012</v>
      </c>
    </row>
    <row r="10" spans="1:10" x14ac:dyDescent="0.25">
      <c r="A10">
        <v>9</v>
      </c>
      <c r="B10">
        <v>36</v>
      </c>
      <c r="C10">
        <v>18</v>
      </c>
      <c r="D10" s="17">
        <f t="shared" si="3"/>
        <v>0.5</v>
      </c>
      <c r="E10">
        <v>1113</v>
      </c>
      <c r="F10" s="10">
        <f t="shared" si="0"/>
        <v>61.833333333333336</v>
      </c>
      <c r="G10">
        <f t="shared" si="1"/>
        <v>55650</v>
      </c>
      <c r="H10" s="10">
        <f t="shared" si="2"/>
        <v>24597.300000000003</v>
      </c>
      <c r="I10" s="10">
        <f t="shared" si="4"/>
        <v>1229865.0000000002</v>
      </c>
    </row>
    <row r="11" spans="1:10" x14ac:dyDescent="0.25">
      <c r="A11" s="14">
        <v>10</v>
      </c>
      <c r="B11" s="14">
        <v>26</v>
      </c>
      <c r="C11" s="14">
        <v>12</v>
      </c>
      <c r="D11" s="17">
        <f t="shared" si="3"/>
        <v>0.46153846153846156</v>
      </c>
      <c r="E11" s="14">
        <v>1133</v>
      </c>
      <c r="F11" s="13">
        <f t="shared" si="0"/>
        <v>94.416666666666671</v>
      </c>
      <c r="G11" s="14">
        <f t="shared" si="1"/>
        <v>56650</v>
      </c>
      <c r="H11" s="13">
        <f t="shared" si="2"/>
        <v>25039.300000000003</v>
      </c>
      <c r="I11" s="13">
        <f t="shared" si="4"/>
        <v>1251965.0000000002</v>
      </c>
      <c r="J11" s="14"/>
    </row>
    <row r="12" spans="1:10" x14ac:dyDescent="0.25">
      <c r="A12" s="12" t="s">
        <v>80</v>
      </c>
      <c r="B12" s="16">
        <f t="shared" ref="B12:H12" si="5">AVERAGE(B2:B11)</f>
        <v>23.4</v>
      </c>
      <c r="C12" s="16">
        <f t="shared" si="5"/>
        <v>10.3</v>
      </c>
      <c r="D12" s="18">
        <f t="shared" si="5"/>
        <v>0.44282266752854993</v>
      </c>
      <c r="E12" s="16">
        <f t="shared" si="5"/>
        <v>578.9</v>
      </c>
      <c r="F12" s="16">
        <f t="shared" si="5"/>
        <v>54.286309523809528</v>
      </c>
      <c r="G12" s="16">
        <f t="shared" si="5"/>
        <v>28945</v>
      </c>
      <c r="H12" s="16">
        <f t="shared" si="5"/>
        <v>12793.690000000002</v>
      </c>
      <c r="I12" s="16">
        <f>AVERAGE(I2:I11)</f>
        <v>639684.5</v>
      </c>
    </row>
    <row r="20" spans="1:10" x14ac:dyDescent="0.25">
      <c r="A20" s="14"/>
      <c r="B20" s="14"/>
      <c r="C20" s="14"/>
      <c r="D20" s="15"/>
      <c r="E20" s="14"/>
      <c r="F20" s="13"/>
      <c r="G20" s="14"/>
      <c r="H20" s="13"/>
      <c r="I20" s="13"/>
      <c r="J20" s="14"/>
    </row>
    <row r="21" spans="1:10" x14ac:dyDescent="0.25">
      <c r="D21" s="15"/>
      <c r="F21" s="13"/>
      <c r="G21" s="14"/>
      <c r="H21" s="13"/>
      <c r="I21" s="13"/>
      <c r="J21" s="14"/>
    </row>
    <row r="22" spans="1:10" x14ac:dyDescent="0.25">
      <c r="D22" s="15"/>
      <c r="F22" s="13"/>
      <c r="G22" s="14"/>
      <c r="H22" s="13"/>
      <c r="I22" s="13"/>
      <c r="J22" s="14"/>
    </row>
    <row r="23" spans="1:10" x14ac:dyDescent="0.25">
      <c r="D23" s="15"/>
      <c r="F23" s="13"/>
      <c r="G23" s="14"/>
      <c r="H23" s="13"/>
      <c r="I23" s="13"/>
      <c r="J23" s="14"/>
    </row>
    <row r="24" spans="1:10" x14ac:dyDescent="0.25">
      <c r="D24" s="15"/>
      <c r="F24" s="13"/>
      <c r="G24" s="14"/>
      <c r="H24" s="13"/>
      <c r="I24" s="13"/>
      <c r="J24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Soil Analysis results</vt:lpstr>
      <vt:lpstr>SAR depth 0-1</vt:lpstr>
      <vt:lpstr>SAR depth 1-5</vt:lpstr>
      <vt:lpstr>Ammonium and Nitrate</vt:lpstr>
      <vt:lpstr>Leaf analysis results</vt:lpstr>
      <vt:lpstr>Decomp Weights</vt:lpstr>
      <vt:lpstr>Transects</vt:lpstr>
      <vt:lpstr>Frass production</vt:lpstr>
      <vt:lpstr>Transect Summary</vt:lpstr>
      <vt:lpstr>BECVOL</vt:lpstr>
      <vt:lpstr>BECVOL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de Swardt</dc:creator>
  <cp:lastModifiedBy>Corli Wigley-Coetsee</cp:lastModifiedBy>
  <dcterms:created xsi:type="dcterms:W3CDTF">2014-09-09T09:57:36Z</dcterms:created>
  <dcterms:modified xsi:type="dcterms:W3CDTF">2015-07-31T05:58:44Z</dcterms:modified>
</cp:coreProperties>
</file>