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ji\Dropbox\dejections\database\stoichio\2_DONE_TO_CHECK\Lucie\13_014_subalusky_2015_hypo\"/>
    </mc:Choice>
  </mc:AlternateContent>
  <xr:revisionPtr revIDLastSave="0" documentId="13_ncr:1_{6E30533E-E445-4140-AEF8-3722DBA25F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readm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3" i="1" l="1"/>
  <c r="BA12" i="1"/>
  <c r="BA11" i="1"/>
  <c r="BA10" i="1"/>
  <c r="BA9" i="1"/>
  <c r="BA8" i="1"/>
  <c r="AS13" i="1"/>
  <c r="AS12" i="1"/>
  <c r="AS11" i="1"/>
  <c r="AS10" i="1"/>
  <c r="AS9" i="1"/>
  <c r="AS8" i="1"/>
  <c r="AK13" i="1"/>
  <c r="AK12" i="1"/>
  <c r="AK11" i="1"/>
  <c r="AK10" i="1"/>
  <c r="AK9" i="1"/>
  <c r="AK8" i="1"/>
  <c r="AF13" i="1"/>
  <c r="AF12" i="1"/>
  <c r="AF11" i="1"/>
  <c r="AF10" i="1"/>
  <c r="AF9" i="1"/>
  <c r="AF8" i="1"/>
  <c r="AA14" i="1"/>
  <c r="AA13" i="1"/>
  <c r="AA12" i="1"/>
  <c r="AA11" i="1"/>
  <c r="AA10" i="1"/>
  <c r="AA9" i="1"/>
  <c r="AA8" i="1"/>
  <c r="AA6" i="1"/>
  <c r="AA3" i="1"/>
  <c r="AA2" i="1"/>
</calcChain>
</file>

<file path=xl/sharedStrings.xml><?xml version="1.0" encoding="utf-8"?>
<sst xmlns="http://schemas.openxmlformats.org/spreadsheetml/2006/main" count="1060" uniqueCount="456">
  <si>
    <t>gbif_id</t>
  </si>
  <si>
    <t>reference</t>
  </si>
  <si>
    <t>data_source</t>
  </si>
  <si>
    <t>body_part</t>
  </si>
  <si>
    <t>data_year</t>
  </si>
  <si>
    <t>reference_year</t>
  </si>
  <si>
    <t>data_coverage</t>
  </si>
  <si>
    <t>organism_stage</t>
  </si>
  <si>
    <t>organism_bm</t>
  </si>
  <si>
    <t>environment</t>
  </si>
  <si>
    <t>data_digitizer</t>
  </si>
  <si>
    <t>location_in_reference</t>
  </si>
  <si>
    <t>reference_DOI</t>
  </si>
  <si>
    <t>Feces_C_mean</t>
  </si>
  <si>
    <t>Feces_C_min</t>
  </si>
  <si>
    <t>Feces_C_max</t>
  </si>
  <si>
    <t>Feces_C_unit</t>
  </si>
  <si>
    <t>Feces_C_data_type</t>
  </si>
  <si>
    <t>Feces_C_error</t>
  </si>
  <si>
    <t>Feces_C_err_type</t>
  </si>
  <si>
    <t>Feces_N_mean</t>
  </si>
  <si>
    <t>Feces_N_min</t>
  </si>
  <si>
    <t>Feces_N_max</t>
  </si>
  <si>
    <t>Feces_N_unit</t>
  </si>
  <si>
    <t>Feces_N_data_type</t>
  </si>
  <si>
    <t>Feces_N_error</t>
  </si>
  <si>
    <t>Feces_N_err_type</t>
  </si>
  <si>
    <t>Feces_P_mean</t>
  </si>
  <si>
    <t>Feces_P_min</t>
  </si>
  <si>
    <t>Feces_P_max</t>
  </si>
  <si>
    <t>Feces_P_unit</t>
  </si>
  <si>
    <t>Feces_P_data_type</t>
  </si>
  <si>
    <t>Feces_P_error</t>
  </si>
  <si>
    <t>Feces_P_err_type</t>
  </si>
  <si>
    <t>Body_C_mean</t>
  </si>
  <si>
    <t>Body_C_min</t>
  </si>
  <si>
    <t>Body_C_max</t>
  </si>
  <si>
    <t>Body_C_unit</t>
  </si>
  <si>
    <t>Body_C_data_type</t>
  </si>
  <si>
    <t>Body_C_error</t>
  </si>
  <si>
    <t>Body_C_err_type</t>
  </si>
  <si>
    <t>Body_N_mean</t>
  </si>
  <si>
    <t>Body_N_min</t>
  </si>
  <si>
    <t>Body_N_max</t>
  </si>
  <si>
    <t>Body_N_unit</t>
  </si>
  <si>
    <t>Body_N_data_type</t>
  </si>
  <si>
    <t>Body_N_error</t>
  </si>
  <si>
    <t>Body_N_err_type</t>
  </si>
  <si>
    <t>Body_P_mean</t>
  </si>
  <si>
    <t>Body_P_min</t>
  </si>
  <si>
    <t>Body_P_max</t>
  </si>
  <si>
    <t>Body_P_unit</t>
  </si>
  <si>
    <t>Body_P_data_type</t>
  </si>
  <si>
    <t>Body_P_error</t>
  </si>
  <si>
    <t>Body_P_err_type</t>
  </si>
  <si>
    <t>Food_C_mean</t>
  </si>
  <si>
    <t>Food_C_min</t>
  </si>
  <si>
    <t>Food_C_max</t>
  </si>
  <si>
    <t>Food_C_unit</t>
  </si>
  <si>
    <t>Food_C_data_type</t>
  </si>
  <si>
    <t>Food_C_error</t>
  </si>
  <si>
    <t>Food_C_err_type</t>
  </si>
  <si>
    <t>Food_N_mean</t>
  </si>
  <si>
    <t>Food_N_min</t>
  </si>
  <si>
    <t>Food_N_max</t>
  </si>
  <si>
    <t>Food_N_unit</t>
  </si>
  <si>
    <t>Food_N_data_type</t>
  </si>
  <si>
    <t>Food_N_error</t>
  </si>
  <si>
    <t>Food_N_err_type</t>
  </si>
  <si>
    <t>Food_P_mean</t>
  </si>
  <si>
    <t>Food_P_min</t>
  </si>
  <si>
    <t>Food_P_max</t>
  </si>
  <si>
    <t>Food_P_unit</t>
  </si>
  <si>
    <t>Food_P_data_type</t>
  </si>
  <si>
    <t>Food_P_error</t>
  </si>
  <si>
    <t>Food_P_err_type</t>
  </si>
  <si>
    <t>Urine_C_mean</t>
  </si>
  <si>
    <t>Urine_C_min</t>
  </si>
  <si>
    <t>Urine_C_max</t>
  </si>
  <si>
    <t>Urine_C_unit</t>
  </si>
  <si>
    <t>Urine_C_data_type</t>
  </si>
  <si>
    <t>Urine_C_error</t>
  </si>
  <si>
    <t>Urine_C_err_type</t>
  </si>
  <si>
    <t>Urine_N_mean</t>
  </si>
  <si>
    <t>Urine_N_min</t>
  </si>
  <si>
    <t>Urine_N_max</t>
  </si>
  <si>
    <t>Urine_N_unit</t>
  </si>
  <si>
    <t>Urine_N_data_type</t>
  </si>
  <si>
    <t>Urine_N_error</t>
  </si>
  <si>
    <t>Urine_N_err_type</t>
  </si>
  <si>
    <t>Urine_P_mean</t>
  </si>
  <si>
    <t>Urine_P_min</t>
  </si>
  <si>
    <t>Urine_P_max</t>
  </si>
  <si>
    <t>Urine_P_unit</t>
  </si>
  <si>
    <t>Urine_P_data_type</t>
  </si>
  <si>
    <t>Urine_P_error</t>
  </si>
  <si>
    <t>Urine_P_err_type</t>
  </si>
  <si>
    <t>Excretion_C_mean</t>
  </si>
  <si>
    <t>Excretion_C_min</t>
  </si>
  <si>
    <t>Excretion_C_max</t>
  </si>
  <si>
    <t>Excretion_C_unit</t>
  </si>
  <si>
    <t>Excretion_C_data_type</t>
  </si>
  <si>
    <t>Excretion_C_error</t>
  </si>
  <si>
    <t>Excretion_C_err_type</t>
  </si>
  <si>
    <t>Excretion_N_mean</t>
  </si>
  <si>
    <t>Excretion_N_min</t>
  </si>
  <si>
    <t>Excretion_N_max</t>
  </si>
  <si>
    <t>Excretion_N_unit</t>
  </si>
  <si>
    <t>Excretion_N_data_type</t>
  </si>
  <si>
    <t>Excretion_N_error</t>
  </si>
  <si>
    <t>Excretion_N_err_type</t>
  </si>
  <si>
    <t>Excretion_P_mean</t>
  </si>
  <si>
    <t>Excretion_P_min</t>
  </si>
  <si>
    <t>Excretion_P_max</t>
  </si>
  <si>
    <t>Excretion_P_unit</t>
  </si>
  <si>
    <t>Excretion_P_data_type</t>
  </si>
  <si>
    <t>Excretion_P_error</t>
  </si>
  <si>
    <t>Excretion_P_err_type</t>
  </si>
  <si>
    <t>reference of the paper or the website</t>
  </si>
  <si>
    <t>DOI or url to website</t>
  </si>
  <si>
    <t>year of the reference or website</t>
  </si>
  <si>
    <t>source of the data : same as reference of source indicated in the reference</t>
  </si>
  <si>
    <t>year the sample was produced or measured</t>
  </si>
  <si>
    <t>part of food-consummer-egestion process that is covered in the data : B for body only, E for excretion only (either Excretion, Feces or Urine), FB for food and Body, FE for food and Excretion, BE for body and excretion,FBE for food, body and excretion</t>
  </si>
  <si>
    <t>location in the document where the data were taken from (eg table n°XX)</t>
  </si>
  <si>
    <t>who entered the data</t>
  </si>
  <si>
    <t>data_checker</t>
  </si>
  <si>
    <t>who checked the data</t>
  </si>
  <si>
    <t>part of the body of the organism on which the analysis was done</t>
  </si>
  <si>
    <t>stage of the organism (juvenile/adult)</t>
  </si>
  <si>
    <t>biomass of the animal</t>
  </si>
  <si>
    <t>Food_C_n</t>
  </si>
  <si>
    <t>Food_N_n</t>
  </si>
  <si>
    <t>Food_P_n</t>
  </si>
  <si>
    <t>Body_C_n</t>
  </si>
  <si>
    <t>Body_N_n</t>
  </si>
  <si>
    <t>Body_P_n</t>
  </si>
  <si>
    <t>Feces_C_n</t>
  </si>
  <si>
    <t>Feces_N_n</t>
  </si>
  <si>
    <t>Feces_P_n</t>
  </si>
  <si>
    <t>Urine_C_n</t>
  </si>
  <si>
    <t>Urine_N_n</t>
  </si>
  <si>
    <t>Urine_P_n</t>
  </si>
  <si>
    <t>Excretion_C_n</t>
  </si>
  <si>
    <t>Excretion_N_n</t>
  </si>
  <si>
    <t>Excretion_P_n</t>
  </si>
  <si>
    <t>Measure of average  Carbon concentration in food</t>
  </si>
  <si>
    <t>Measure of minimum  Carbon concentration in food</t>
  </si>
  <si>
    <t>Measure of maximum  Carbon concentration in food</t>
  </si>
  <si>
    <t>Type of Carbon concentration : stock of flux</t>
  </si>
  <si>
    <t>Number of samples used to estimate C</t>
  </si>
  <si>
    <t>raw error of the C measure (of mean by default)</t>
  </si>
  <si>
    <t>type of error</t>
  </si>
  <si>
    <t>data_month</t>
  </si>
  <si>
    <t>data_day</t>
  </si>
  <si>
    <t>month the sample was produced or measured</t>
  </si>
  <si>
    <t>day the sample was produced or measured</t>
  </si>
  <si>
    <t>Comments</t>
  </si>
  <si>
    <t>title</t>
  </si>
  <si>
    <t>authors</t>
  </si>
  <si>
    <t>journal</t>
  </si>
  <si>
    <t>volume</t>
  </si>
  <si>
    <t>first author of the reference</t>
  </si>
  <si>
    <t>location</t>
  </si>
  <si>
    <t>latitude</t>
  </si>
  <si>
    <t>longitude</t>
  </si>
  <si>
    <t>name of the place the samples were taken</t>
  </si>
  <si>
    <t>latitude in decimal degrees</t>
  </si>
  <si>
    <t>longitude in decimal degrees</t>
  </si>
  <si>
    <t>name of variable</t>
  </si>
  <si>
    <t>NH4</t>
  </si>
  <si>
    <t>other elements</t>
  </si>
  <si>
    <t>N03</t>
  </si>
  <si>
    <t>ca</t>
  </si>
  <si>
    <t>mg</t>
  </si>
  <si>
    <t>k</t>
  </si>
  <si>
    <t>na</t>
  </si>
  <si>
    <t>N02</t>
  </si>
  <si>
    <t>ph</t>
  </si>
  <si>
    <t>Food_raw</t>
  </si>
  <si>
    <t>food consumed by the organisms during the period of feces production</t>
  </si>
  <si>
    <t>data_season</t>
  </si>
  <si>
    <t>season the sample was produced or measured</t>
  </si>
  <si>
    <t>other_measures</t>
  </si>
  <si>
    <t>zn</t>
  </si>
  <si>
    <t>cu</t>
  </si>
  <si>
    <t>other type of measures ex: soluble P, lipid P, …</t>
  </si>
  <si>
    <t>calcium</t>
  </si>
  <si>
    <t>magnesium</t>
  </si>
  <si>
    <t>potassium</t>
  </si>
  <si>
    <t>sodium</t>
  </si>
  <si>
    <t>pH</t>
  </si>
  <si>
    <t>zinc</t>
  </si>
  <si>
    <t>copper</t>
  </si>
  <si>
    <t>s</t>
  </si>
  <si>
    <t>sulfur</t>
  </si>
  <si>
    <t>H20</t>
  </si>
  <si>
    <t>moisture</t>
  </si>
  <si>
    <t>organism_bm_unit</t>
  </si>
  <si>
    <t>unit of animal biomass</t>
  </si>
  <si>
    <t>Feces_age</t>
  </si>
  <si>
    <t>organism_raw</t>
  </si>
  <si>
    <t>species_raw</t>
  </si>
  <si>
    <t>species latin name in the reference including subspecies and variety</t>
  </si>
  <si>
    <t>species_gbif</t>
  </si>
  <si>
    <t>species common name in the reference</t>
  </si>
  <si>
    <t>GBIF ID of the organism at species level</t>
  </si>
  <si>
    <t>GBIF ID at species level or modifed gbif_ID for subspecies : gbif_ID_subsp</t>
  </si>
  <si>
    <t>species latin name to gbif accepted name</t>
  </si>
  <si>
    <t>chlore</t>
  </si>
  <si>
    <t>oxygen</t>
  </si>
  <si>
    <t>gbif_id2</t>
  </si>
  <si>
    <t>si</t>
  </si>
  <si>
    <t>silicon</t>
  </si>
  <si>
    <t>f</t>
  </si>
  <si>
    <t>fluor</t>
  </si>
  <si>
    <t>pd</t>
  </si>
  <si>
    <t>palladium</t>
  </si>
  <si>
    <t>au</t>
  </si>
  <si>
    <t>gold</t>
  </si>
  <si>
    <t>cl</t>
  </si>
  <si>
    <t>o</t>
  </si>
  <si>
    <t>al</t>
  </si>
  <si>
    <t>alumnium</t>
  </si>
  <si>
    <t>ti</t>
  </si>
  <si>
    <t>titan</t>
  </si>
  <si>
    <t>fe</t>
  </si>
  <si>
    <t>fer</t>
  </si>
  <si>
    <t>mn</t>
  </si>
  <si>
    <t>b</t>
  </si>
  <si>
    <t>mo</t>
  </si>
  <si>
    <t>manganese</t>
  </si>
  <si>
    <t>boron</t>
  </si>
  <si>
    <t>molybdenum</t>
  </si>
  <si>
    <t>cadmium</t>
  </si>
  <si>
    <t>cd</t>
  </si>
  <si>
    <t>ni</t>
  </si>
  <si>
    <t>pb</t>
  </si>
  <si>
    <t>nickel</t>
  </si>
  <si>
    <t>lead</t>
  </si>
  <si>
    <t>meaning</t>
  </si>
  <si>
    <t>Food_CN_mean</t>
  </si>
  <si>
    <t>Food_CN_min</t>
  </si>
  <si>
    <t>Food_CN_max</t>
  </si>
  <si>
    <t>Food_CN_unit</t>
  </si>
  <si>
    <t>Food_CN_data_type</t>
  </si>
  <si>
    <t>Food_CN_n</t>
  </si>
  <si>
    <t>Food_CN_error</t>
  </si>
  <si>
    <t>Food_CN_err_type</t>
  </si>
  <si>
    <t>Food_NP_mean</t>
  </si>
  <si>
    <t>Food_NP_min</t>
  </si>
  <si>
    <t>Food_NP_max</t>
  </si>
  <si>
    <t>Food_NP_unit</t>
  </si>
  <si>
    <t>Food_NP_data_type</t>
  </si>
  <si>
    <t>Food_NP_n</t>
  </si>
  <si>
    <t>Food_NP_error</t>
  </si>
  <si>
    <t>Food_NP_err_type</t>
  </si>
  <si>
    <t>mean of C/N given in the paper - not the ratio of mean C/mean N</t>
  </si>
  <si>
    <t>mean of N/P given in the paper - not the ratio of mean N/mean P</t>
  </si>
  <si>
    <t>unit of Carbon concentration put percentage for % and per thousand for 0/00</t>
  </si>
  <si>
    <t>Body_CN_mean</t>
  </si>
  <si>
    <t>Body_CN_min</t>
  </si>
  <si>
    <t>Body_CN_max</t>
  </si>
  <si>
    <t>Body_CN_unit</t>
  </si>
  <si>
    <t>Body_CN_data_type</t>
  </si>
  <si>
    <t>Body_CN_n</t>
  </si>
  <si>
    <t>Body_CN_error</t>
  </si>
  <si>
    <t>Body_CN_err_type</t>
  </si>
  <si>
    <t>Body_NP_mean</t>
  </si>
  <si>
    <t>Body_NP_min</t>
  </si>
  <si>
    <t>Body_NP_max</t>
  </si>
  <si>
    <t>Body_NP_unit</t>
  </si>
  <si>
    <t>Body_NP_data_type</t>
  </si>
  <si>
    <t>Body_NP_n</t>
  </si>
  <si>
    <t>Body_NP_error</t>
  </si>
  <si>
    <t>Body_NP_err_type</t>
  </si>
  <si>
    <t>Feces_NP_mean</t>
  </si>
  <si>
    <t>Feces_NP_min</t>
  </si>
  <si>
    <t>Feces_NP_max</t>
  </si>
  <si>
    <t>Feces_NP_unit</t>
  </si>
  <si>
    <t>Feces_NP_data_type</t>
  </si>
  <si>
    <t>Feces_NP_n</t>
  </si>
  <si>
    <t>Feces_NP_error</t>
  </si>
  <si>
    <t>Feces_NP_err_type</t>
  </si>
  <si>
    <t>Feces_CN_mean</t>
  </si>
  <si>
    <t>Feces_CN_min</t>
  </si>
  <si>
    <t>Feces_CN_max</t>
  </si>
  <si>
    <t>Feces_CN_unit</t>
  </si>
  <si>
    <t>Feces_CN_data_type</t>
  </si>
  <si>
    <t>Feces_CN_n</t>
  </si>
  <si>
    <t>Feces_CN_error</t>
  </si>
  <si>
    <t>Feces_CN_err_type</t>
  </si>
  <si>
    <t>Urine_CN_mean</t>
  </si>
  <si>
    <t>Urine_CN_min</t>
  </si>
  <si>
    <t>Urine_CN_max</t>
  </si>
  <si>
    <t>Urine_CN_unit</t>
  </si>
  <si>
    <t>Urine_CN_data_type</t>
  </si>
  <si>
    <t>Urine_CN_n</t>
  </si>
  <si>
    <t>Urine_CN_error</t>
  </si>
  <si>
    <t>Urine_CN_err_type</t>
  </si>
  <si>
    <t>Urine_NP_mean</t>
  </si>
  <si>
    <t>Urine_NP_min</t>
  </si>
  <si>
    <t>Urine_NP_max</t>
  </si>
  <si>
    <t>Urine_NP_unit</t>
  </si>
  <si>
    <t>Urine_NP_data_type</t>
  </si>
  <si>
    <t>Urine_NP_n</t>
  </si>
  <si>
    <t>Urine_NP_error</t>
  </si>
  <si>
    <t>Urine_NP_err_type</t>
  </si>
  <si>
    <t>Excretion_NP_mean</t>
  </si>
  <si>
    <t>Excretion_NP_min</t>
  </si>
  <si>
    <t>Excretion_NP_max</t>
  </si>
  <si>
    <t>Excretion_NP_unit</t>
  </si>
  <si>
    <t>Excretion_NP_data_type</t>
  </si>
  <si>
    <t>Excretion_NP_n</t>
  </si>
  <si>
    <t>Excretion_NP_error</t>
  </si>
  <si>
    <t>Excretion_NP_err_type</t>
  </si>
  <si>
    <t>Excretion_CN_mean</t>
  </si>
  <si>
    <t>Excretion_CN_min</t>
  </si>
  <si>
    <t>Excretion_CN_max</t>
  </si>
  <si>
    <t>Excretion_CN_unit</t>
  </si>
  <si>
    <t>Excretion_CN_data_type</t>
  </si>
  <si>
    <t>Excretion_CN_n</t>
  </si>
  <si>
    <t>Excretion_CN_error</t>
  </si>
  <si>
    <t>Excretion_CN_err_type</t>
  </si>
  <si>
    <t>temperature</t>
  </si>
  <si>
    <t>Feces_age_unit</t>
  </si>
  <si>
    <t>Age of feces when sampled (indicate in numeric if possible, otherwise in verbal manner if required (eg &lt;3days)</t>
  </si>
  <si>
    <t>environment in which the animals were living (zoo, natural, lab, farm,enclosure)</t>
  </si>
  <si>
    <t>average daily air temperature (C°)</t>
  </si>
  <si>
    <t>molar ratio or mass ratio</t>
  </si>
  <si>
    <t>CP</t>
  </si>
  <si>
    <t>ratio CP mean of C/P given in the paper - not the ratio of mean C/mean P</t>
  </si>
  <si>
    <t>10.1111/fwb.12477</t>
  </si>
  <si>
    <t>the_hippopotamus_conveyor_belt_vector_of_carbon_and_nutrients_from_terrestrial_grasslands_to_aquatic_systems_in_sub_saharan_africa</t>
  </si>
  <si>
    <t>subalusky_et_al</t>
  </si>
  <si>
    <t>freshwater_biology</t>
  </si>
  <si>
    <t>milwaukee_county_zoo_wisconsin_usa</t>
  </si>
  <si>
    <t>E</t>
  </si>
  <si>
    <t>table1_p_516</t>
  </si>
  <si>
    <t>lucie_serre</t>
  </si>
  <si>
    <t>hippopotamus</t>
  </si>
  <si>
    <t>hippopotamus_amphibius</t>
  </si>
  <si>
    <t>kg</t>
  </si>
  <si>
    <t>zoo</t>
  </si>
  <si>
    <t>dried_grass_pellets_and_produce_comprised_of_apples_carrots_and_lettuce</t>
  </si>
  <si>
    <t>flux</t>
  </si>
  <si>
    <t>sd</t>
  </si>
  <si>
    <t>dissolved_organic_carbon_DOC-total_dissolved_nitrogen_TDN-dissolved_organic_nitrogen_DON-total_dissolved_phosphorus_TDP-soluble_reactive_phosphorus_SRP</t>
  </si>
  <si>
    <t>valeurs moyennes issues de celles de la figure 2 - mesures sur  les melanges feces_urine recuperes dans la piscine</t>
  </si>
  <si>
    <t>FE</t>
  </si>
  <si>
    <t>table_3_p_518</t>
  </si>
  <si>
    <t>masse consommee, excretee, egeree, urinee en g_dw_kg_day - ratio excretion/consommation</t>
  </si>
  <si>
    <t>wild</t>
  </si>
  <si>
    <t>masse consommee, excretee en g_dw_kg_day</t>
  </si>
  <si>
    <t>mesure CNP sur des echantillons de nourriture,  feces-urine melanges</t>
  </si>
  <si>
    <t>10.1111/fwb.12474</t>
  </si>
  <si>
    <t>table_S3_supporting_information</t>
  </si>
  <si>
    <t>stock</t>
  </si>
  <si>
    <t>F</t>
  </si>
  <si>
    <t>table_S2_supporting_information</t>
  </si>
  <si>
    <t>food_dry_mass_kg-moyennes</t>
  </si>
  <si>
    <t>les donnees des jours 1-3 sont utilisees pour les feces des jours 4-6</t>
  </si>
  <si>
    <t>les donnees des jours 1-3 sont utilisees pour les feces des jours 4-7</t>
  </si>
  <si>
    <t>les donnees des jours 1-3 sont utilisees pour les feces des jours 4-8</t>
  </si>
  <si>
    <t>les donnees des jours 1-3 sont utilisees pour les feces des jours 4-9</t>
  </si>
  <si>
    <t>les donnees des jours 1-3 sont utilisees pour les feces des jours 4-10</t>
  </si>
  <si>
    <t>les donnees des jours 1-3 sont utilisees pour les feces des jours 4-11</t>
  </si>
  <si>
    <t>underlined_text_p_517_518</t>
  </si>
  <si>
    <t>underlined_text_p_517</t>
  </si>
  <si>
    <t>percentage_dw</t>
  </si>
  <si>
    <t>Food_CNP_mean</t>
  </si>
  <si>
    <t>Food_CNP_min</t>
  </si>
  <si>
    <t>Food_CNP_max</t>
  </si>
  <si>
    <t>Food_CNP_unit</t>
  </si>
  <si>
    <t>Food_CNP_data_type</t>
  </si>
  <si>
    <r>
      <t>Food_CN</t>
    </r>
    <r>
      <rPr>
        <sz val="10"/>
        <rFont val="Arial"/>
        <family val="2"/>
      </rPr>
      <t>P</t>
    </r>
    <r>
      <rPr>
        <sz val="10"/>
        <rFont val="Arial"/>
        <family val="2"/>
      </rPr>
      <t>_n</t>
    </r>
  </si>
  <si>
    <t>Food_CNP_error</t>
  </si>
  <si>
    <t>Food_CNP_err_type</t>
  </si>
  <si>
    <t>110.6-6.8-1</t>
  </si>
  <si>
    <t>mass_ratio</t>
  </si>
  <si>
    <t>&lt;24</t>
  </si>
  <si>
    <t>h</t>
  </si>
  <si>
    <t>Feces_CNP_mean</t>
  </si>
  <si>
    <t>Feces_CNP_min</t>
  </si>
  <si>
    <t>Feces_CNP_max</t>
  </si>
  <si>
    <t>Feces_CNP_unit</t>
  </si>
  <si>
    <t>Feces_CNP_data_type</t>
  </si>
  <si>
    <r>
      <t>Feces_CN</t>
    </r>
    <r>
      <rPr>
        <sz val="10"/>
        <rFont val="Arial"/>
        <family val="2"/>
      </rPr>
      <t>P</t>
    </r>
    <r>
      <rPr>
        <sz val="10"/>
        <rFont val="Arial"/>
        <family val="2"/>
      </rPr>
      <t>_n</t>
    </r>
  </si>
  <si>
    <t>Feces_CNP_error</t>
  </si>
  <si>
    <t>Feces_CNP_err_type</t>
  </si>
  <si>
    <t>Urine_CNP_mean</t>
  </si>
  <si>
    <t>Urine_CNP_min</t>
  </si>
  <si>
    <t>Urine_CNP_max</t>
  </si>
  <si>
    <t>Urine_CNP_unit</t>
  </si>
  <si>
    <t>Urine_CNP_data_type</t>
  </si>
  <si>
    <r>
      <t>Urine_CN</t>
    </r>
    <r>
      <rPr>
        <sz val="10"/>
        <rFont val="Arial"/>
        <family val="2"/>
      </rPr>
      <t>P</t>
    </r>
    <r>
      <rPr>
        <sz val="10"/>
        <rFont val="Arial"/>
        <family val="2"/>
      </rPr>
      <t>_n</t>
    </r>
  </si>
  <si>
    <t>Urine_CNP_error</t>
  </si>
  <si>
    <t>Urine_CNP_err_type</t>
  </si>
  <si>
    <t>Excretion_NH4_mean</t>
  </si>
  <si>
    <t>Excretion_NH4_min</t>
  </si>
  <si>
    <t>Excretion_NH4_max</t>
  </si>
  <si>
    <t>Excretion_NH4_unit</t>
  </si>
  <si>
    <t>Excretion_NH4_data_type</t>
  </si>
  <si>
    <t>Excretion_NH4_n</t>
  </si>
  <si>
    <t>Excretion_NH4_error</t>
  </si>
  <si>
    <t>Excretion_NH4_err_type</t>
  </si>
  <si>
    <t>Excretion_N03_mean</t>
  </si>
  <si>
    <t>Excretion_N03_min</t>
  </si>
  <si>
    <t>Excretion_N03_max</t>
  </si>
  <si>
    <t>Excretion_N03_unit</t>
  </si>
  <si>
    <t>Excretion_N03_data_type</t>
  </si>
  <si>
    <t>Excretion_N03_n</t>
  </si>
  <si>
    <t>Excretion_N03_error</t>
  </si>
  <si>
    <t>Excretion_N03_err_type</t>
  </si>
  <si>
    <t>Excretion_CNP_mean</t>
  </si>
  <si>
    <t>Excretion_CNP_min</t>
  </si>
  <si>
    <t>Excretion_CNP_max</t>
  </si>
  <si>
    <t>Excretion_CNP_unit</t>
  </si>
  <si>
    <t>Excretion_CNP_data_type</t>
  </si>
  <si>
    <t>Excretion_CNP_n</t>
  </si>
  <si>
    <t>Excretion_CNP_error</t>
  </si>
  <si>
    <t>Excretion_CNP_err_type</t>
  </si>
  <si>
    <t>72.9-7.6-1</t>
  </si>
  <si>
    <t>70.1-10.2-1</t>
  </si>
  <si>
    <t>25.8-15.8-1</t>
  </si>
  <si>
    <t>96.5-3.4-1</t>
  </si>
  <si>
    <t>222.8-6.3-1</t>
  </si>
  <si>
    <t>savanna_grass</t>
  </si>
  <si>
    <t>reference_ID</t>
  </si>
  <si>
    <t>adult</t>
  </si>
  <si>
    <t>mara_river_kenya</t>
  </si>
  <si>
    <t>wet_season</t>
  </si>
  <si>
    <t>dry_season</t>
  </si>
  <si>
    <t>quantity of food ingested per day per ind (or kg ind)</t>
  </si>
  <si>
    <t>kg_ind_day or kg_kg_ind_day (preciser dw ou fw)</t>
  </si>
  <si>
    <t>quantity of feces produced per day per ind (or kg ind)</t>
  </si>
  <si>
    <t>quantity of excretion produced per day per ind (or kg ind)</t>
  </si>
  <si>
    <t>food_consumption</t>
  </si>
  <si>
    <t>food_consumption_unit</t>
  </si>
  <si>
    <t>food_consumption_n</t>
  </si>
  <si>
    <t>food_consumption_error</t>
  </si>
  <si>
    <t>food_consumption_err_type</t>
  </si>
  <si>
    <t>g_dw_kg_ind_day</t>
  </si>
  <si>
    <t>feces_production</t>
  </si>
  <si>
    <t>feces_production_unit</t>
  </si>
  <si>
    <t>feces_production_n</t>
  </si>
  <si>
    <t>feces_production_error</t>
  </si>
  <si>
    <t>feces_production_err_type</t>
  </si>
  <si>
    <t>excretion_production</t>
  </si>
  <si>
    <t>excretion_production_unit</t>
  </si>
  <si>
    <t>excretion_production_n</t>
  </si>
  <si>
    <t>excretion_production_error</t>
  </si>
  <si>
    <t>excretion_production_err_type</t>
  </si>
  <si>
    <t>13_014</t>
  </si>
  <si>
    <t>kg_dw_kg_ind_day</t>
  </si>
  <si>
    <t>g_kg_dw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</si>
</sst>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theme="7" tint="-0.249977111117893"/>
        <bgColor rgb="FFD9D2E9"/>
      </patternFill>
    </fill>
    <fill>
      <patternFill patternType="solid">
        <fgColor theme="9" tint="0.79998168889431442"/>
        <bgColor rgb="FFF1C232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4" tint="-0.249977111117893"/>
        <bgColor rgb="FFEA9999"/>
      </patternFill>
    </fill>
    <fill>
      <patternFill patternType="solid">
        <fgColor theme="9" tint="-0.249977111117893"/>
        <bgColor rgb="FFEA9999"/>
      </patternFill>
    </fill>
    <fill>
      <patternFill patternType="solid">
        <fgColor theme="4" tint="0.79998168889431442"/>
        <bgColor rgb="FFF1C232"/>
      </patternFill>
    </fill>
    <fill>
      <patternFill patternType="solid">
        <fgColor theme="7" tint="0.79998168889431442"/>
        <bgColor rgb="FFF1C232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-0.249977111117893"/>
        <bgColor rgb="FFEA9999"/>
      </patternFill>
    </fill>
    <fill>
      <patternFill patternType="solid">
        <fgColor theme="5" tint="0.79998168889431442"/>
        <bgColor rgb="FFF1C232"/>
      </patternFill>
    </fill>
    <fill>
      <patternFill patternType="solid">
        <fgColor theme="5" tint="0.39997558519241921"/>
        <bgColor rgb="FFB6D7A8"/>
      </patternFill>
    </fill>
    <fill>
      <patternFill patternType="solid">
        <fgColor theme="5" tint="-0.249977111117893"/>
        <bgColor rgb="FFEA9999"/>
      </patternFill>
    </fill>
    <fill>
      <patternFill patternType="solid">
        <fgColor theme="3" tint="0.79998168889431442"/>
        <bgColor rgb="FFF1C232"/>
      </patternFill>
    </fill>
    <fill>
      <patternFill patternType="solid">
        <fgColor theme="3" tint="0.59999389629810485"/>
        <bgColor rgb="FFB6D7A8"/>
      </patternFill>
    </fill>
    <fill>
      <patternFill patternType="solid">
        <fgColor theme="4" tint="0.39997558519241921"/>
        <bgColor rgb="FFB6D7A8"/>
      </patternFill>
    </fill>
    <fill>
      <patternFill patternType="solid">
        <fgColor theme="3" tint="0.39997558519241921"/>
        <bgColor rgb="FFEA9999"/>
      </patternFill>
    </fill>
    <fill>
      <patternFill patternType="solid">
        <fgColor rgb="FFC00000"/>
        <bgColor rgb="FFEA9999"/>
      </patternFill>
    </fill>
    <fill>
      <patternFill patternType="solid">
        <fgColor rgb="FF993366"/>
        <bgColor rgb="FFF1C232"/>
      </patternFill>
    </fill>
    <fill>
      <patternFill patternType="solid">
        <fgColor rgb="FFCAE1F7"/>
        <bgColor indexed="64"/>
      </patternFill>
    </fill>
    <fill>
      <patternFill patternType="solid">
        <fgColor rgb="FFCAE1F7"/>
        <bgColor rgb="FF000000"/>
      </patternFill>
    </fill>
    <fill>
      <patternFill patternType="solid">
        <fgColor rgb="FFFCCDC6"/>
        <bgColor indexed="64"/>
      </patternFill>
    </fill>
    <fill>
      <patternFill patternType="solid">
        <fgColor rgb="FFFCCDC6"/>
        <bgColor rgb="FF000000"/>
      </patternFill>
    </fill>
    <fill>
      <patternFill patternType="solid">
        <fgColor rgb="FFD0F0C9"/>
        <bgColor indexed="64"/>
      </patternFill>
    </fill>
    <fill>
      <patternFill patternType="solid">
        <fgColor rgb="FFD0F0C9"/>
        <bgColor rgb="FF000000"/>
      </patternFill>
    </fill>
    <fill>
      <patternFill patternType="solid">
        <fgColor rgb="FFFFE9B6"/>
        <bgColor indexed="64"/>
      </patternFill>
    </fill>
    <fill>
      <patternFill patternType="solid">
        <fgColor rgb="FFFFE9B6"/>
        <bgColor rgb="FF000000"/>
      </patternFill>
    </fill>
    <fill>
      <patternFill patternType="solid">
        <fgColor rgb="FFF5D6FF"/>
        <bgColor indexed="64"/>
      </patternFill>
    </fill>
    <fill>
      <patternFill patternType="solid">
        <fgColor rgb="FFF5D6FF"/>
        <bgColor rgb="FF000000"/>
      </patternFill>
    </fill>
    <fill>
      <patternFill patternType="solid">
        <fgColor theme="5" tint="0.59999389629810485"/>
        <bgColor rgb="FFB6D7A8"/>
      </patternFill>
    </fill>
    <fill>
      <patternFill patternType="solid">
        <fgColor theme="9" tint="0.59999389629810485"/>
        <bgColor rgb="FFB6D7A8"/>
      </patternFill>
    </fill>
    <fill>
      <patternFill patternType="solid">
        <fgColor theme="4" tint="0.79998168889431442"/>
        <bgColor rgb="FFB6D7A8"/>
      </patternFill>
    </fill>
    <fill>
      <patternFill patternType="solid">
        <fgColor theme="3" tint="0.39997558519241921"/>
        <bgColor rgb="FFB6D7A8"/>
      </patternFill>
    </fill>
    <fill>
      <patternFill patternType="solid">
        <fgColor rgb="FF80A380"/>
        <bgColor indexed="64"/>
      </patternFill>
    </fill>
    <fill>
      <patternFill patternType="solid">
        <fgColor rgb="FFBD92A7"/>
        <bgColor indexed="64"/>
      </patternFill>
    </fill>
    <fill>
      <patternFill patternType="solid">
        <fgColor rgb="FFBD9D79"/>
        <bgColor indexed="64"/>
      </patternFill>
    </fill>
    <fill>
      <patternFill patternType="solid">
        <fgColor rgb="FF80A380"/>
        <bgColor rgb="FF000000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17" borderId="0" xfId="0" applyFont="1" applyFill="1" applyAlignment="1">
      <alignment horizontal="left"/>
    </xf>
    <xf numFmtId="0" fontId="1" fillId="18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2" fillId="13" borderId="0" xfId="0" applyFont="1" applyFill="1" applyAlignment="1">
      <alignment horizontal="left"/>
    </xf>
    <xf numFmtId="0" fontId="2" fillId="14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1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2" fillId="16" borderId="0" xfId="0" applyFont="1" applyFill="1" applyAlignment="1">
      <alignment horizontal="left"/>
    </xf>
    <xf numFmtId="0" fontId="2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19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" fillId="20" borderId="0" xfId="0" applyFont="1" applyFill="1" applyAlignment="1">
      <alignment horizontal="left"/>
    </xf>
    <xf numFmtId="0" fontId="0" fillId="21" borderId="0" xfId="0" applyFill="1" applyAlignment="1">
      <alignment horizontal="left"/>
    </xf>
    <xf numFmtId="0" fontId="0" fillId="21" borderId="0" xfId="0" applyNumberFormat="1" applyFill="1" applyAlignment="1">
      <alignment horizontal="left"/>
    </xf>
    <xf numFmtId="0" fontId="0" fillId="21" borderId="0" xfId="0" quotePrefix="1" applyFill="1" applyAlignment="1">
      <alignment horizontal="left"/>
    </xf>
    <xf numFmtId="0" fontId="0" fillId="21" borderId="0" xfId="0" applyFill="1"/>
    <xf numFmtId="0" fontId="6" fillId="22" borderId="0" xfId="0" applyFont="1" applyFill="1" applyAlignment="1">
      <alignment horizontal="left"/>
    </xf>
    <xf numFmtId="0" fontId="0" fillId="23" borderId="0" xfId="0" applyFill="1" applyAlignment="1">
      <alignment horizontal="left"/>
    </xf>
    <xf numFmtId="0" fontId="0" fillId="23" borderId="0" xfId="0" applyNumberFormat="1" applyFill="1" applyAlignment="1">
      <alignment horizontal="left"/>
    </xf>
    <xf numFmtId="0" fontId="0" fillId="23" borderId="0" xfId="0" quotePrefix="1" applyFill="1" applyAlignment="1">
      <alignment horizontal="left"/>
    </xf>
    <xf numFmtId="0" fontId="0" fillId="23" borderId="0" xfId="0" applyFill="1"/>
    <xf numFmtId="0" fontId="6" fillId="24" borderId="0" xfId="0" applyFont="1" applyFill="1" applyAlignment="1">
      <alignment horizontal="left"/>
    </xf>
    <xf numFmtId="0" fontId="0" fillId="25" borderId="0" xfId="0" applyFill="1" applyAlignment="1">
      <alignment horizontal="left"/>
    </xf>
    <xf numFmtId="0" fontId="0" fillId="25" borderId="0" xfId="0" quotePrefix="1" applyFill="1" applyAlignment="1">
      <alignment horizontal="left"/>
    </xf>
    <xf numFmtId="0" fontId="0" fillId="25" borderId="0" xfId="0" applyFill="1"/>
    <xf numFmtId="0" fontId="6" fillId="26" borderId="0" xfId="0" applyFont="1" applyFill="1" applyAlignment="1">
      <alignment horizontal="left"/>
    </xf>
    <xf numFmtId="0" fontId="0" fillId="25" borderId="0" xfId="0" applyNumberFormat="1" applyFill="1" applyAlignment="1">
      <alignment horizontal="left"/>
    </xf>
    <xf numFmtId="0" fontId="0" fillId="27" borderId="0" xfId="0" applyFill="1" applyAlignment="1">
      <alignment horizontal="left"/>
    </xf>
    <xf numFmtId="0" fontId="0" fillId="27" borderId="0" xfId="0" applyNumberFormat="1" applyFill="1" applyAlignment="1">
      <alignment horizontal="left"/>
    </xf>
    <xf numFmtId="0" fontId="0" fillId="27" borderId="0" xfId="0" quotePrefix="1" applyFill="1" applyAlignment="1">
      <alignment horizontal="left"/>
    </xf>
    <xf numFmtId="0" fontId="0" fillId="27" borderId="0" xfId="0" applyFill="1"/>
    <xf numFmtId="0" fontId="6" fillId="28" borderId="0" xfId="0" applyFont="1" applyFill="1" applyAlignment="1">
      <alignment horizontal="left"/>
    </xf>
    <xf numFmtId="0" fontId="6" fillId="27" borderId="0" xfId="0" applyFont="1" applyFill="1" applyAlignment="1">
      <alignment horizontal="left"/>
    </xf>
    <xf numFmtId="0" fontId="0" fillId="29" borderId="0" xfId="0" applyFill="1" applyAlignment="1">
      <alignment horizontal="left"/>
    </xf>
    <xf numFmtId="0" fontId="0" fillId="29" borderId="0" xfId="0" applyNumberFormat="1" applyFill="1" applyAlignment="1">
      <alignment horizontal="left"/>
    </xf>
    <xf numFmtId="0" fontId="0" fillId="29" borderId="0" xfId="0" quotePrefix="1" applyFill="1" applyAlignment="1">
      <alignment horizontal="left"/>
    </xf>
    <xf numFmtId="0" fontId="0" fillId="29" borderId="0" xfId="0" applyFill="1"/>
    <xf numFmtId="0" fontId="6" fillId="30" borderId="0" xfId="0" applyFont="1" applyFill="1" applyAlignment="1">
      <alignment horizontal="left"/>
    </xf>
    <xf numFmtId="0" fontId="6" fillId="29" borderId="0" xfId="0" applyFont="1" applyFill="1" applyAlignment="1">
      <alignment horizontal="left"/>
    </xf>
    <xf numFmtId="0" fontId="1" fillId="31" borderId="0" xfId="0" applyFont="1" applyFill="1" applyAlignment="1">
      <alignment horizontal="left"/>
    </xf>
    <xf numFmtId="0" fontId="1" fillId="32" borderId="0" xfId="0" applyFont="1" applyFill="1" applyAlignment="1">
      <alignment horizontal="left"/>
    </xf>
    <xf numFmtId="0" fontId="1" fillId="33" borderId="0" xfId="0" applyFont="1" applyFill="1" applyAlignment="1">
      <alignment horizontal="left"/>
    </xf>
    <xf numFmtId="0" fontId="2" fillId="33" borderId="0" xfId="0" applyFont="1" applyFill="1" applyAlignment="1">
      <alignment horizontal="left"/>
    </xf>
    <xf numFmtId="0" fontId="1" fillId="34" borderId="0" xfId="0" applyFont="1" applyFill="1" applyAlignment="1">
      <alignment horizontal="left"/>
    </xf>
    <xf numFmtId="0" fontId="2" fillId="34" borderId="0" xfId="0" applyFont="1" applyFill="1" applyAlignment="1">
      <alignment horizontal="left"/>
    </xf>
    <xf numFmtId="0" fontId="1" fillId="35" borderId="0" xfId="0" applyFont="1" applyFill="1" applyAlignment="1">
      <alignment horizontal="left"/>
    </xf>
    <xf numFmtId="0" fontId="1" fillId="36" borderId="0" xfId="0" applyFont="1" applyFill="1" applyAlignment="1">
      <alignment horizontal="left"/>
    </xf>
    <xf numFmtId="0" fontId="1" fillId="37" borderId="0" xfId="0" applyFont="1" applyFill="1" applyAlignment="1">
      <alignment horizontal="left"/>
    </xf>
    <xf numFmtId="0" fontId="1" fillId="38" borderId="0" xfId="0" applyFont="1" applyFill="1" applyAlignment="1">
      <alignment horizontal="left"/>
    </xf>
    <xf numFmtId="0" fontId="9" fillId="0" borderId="0" xfId="0" applyFont="1"/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L15"/>
  <sheetViews>
    <sheetView tabSelected="1" topLeftCell="DR1" zoomScaleNormal="100" workbookViewId="0">
      <selection activeCell="DX3" sqref="DX3"/>
    </sheetView>
  </sheetViews>
  <sheetFormatPr baseColWidth="10" defaultColWidth="9.140625" defaultRowHeight="15" x14ac:dyDescent="0.25"/>
  <cols>
    <col min="1" max="1" width="13.7109375" style="34" customWidth="1"/>
    <col min="2" max="2" width="15.28515625" style="34" customWidth="1"/>
    <col min="3" max="3" width="10.28515625" style="34" customWidth="1"/>
    <col min="4" max="4" width="12.7109375" style="34" customWidth="1"/>
    <col min="5" max="5" width="15.7109375" style="34" customWidth="1"/>
    <col min="6" max="6" width="20" style="34" customWidth="1"/>
    <col min="7" max="7" width="9.140625" style="34"/>
    <col min="8" max="8" width="11.140625" style="34" bestFit="1" customWidth="1"/>
    <col min="9" max="9" width="9.140625" style="34" bestFit="1" customWidth="1"/>
    <col min="10" max="10" width="10.7109375" style="34" bestFit="1" customWidth="1"/>
    <col min="11" max="12" width="9.140625" style="34" customWidth="1"/>
    <col min="13" max="13" width="12.85546875" style="34" bestFit="1" customWidth="1"/>
    <col min="14" max="14" width="18.7109375" style="34" bestFit="1" customWidth="1"/>
    <col min="15" max="15" width="12" style="34" bestFit="1" customWidth="1"/>
    <col min="16" max="16" width="12" style="34" customWidth="1"/>
    <col min="17" max="17" width="31.85546875" style="34" customWidth="1"/>
    <col min="18" max="18" width="8.42578125" style="34" bestFit="1" customWidth="1"/>
    <col min="19" max="19" width="9.140625" style="34" bestFit="1" customWidth="1"/>
    <col min="20" max="20" width="14.28515625" style="34" bestFit="1" customWidth="1"/>
    <col min="21" max="21" width="10.42578125" style="34" customWidth="1"/>
    <col min="23" max="23" width="10.85546875" style="34" bestFit="1" customWidth="1"/>
    <col min="25" max="25" width="12.140625" style="34" bestFit="1" customWidth="1"/>
    <col min="26" max="26" width="15.7109375" style="34" customWidth="1"/>
    <col min="27" max="27" width="14.140625" style="34" customWidth="1"/>
    <col min="28" max="28" width="14.28515625" style="34" customWidth="1"/>
    <col min="29" max="29" width="12" style="34" bestFit="1" customWidth="1"/>
    <col min="30" max="30" width="12" style="34" customWidth="1"/>
    <col min="31" max="31" width="15.140625" style="34" customWidth="1"/>
    <col min="32" max="32" width="17.7109375" style="34" customWidth="1"/>
    <col min="33" max="36" width="15.140625" style="34" customWidth="1"/>
    <col min="37" max="37" width="16.7109375" style="34" bestFit="1" customWidth="1"/>
    <col min="38" max="38" width="9.42578125" style="34" bestFit="1" customWidth="1"/>
    <col min="39" max="39" width="12.140625" style="34" bestFit="1" customWidth="1"/>
    <col min="40" max="40" width="15.28515625" style="34" bestFit="1" customWidth="1"/>
    <col min="41" max="41" width="13.140625" style="34" bestFit="1" customWidth="1"/>
    <col min="42" max="42" width="11.42578125" style="34" bestFit="1" customWidth="1"/>
    <col min="43" max="43" width="12" style="34" bestFit="1" customWidth="1"/>
    <col min="44" max="44" width="11.42578125" style="34" bestFit="1" customWidth="1"/>
    <col min="45" max="45" width="16.7109375" style="34" bestFit="1" customWidth="1"/>
    <col min="46" max="46" width="9.42578125" style="34" bestFit="1" customWidth="1"/>
    <col min="47" max="47" width="12.140625" style="34" bestFit="1" customWidth="1"/>
    <col min="48" max="48" width="15.28515625" style="34" bestFit="1" customWidth="1"/>
    <col min="49" max="49" width="13.140625" style="34" bestFit="1" customWidth="1"/>
    <col min="50" max="50" width="11.42578125" style="34" bestFit="1" customWidth="1"/>
    <col min="51" max="51" width="12" style="34" bestFit="1" customWidth="1"/>
    <col min="52" max="52" width="11.42578125" style="34" bestFit="1" customWidth="1"/>
    <col min="53" max="53" width="16.7109375" style="34" bestFit="1" customWidth="1"/>
    <col min="54" max="54" width="9.42578125" style="34" bestFit="1" customWidth="1"/>
    <col min="55" max="55" width="12.140625" style="34" bestFit="1" customWidth="1"/>
    <col min="56" max="56" width="15.28515625" style="34" bestFit="1" customWidth="1"/>
    <col min="57" max="57" width="13.28515625" style="34" bestFit="1" customWidth="1"/>
    <col min="58" max="58" width="11.42578125" style="34" bestFit="1" customWidth="1"/>
    <col min="59" max="59" width="12.140625" style="34" bestFit="1" customWidth="1"/>
    <col min="60" max="60" width="11.42578125" style="34" bestFit="1" customWidth="1"/>
    <col min="61" max="68" width="11.42578125" style="34" customWidth="1"/>
    <col min="69" max="69" width="16.85546875" style="34" bestFit="1" customWidth="1"/>
    <col min="70" max="70" width="9.42578125" style="34" bestFit="1" customWidth="1"/>
    <col min="71" max="71" width="12.28515625" style="34" bestFit="1" customWidth="1"/>
    <col min="72" max="72" width="15.42578125" style="34" bestFit="1" customWidth="1"/>
    <col min="73" max="73" width="13.28515625" style="34" bestFit="1" customWidth="1"/>
    <col min="74" max="74" width="11.42578125" style="34" bestFit="1" customWidth="1"/>
    <col min="75" max="75" width="12.140625" style="34" bestFit="1" customWidth="1"/>
    <col min="76" max="76" width="11.42578125" style="34" bestFit="1" customWidth="1"/>
    <col min="77" max="77" width="16.85546875" style="34" bestFit="1" customWidth="1"/>
    <col min="78" max="78" width="9.42578125" style="34" bestFit="1" customWidth="1"/>
    <col min="79" max="79" width="12.28515625" style="34" bestFit="1" customWidth="1"/>
    <col min="80" max="80" width="15.42578125" style="34" bestFit="1" customWidth="1"/>
    <col min="81" max="81" width="13.28515625" style="34" bestFit="1" customWidth="1"/>
    <col min="82" max="82" width="11.42578125" style="34" bestFit="1" customWidth="1"/>
    <col min="83" max="83" width="12.140625" style="34" bestFit="1" customWidth="1"/>
    <col min="84" max="84" width="11.42578125" style="34" bestFit="1" customWidth="1"/>
    <col min="85" max="85" width="16.85546875" style="34" bestFit="1" customWidth="1"/>
    <col min="86" max="86" width="9.42578125" style="34" bestFit="1" customWidth="1"/>
    <col min="87" max="87" width="12.28515625" style="34" bestFit="1" customWidth="1"/>
    <col min="88" max="88" width="15.42578125" style="34" bestFit="1" customWidth="1"/>
    <col min="89" max="89" width="14.140625" style="34" bestFit="1" customWidth="1"/>
    <col min="90" max="90" width="12.42578125" style="34" bestFit="1" customWidth="1"/>
    <col min="91" max="91" width="13.140625" style="34" bestFit="1" customWidth="1"/>
    <col min="92" max="92" width="13.140625" style="34" customWidth="1"/>
    <col min="93" max="93" width="12.42578125" style="34" bestFit="1" customWidth="1"/>
    <col min="94" max="94" width="17.85546875" style="34" bestFit="1" customWidth="1"/>
    <col min="95" max="95" width="10.42578125" style="34" bestFit="1" customWidth="1"/>
    <col min="96" max="96" width="13.28515625" style="34" bestFit="1" customWidth="1"/>
    <col min="97" max="97" width="16.28515625" style="34" bestFit="1" customWidth="1"/>
    <col min="98" max="98" width="14.140625" style="34" bestFit="1" customWidth="1"/>
    <col min="99" max="99" width="12.42578125" style="34" bestFit="1" customWidth="1"/>
    <col min="100" max="100" width="13.140625" style="34" bestFit="1" customWidth="1"/>
    <col min="101" max="101" width="12.42578125" style="34" bestFit="1" customWidth="1"/>
    <col min="102" max="102" width="17.85546875" style="34" bestFit="1" customWidth="1"/>
    <col min="103" max="103" width="10.42578125" style="34" bestFit="1" customWidth="1"/>
    <col min="104" max="104" width="13.28515625" style="34" bestFit="1" customWidth="1"/>
    <col min="105" max="105" width="16.28515625" style="34" bestFit="1" customWidth="1"/>
    <col min="106" max="106" width="14.140625" style="34" bestFit="1" customWidth="1"/>
    <col min="107" max="107" width="12.42578125" style="34" bestFit="1" customWidth="1"/>
    <col min="108" max="108" width="13.140625" style="34" bestFit="1" customWidth="1"/>
    <col min="109" max="109" width="12.42578125" style="34" bestFit="1" customWidth="1"/>
    <col min="110" max="110" width="17.85546875" style="34" bestFit="1" customWidth="1"/>
    <col min="111" max="111" width="10.42578125" style="34" bestFit="1" customWidth="1"/>
    <col min="112" max="112" width="13.28515625" style="34" bestFit="1" customWidth="1"/>
    <col min="113" max="113" width="16.28515625" style="34" bestFit="1" customWidth="1"/>
    <col min="114" max="114" width="13.28515625" style="34" bestFit="1" customWidth="1"/>
    <col min="115" max="115" width="11.42578125" style="34" bestFit="1" customWidth="1"/>
    <col min="116" max="116" width="12.140625" style="34" bestFit="1" customWidth="1"/>
    <col min="117" max="117" width="11.42578125" style="34" bestFit="1" customWidth="1"/>
    <col min="118" max="118" width="9.42578125" style="34" bestFit="1" customWidth="1"/>
    <col min="119" max="119" width="16.85546875" style="34" bestFit="1" customWidth="1"/>
    <col min="120" max="120" width="12.28515625" style="34" bestFit="1" customWidth="1"/>
    <col min="121" max="121" width="15.42578125" style="34" bestFit="1" customWidth="1"/>
    <col min="122" max="122" width="13.28515625" style="34" bestFit="1" customWidth="1"/>
    <col min="123" max="123" width="11.42578125" style="34" bestFit="1" customWidth="1"/>
    <col min="124" max="124" width="12.140625" style="34" bestFit="1" customWidth="1"/>
    <col min="125" max="125" width="11.42578125" style="34" bestFit="1" customWidth="1"/>
    <col min="126" max="126" width="16.85546875" style="34" bestFit="1" customWidth="1"/>
    <col min="127" max="131" width="16.85546875" style="34" customWidth="1"/>
    <col min="132" max="132" width="9.42578125" style="34" bestFit="1" customWidth="1"/>
    <col min="133" max="133" width="12.28515625" style="34" bestFit="1" customWidth="1"/>
    <col min="134" max="134" width="15.42578125" style="34" bestFit="1" customWidth="1"/>
    <col min="135" max="135" width="14.85546875" style="34" customWidth="1"/>
    <col min="136" max="136" width="11.42578125" style="34" bestFit="1" customWidth="1"/>
    <col min="137" max="137" width="12.140625" style="34" bestFit="1" customWidth="1"/>
    <col min="138" max="138" width="11.42578125" style="34" bestFit="1" customWidth="1"/>
    <col min="139" max="139" width="16.85546875" style="34" bestFit="1" customWidth="1"/>
    <col min="140" max="140" width="9.42578125" style="34" bestFit="1" customWidth="1"/>
    <col min="141" max="141" width="12.28515625" style="34" bestFit="1" customWidth="1"/>
    <col min="142" max="142" width="15.42578125" style="34" bestFit="1" customWidth="1"/>
    <col min="143" max="143" width="16.85546875" style="34" bestFit="1" customWidth="1"/>
    <col min="144" max="144" width="15.28515625" style="34" bestFit="1" customWidth="1"/>
    <col min="145" max="145" width="15.85546875" style="34" bestFit="1" customWidth="1"/>
    <col min="146" max="146" width="15.28515625" style="34" bestFit="1" customWidth="1"/>
    <col min="147" max="147" width="13.28515625" style="34" bestFit="1" customWidth="1"/>
    <col min="148" max="148" width="20.42578125" style="34" bestFit="1" customWidth="1"/>
    <col min="149" max="149" width="16" style="34" bestFit="1" customWidth="1"/>
    <col min="150" max="150" width="19.140625" style="34" bestFit="1" customWidth="1"/>
    <col min="151" max="151" width="16.85546875" style="34" bestFit="1" customWidth="1"/>
    <col min="152" max="152" width="15.28515625" style="34" bestFit="1" customWidth="1"/>
    <col min="153" max="153" width="15.85546875" style="34" bestFit="1" customWidth="1"/>
    <col min="154" max="154" width="15.28515625" style="34" bestFit="1" customWidth="1"/>
    <col min="155" max="155" width="20.42578125" style="34" bestFit="1" customWidth="1"/>
    <col min="156" max="163" width="20.42578125" style="34" customWidth="1"/>
    <col min="164" max="164" width="13.28515625" style="34" bestFit="1" customWidth="1"/>
    <col min="165" max="165" width="16" style="34" bestFit="1" customWidth="1"/>
    <col min="166" max="166" width="19.140625" style="34" bestFit="1" customWidth="1"/>
    <col min="167" max="167" width="16.85546875" style="34" bestFit="1" customWidth="1"/>
    <col min="168" max="168" width="15.28515625" style="34" bestFit="1" customWidth="1"/>
    <col min="169" max="169" width="15.85546875" style="34" bestFit="1" customWidth="1"/>
    <col min="170" max="170" width="15.28515625" style="34" bestFit="1" customWidth="1"/>
    <col min="171" max="171" width="20.42578125" style="34" bestFit="1" customWidth="1"/>
    <col min="172" max="172" width="13.28515625" style="34" bestFit="1" customWidth="1"/>
    <col min="173" max="173" width="16" style="34" bestFit="1" customWidth="1"/>
    <col min="174" max="174" width="19.140625" style="34" bestFit="1" customWidth="1"/>
    <col min="175" max="176" width="9.140625" style="34"/>
    <col min="177" max="177" width="20.42578125" style="34" customWidth="1"/>
    <col min="178" max="178" width="14.42578125" bestFit="1" customWidth="1"/>
    <col min="179" max="179" width="11.42578125" style="34" customWidth="1"/>
    <col min="180" max="182" width="9.140625" style="34"/>
    <col min="183" max="183" width="13.28515625" style="34" customWidth="1"/>
    <col min="184" max="235" width="9.140625" style="34"/>
    <col min="236" max="236" width="12.42578125" style="34" customWidth="1"/>
    <col min="237" max="243" width="9.140625" style="34"/>
    <col min="244" max="244" width="13.7109375" style="34" customWidth="1"/>
    <col min="245" max="259" width="9.140625" style="34"/>
    <col min="260" max="260" width="20.42578125" style="34" customWidth="1"/>
    <col min="261" max="16384" width="9.140625" style="34"/>
  </cols>
  <sheetData>
    <row r="1" spans="1:298" x14ac:dyDescent="0.25">
      <c r="A1" s="2" t="s">
        <v>428</v>
      </c>
      <c r="B1" s="2" t="s">
        <v>12</v>
      </c>
      <c r="C1" s="2" t="s">
        <v>158</v>
      </c>
      <c r="D1" s="2" t="s">
        <v>159</v>
      </c>
      <c r="E1" s="2" t="s">
        <v>5</v>
      </c>
      <c r="F1" s="2" t="s">
        <v>160</v>
      </c>
      <c r="G1" s="2" t="s">
        <v>161</v>
      </c>
      <c r="H1" s="2" t="s">
        <v>2</v>
      </c>
      <c r="I1" s="2" t="s">
        <v>4</v>
      </c>
      <c r="J1" s="2" t="s">
        <v>153</v>
      </c>
      <c r="K1" s="2" t="s">
        <v>154</v>
      </c>
      <c r="L1" s="2" t="s">
        <v>181</v>
      </c>
      <c r="M1" s="2" t="s">
        <v>163</v>
      </c>
      <c r="N1" s="2" t="s">
        <v>164</v>
      </c>
      <c r="O1" s="2" t="s">
        <v>165</v>
      </c>
      <c r="P1" s="2" t="s">
        <v>6</v>
      </c>
      <c r="Q1" s="2" t="s">
        <v>11</v>
      </c>
      <c r="R1" s="2" t="s">
        <v>10</v>
      </c>
      <c r="S1" s="18" t="s">
        <v>126</v>
      </c>
      <c r="T1" s="1" t="s">
        <v>201</v>
      </c>
      <c r="U1" s="1" t="s">
        <v>202</v>
      </c>
      <c r="V1" s="1" t="s">
        <v>0</v>
      </c>
      <c r="W1" s="1" t="s">
        <v>211</v>
      </c>
      <c r="X1" s="1" t="s">
        <v>204</v>
      </c>
      <c r="Y1" s="1" t="s">
        <v>3</v>
      </c>
      <c r="Z1" s="1" t="s">
        <v>7</v>
      </c>
      <c r="AA1" s="1" t="s">
        <v>8</v>
      </c>
      <c r="AB1" s="1" t="s">
        <v>198</v>
      </c>
      <c r="AC1" s="1" t="s">
        <v>9</v>
      </c>
      <c r="AD1" s="1" t="s">
        <v>324</v>
      </c>
      <c r="AE1" s="3" t="s">
        <v>179</v>
      </c>
      <c r="AF1" s="75" t="s">
        <v>437</v>
      </c>
      <c r="AG1" s="75" t="s">
        <v>438</v>
      </c>
      <c r="AH1" s="75" t="s">
        <v>439</v>
      </c>
      <c r="AI1" s="75" t="s">
        <v>440</v>
      </c>
      <c r="AJ1" s="75" t="s">
        <v>441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19" t="s">
        <v>131</v>
      </c>
      <c r="AQ1" s="3" t="s">
        <v>60</v>
      </c>
      <c r="AR1" s="3" t="s">
        <v>61</v>
      </c>
      <c r="AS1" s="4" t="s">
        <v>62</v>
      </c>
      <c r="AT1" s="4" t="s">
        <v>63</v>
      </c>
      <c r="AU1" s="4" t="s">
        <v>64</v>
      </c>
      <c r="AV1" s="4" t="s">
        <v>65</v>
      </c>
      <c r="AW1" s="4" t="s">
        <v>66</v>
      </c>
      <c r="AX1" s="20" t="s">
        <v>132</v>
      </c>
      <c r="AY1" s="4" t="s">
        <v>67</v>
      </c>
      <c r="AZ1" s="4" t="s">
        <v>68</v>
      </c>
      <c r="BA1" s="6" t="s">
        <v>69</v>
      </c>
      <c r="BB1" s="6" t="s">
        <v>70</v>
      </c>
      <c r="BC1" s="6" t="s">
        <v>71</v>
      </c>
      <c r="BD1" s="6" t="s">
        <v>72</v>
      </c>
      <c r="BE1" s="6" t="s">
        <v>73</v>
      </c>
      <c r="BF1" s="21" t="s">
        <v>133</v>
      </c>
      <c r="BG1" s="6" t="s">
        <v>74</v>
      </c>
      <c r="BH1" s="6" t="s">
        <v>75</v>
      </c>
      <c r="BI1" s="69" t="s">
        <v>370</v>
      </c>
      <c r="BJ1" s="69" t="s">
        <v>371</v>
      </c>
      <c r="BK1" s="69" t="s">
        <v>372</v>
      </c>
      <c r="BL1" s="69" t="s">
        <v>373</v>
      </c>
      <c r="BM1" s="69" t="s">
        <v>374</v>
      </c>
      <c r="BN1" s="69" t="s">
        <v>375</v>
      </c>
      <c r="BO1" s="69" t="s">
        <v>376</v>
      </c>
      <c r="BP1" s="69" t="s">
        <v>377</v>
      </c>
      <c r="BQ1" s="4" t="s">
        <v>241</v>
      </c>
      <c r="BR1" s="4" t="s">
        <v>242</v>
      </c>
      <c r="BS1" s="4" t="s">
        <v>243</v>
      </c>
      <c r="BT1" s="4" t="s">
        <v>244</v>
      </c>
      <c r="BU1" s="4" t="s">
        <v>245</v>
      </c>
      <c r="BV1" s="20" t="s">
        <v>246</v>
      </c>
      <c r="BW1" s="4" t="s">
        <v>247</v>
      </c>
      <c r="BX1" s="4" t="s">
        <v>248</v>
      </c>
      <c r="BY1" s="6" t="s">
        <v>249</v>
      </c>
      <c r="BZ1" s="6" t="s">
        <v>250</v>
      </c>
      <c r="CA1" s="6" t="s">
        <v>251</v>
      </c>
      <c r="CB1" s="6" t="s">
        <v>252</v>
      </c>
      <c r="CC1" s="6" t="s">
        <v>253</v>
      </c>
      <c r="CD1" s="21" t="s">
        <v>254</v>
      </c>
      <c r="CE1" s="6" t="s">
        <v>255</v>
      </c>
      <c r="CF1" s="6" t="s">
        <v>256</v>
      </c>
      <c r="CG1" s="8" t="s">
        <v>34</v>
      </c>
      <c r="CH1" s="8" t="s">
        <v>35</v>
      </c>
      <c r="CI1" s="8" t="s">
        <v>36</v>
      </c>
      <c r="CJ1" s="8" t="s">
        <v>37</v>
      </c>
      <c r="CK1" s="8" t="s">
        <v>38</v>
      </c>
      <c r="CL1" s="22" t="s">
        <v>134</v>
      </c>
      <c r="CM1" s="8" t="s">
        <v>39</v>
      </c>
      <c r="CN1" s="8" t="s">
        <v>40</v>
      </c>
      <c r="CO1" s="9" t="s">
        <v>41</v>
      </c>
      <c r="CP1" s="9" t="s">
        <v>42</v>
      </c>
      <c r="CQ1" s="9" t="s">
        <v>43</v>
      </c>
      <c r="CR1" s="9" t="s">
        <v>44</v>
      </c>
      <c r="CS1" s="9" t="s">
        <v>45</v>
      </c>
      <c r="CT1" s="23" t="s">
        <v>135</v>
      </c>
      <c r="CU1" s="9" t="s">
        <v>46</v>
      </c>
      <c r="CV1" s="9" t="s">
        <v>47</v>
      </c>
      <c r="CW1" s="10" t="s">
        <v>48</v>
      </c>
      <c r="CX1" s="10" t="s">
        <v>49</v>
      </c>
      <c r="CY1" s="10" t="s">
        <v>50</v>
      </c>
      <c r="CZ1" s="10" t="s">
        <v>51</v>
      </c>
      <c r="DA1" s="10" t="s">
        <v>52</v>
      </c>
      <c r="DB1" s="24" t="s">
        <v>136</v>
      </c>
      <c r="DC1" s="10" t="s">
        <v>53</v>
      </c>
      <c r="DD1" s="10" t="s">
        <v>54</v>
      </c>
      <c r="DE1" s="9" t="s">
        <v>260</v>
      </c>
      <c r="DF1" s="9" t="s">
        <v>261</v>
      </c>
      <c r="DG1" s="9" t="s">
        <v>262</v>
      </c>
      <c r="DH1" s="9" t="s">
        <v>263</v>
      </c>
      <c r="DI1" s="9" t="s">
        <v>264</v>
      </c>
      <c r="DJ1" s="23" t="s">
        <v>265</v>
      </c>
      <c r="DK1" s="9" t="s">
        <v>266</v>
      </c>
      <c r="DL1" s="9" t="s">
        <v>267</v>
      </c>
      <c r="DM1" s="10" t="s">
        <v>268</v>
      </c>
      <c r="DN1" s="10" t="s">
        <v>269</v>
      </c>
      <c r="DO1" s="10" t="s">
        <v>270</v>
      </c>
      <c r="DP1" s="10" t="s">
        <v>271</v>
      </c>
      <c r="DQ1" s="10" t="s">
        <v>272</v>
      </c>
      <c r="DR1" s="24" t="s">
        <v>273</v>
      </c>
      <c r="DS1" s="10" t="s">
        <v>274</v>
      </c>
      <c r="DT1" s="10" t="s">
        <v>275</v>
      </c>
      <c r="DU1" s="41" t="s">
        <v>200</v>
      </c>
      <c r="DV1" s="41" t="s">
        <v>325</v>
      </c>
      <c r="DW1" s="76" t="s">
        <v>443</v>
      </c>
      <c r="DX1" s="76" t="s">
        <v>444</v>
      </c>
      <c r="DY1" s="76" t="s">
        <v>445</v>
      </c>
      <c r="DZ1" s="76" t="s">
        <v>446</v>
      </c>
      <c r="EA1" s="76" t="s">
        <v>447</v>
      </c>
      <c r="EB1" s="11" t="s">
        <v>13</v>
      </c>
      <c r="EC1" s="11" t="s">
        <v>14</v>
      </c>
      <c r="ED1" s="11" t="s">
        <v>15</v>
      </c>
      <c r="EE1" s="11" t="s">
        <v>16</v>
      </c>
      <c r="EF1" s="11" t="s">
        <v>17</v>
      </c>
      <c r="EG1" s="25" t="s">
        <v>137</v>
      </c>
      <c r="EH1" s="11" t="s">
        <v>18</v>
      </c>
      <c r="EI1" s="11" t="s">
        <v>19</v>
      </c>
      <c r="EJ1" s="12" t="s">
        <v>20</v>
      </c>
      <c r="EK1" s="12" t="s">
        <v>21</v>
      </c>
      <c r="EL1" s="12" t="s">
        <v>22</v>
      </c>
      <c r="EM1" s="12" t="s">
        <v>23</v>
      </c>
      <c r="EN1" s="12" t="s">
        <v>24</v>
      </c>
      <c r="EO1" s="26" t="s">
        <v>138</v>
      </c>
      <c r="EP1" s="12" t="s">
        <v>25</v>
      </c>
      <c r="EQ1" s="12" t="s">
        <v>26</v>
      </c>
      <c r="ER1" s="13" t="s">
        <v>27</v>
      </c>
      <c r="ES1" s="13" t="s">
        <v>28</v>
      </c>
      <c r="ET1" s="13" t="s">
        <v>29</v>
      </c>
      <c r="EU1" s="13" t="s">
        <v>30</v>
      </c>
      <c r="EV1" s="13" t="s">
        <v>31</v>
      </c>
      <c r="EW1" s="27" t="s">
        <v>139</v>
      </c>
      <c r="EX1" s="13" t="s">
        <v>32</v>
      </c>
      <c r="EY1" s="13" t="s">
        <v>33</v>
      </c>
      <c r="EZ1" s="70" t="s">
        <v>382</v>
      </c>
      <c r="FA1" s="70" t="s">
        <v>383</v>
      </c>
      <c r="FB1" s="70" t="s">
        <v>384</v>
      </c>
      <c r="FC1" s="70" t="s">
        <v>385</v>
      </c>
      <c r="FD1" s="70" t="s">
        <v>386</v>
      </c>
      <c r="FE1" s="70" t="s">
        <v>387</v>
      </c>
      <c r="FF1" s="70" t="s">
        <v>388</v>
      </c>
      <c r="FG1" s="70" t="s">
        <v>389</v>
      </c>
      <c r="FH1" s="12" t="s">
        <v>284</v>
      </c>
      <c r="FI1" s="12" t="s">
        <v>285</v>
      </c>
      <c r="FJ1" s="12" t="s">
        <v>286</v>
      </c>
      <c r="FK1" s="12" t="s">
        <v>287</v>
      </c>
      <c r="FL1" s="12" t="s">
        <v>288</v>
      </c>
      <c r="FM1" s="26" t="s">
        <v>289</v>
      </c>
      <c r="FN1" s="12" t="s">
        <v>290</v>
      </c>
      <c r="FO1" s="12" t="s">
        <v>291</v>
      </c>
      <c r="FP1" s="13" t="s">
        <v>276</v>
      </c>
      <c r="FQ1" s="13" t="s">
        <v>277</v>
      </c>
      <c r="FR1" s="13" t="s">
        <v>278</v>
      </c>
      <c r="FS1" s="13" t="s">
        <v>279</v>
      </c>
      <c r="FT1" s="13" t="s">
        <v>280</v>
      </c>
      <c r="FU1" s="27" t="s">
        <v>281</v>
      </c>
      <c r="FV1" s="13" t="s">
        <v>282</v>
      </c>
      <c r="FW1" s="13" t="s">
        <v>283</v>
      </c>
      <c r="FX1" s="7" t="s">
        <v>76</v>
      </c>
      <c r="FY1" s="7" t="s">
        <v>77</v>
      </c>
      <c r="FZ1" s="7" t="s">
        <v>78</v>
      </c>
      <c r="GA1" s="7" t="s">
        <v>79</v>
      </c>
      <c r="GB1" s="28" t="s">
        <v>140</v>
      </c>
      <c r="GC1" s="7" t="s">
        <v>80</v>
      </c>
      <c r="GD1" s="7" t="s">
        <v>81</v>
      </c>
      <c r="GE1" s="7" t="s">
        <v>82</v>
      </c>
      <c r="GF1" s="16" t="s">
        <v>83</v>
      </c>
      <c r="GG1" s="16" t="s">
        <v>84</v>
      </c>
      <c r="GH1" s="16" t="s">
        <v>85</v>
      </c>
      <c r="GI1" s="16" t="s">
        <v>86</v>
      </c>
      <c r="GJ1" s="16" t="s">
        <v>87</v>
      </c>
      <c r="GK1" s="29" t="s">
        <v>141</v>
      </c>
      <c r="GL1" s="16" t="s">
        <v>88</v>
      </c>
      <c r="GM1" s="16" t="s">
        <v>89</v>
      </c>
      <c r="GN1" s="5" t="s">
        <v>90</v>
      </c>
      <c r="GO1" s="5" t="s">
        <v>91</v>
      </c>
      <c r="GP1" s="5" t="s">
        <v>92</v>
      </c>
      <c r="GQ1" s="5" t="s">
        <v>93</v>
      </c>
      <c r="GR1" s="5" t="s">
        <v>94</v>
      </c>
      <c r="GS1" s="30" t="s">
        <v>142</v>
      </c>
      <c r="GT1" s="5" t="s">
        <v>95</v>
      </c>
      <c r="GU1" s="5" t="s">
        <v>96</v>
      </c>
      <c r="GV1" s="70" t="s">
        <v>390</v>
      </c>
      <c r="GW1" s="70" t="s">
        <v>391</v>
      </c>
      <c r="GX1" s="70" t="s">
        <v>392</v>
      </c>
      <c r="GY1" s="70" t="s">
        <v>393</v>
      </c>
      <c r="GZ1" s="70" t="s">
        <v>394</v>
      </c>
      <c r="HA1" s="70" t="s">
        <v>395</v>
      </c>
      <c r="HB1" s="70" t="s">
        <v>396</v>
      </c>
      <c r="HC1" s="70" t="s">
        <v>397</v>
      </c>
      <c r="HD1" s="16" t="s">
        <v>292</v>
      </c>
      <c r="HE1" s="16" t="s">
        <v>293</v>
      </c>
      <c r="HF1" s="16" t="s">
        <v>294</v>
      </c>
      <c r="HG1" s="16" t="s">
        <v>295</v>
      </c>
      <c r="HH1" s="16" t="s">
        <v>296</v>
      </c>
      <c r="HI1" s="29" t="s">
        <v>297</v>
      </c>
      <c r="HJ1" s="16" t="s">
        <v>298</v>
      </c>
      <c r="HK1" s="16" t="s">
        <v>299</v>
      </c>
      <c r="HL1" s="5" t="s">
        <v>300</v>
      </c>
      <c r="HM1" s="5" t="s">
        <v>301</v>
      </c>
      <c r="HN1" s="5" t="s">
        <v>302</v>
      </c>
      <c r="HO1" s="5" t="s">
        <v>303</v>
      </c>
      <c r="HP1" s="5" t="s">
        <v>304</v>
      </c>
      <c r="HQ1" s="30" t="s">
        <v>305</v>
      </c>
      <c r="HR1" s="5" t="s">
        <v>306</v>
      </c>
      <c r="HS1" s="5" t="s">
        <v>307</v>
      </c>
      <c r="HT1" s="77" t="s">
        <v>448</v>
      </c>
      <c r="HU1" s="77" t="s">
        <v>449</v>
      </c>
      <c r="HV1" s="77" t="s">
        <v>450</v>
      </c>
      <c r="HW1" s="77" t="s">
        <v>451</v>
      </c>
      <c r="HX1" s="77" t="s">
        <v>452</v>
      </c>
      <c r="HY1" s="14" t="s">
        <v>97</v>
      </c>
      <c r="HZ1" s="14" t="s">
        <v>98</v>
      </c>
      <c r="IA1" s="14" t="s">
        <v>99</v>
      </c>
      <c r="IB1" s="14" t="s">
        <v>100</v>
      </c>
      <c r="IC1" s="31" t="s">
        <v>143</v>
      </c>
      <c r="ID1" s="14" t="s">
        <v>101</v>
      </c>
      <c r="IE1" s="14" t="s">
        <v>102</v>
      </c>
      <c r="IF1" s="14" t="s">
        <v>103</v>
      </c>
      <c r="IG1" s="15" t="s">
        <v>104</v>
      </c>
      <c r="IH1" s="15" t="s">
        <v>105</v>
      </c>
      <c r="II1" s="15" t="s">
        <v>106</v>
      </c>
      <c r="IJ1" s="15" t="s">
        <v>107</v>
      </c>
      <c r="IK1" s="15" t="s">
        <v>108</v>
      </c>
      <c r="IL1" s="32" t="s">
        <v>144</v>
      </c>
      <c r="IM1" s="15" t="s">
        <v>109</v>
      </c>
      <c r="IN1" s="15" t="s">
        <v>110</v>
      </c>
      <c r="IO1" s="17" t="s">
        <v>111</v>
      </c>
      <c r="IP1" s="17" t="s">
        <v>112</v>
      </c>
      <c r="IQ1" s="17" t="s">
        <v>113</v>
      </c>
      <c r="IR1" s="17" t="s">
        <v>114</v>
      </c>
      <c r="IS1" s="17" t="s">
        <v>115</v>
      </c>
      <c r="IT1" s="33" t="s">
        <v>145</v>
      </c>
      <c r="IU1" s="17" t="s">
        <v>116</v>
      </c>
      <c r="IV1" s="17" t="s">
        <v>117</v>
      </c>
      <c r="IW1" s="71" t="s">
        <v>398</v>
      </c>
      <c r="IX1" s="71" t="s">
        <v>399</v>
      </c>
      <c r="IY1" s="71" t="s">
        <v>400</v>
      </c>
      <c r="IZ1" s="71" t="s">
        <v>401</v>
      </c>
      <c r="JA1" s="71" t="s">
        <v>402</v>
      </c>
      <c r="JB1" s="72" t="s">
        <v>403</v>
      </c>
      <c r="JC1" s="71" t="s">
        <v>404</v>
      </c>
      <c r="JD1" s="71" t="s">
        <v>405</v>
      </c>
      <c r="JE1" s="15" t="s">
        <v>406</v>
      </c>
      <c r="JF1" s="15" t="s">
        <v>407</v>
      </c>
      <c r="JG1" s="15" t="s">
        <v>408</v>
      </c>
      <c r="JH1" s="15" t="s">
        <v>409</v>
      </c>
      <c r="JI1" s="15" t="s">
        <v>410</v>
      </c>
      <c r="JJ1" s="32" t="s">
        <v>411</v>
      </c>
      <c r="JK1" s="15" t="s">
        <v>412</v>
      </c>
      <c r="JL1" s="15" t="s">
        <v>413</v>
      </c>
      <c r="JM1" s="73" t="s">
        <v>414</v>
      </c>
      <c r="JN1" s="73" t="s">
        <v>415</v>
      </c>
      <c r="JO1" s="73" t="s">
        <v>416</v>
      </c>
      <c r="JP1" s="73" t="s">
        <v>417</v>
      </c>
      <c r="JQ1" s="73" t="s">
        <v>418</v>
      </c>
      <c r="JR1" s="74" t="s">
        <v>419</v>
      </c>
      <c r="JS1" s="73" t="s">
        <v>420</v>
      </c>
      <c r="JT1" s="73" t="s">
        <v>421</v>
      </c>
      <c r="JU1" s="15" t="s">
        <v>316</v>
      </c>
      <c r="JV1" s="15" t="s">
        <v>317</v>
      </c>
      <c r="JW1" s="15" t="s">
        <v>318</v>
      </c>
      <c r="JX1" s="15" t="s">
        <v>319</v>
      </c>
      <c r="JY1" s="15" t="s">
        <v>320</v>
      </c>
      <c r="JZ1" s="32" t="s">
        <v>321</v>
      </c>
      <c r="KA1" s="15" t="s">
        <v>322</v>
      </c>
      <c r="KB1" s="15" t="s">
        <v>323</v>
      </c>
      <c r="KC1" s="17" t="s">
        <v>308</v>
      </c>
      <c r="KD1" s="17" t="s">
        <v>309</v>
      </c>
      <c r="KE1" s="17" t="s">
        <v>310</v>
      </c>
      <c r="KF1" s="17" t="s">
        <v>311</v>
      </c>
      <c r="KG1" s="17" t="s">
        <v>312</v>
      </c>
      <c r="KH1" s="33" t="s">
        <v>313</v>
      </c>
      <c r="KI1" s="17" t="s">
        <v>314</v>
      </c>
      <c r="KJ1" s="17" t="s">
        <v>315</v>
      </c>
      <c r="KK1" s="35" t="s">
        <v>183</v>
      </c>
      <c r="KL1" s="35" t="s">
        <v>157</v>
      </c>
    </row>
    <row r="2" spans="1:298" s="42" customFormat="1" x14ac:dyDescent="0.25">
      <c r="A2" s="42" t="s">
        <v>453</v>
      </c>
      <c r="B2" s="42" t="s">
        <v>332</v>
      </c>
      <c r="C2" s="42" t="s">
        <v>333</v>
      </c>
      <c r="D2" s="42" t="s">
        <v>334</v>
      </c>
      <c r="E2" s="42">
        <v>2015</v>
      </c>
      <c r="F2" s="42" t="s">
        <v>335</v>
      </c>
      <c r="G2" s="42">
        <v>60</v>
      </c>
      <c r="M2" s="42" t="s">
        <v>336</v>
      </c>
      <c r="N2" s="43">
        <v>43.031711999999999</v>
      </c>
      <c r="O2" s="44">
        <v>-88.040778000000003</v>
      </c>
      <c r="P2" s="42" t="s">
        <v>337</v>
      </c>
      <c r="Q2" s="42" t="s">
        <v>338</v>
      </c>
      <c r="R2" s="42" t="s">
        <v>339</v>
      </c>
      <c r="T2" s="42" t="s">
        <v>340</v>
      </c>
      <c r="U2" s="42" t="s">
        <v>341</v>
      </c>
      <c r="V2" s="45">
        <v>2441247</v>
      </c>
      <c r="X2" s="46" t="s">
        <v>341</v>
      </c>
      <c r="Z2" s="42" t="s">
        <v>429</v>
      </c>
      <c r="AA2" s="42">
        <f>(2604+1334+1353)/3</f>
        <v>1763.6666666666667</v>
      </c>
      <c r="AB2" s="42" t="s">
        <v>342</v>
      </c>
      <c r="AC2" s="42" t="s">
        <v>343</v>
      </c>
      <c r="AE2" s="42" t="s">
        <v>344</v>
      </c>
      <c r="AK2" s="43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IG2" s="42">
        <v>0.23</v>
      </c>
      <c r="IJ2" s="42" t="s">
        <v>442</v>
      </c>
      <c r="IK2" s="42" t="s">
        <v>345</v>
      </c>
      <c r="IM2" s="42">
        <v>0.03</v>
      </c>
      <c r="IN2" s="42" t="s">
        <v>346</v>
      </c>
      <c r="IO2" s="42">
        <v>0.03</v>
      </c>
      <c r="IR2" s="42" t="s">
        <v>442</v>
      </c>
      <c r="IS2" s="42" t="s">
        <v>345</v>
      </c>
      <c r="IU2" s="42">
        <v>0.03</v>
      </c>
      <c r="IV2" s="42" t="s">
        <v>346</v>
      </c>
      <c r="IW2" s="42">
        <v>0.02</v>
      </c>
      <c r="IZ2" s="42" t="s">
        <v>442</v>
      </c>
      <c r="JA2" s="42" t="s">
        <v>345</v>
      </c>
      <c r="JC2" s="42">
        <v>0</v>
      </c>
      <c r="JD2" s="42" t="s">
        <v>346</v>
      </c>
      <c r="JE2" s="42">
        <v>0</v>
      </c>
      <c r="JH2" s="42" t="s">
        <v>442</v>
      </c>
      <c r="JI2" s="42" t="s">
        <v>345</v>
      </c>
      <c r="JK2" s="42">
        <v>0</v>
      </c>
      <c r="JL2" s="42" t="s">
        <v>346</v>
      </c>
      <c r="KK2" s="45" t="s">
        <v>347</v>
      </c>
      <c r="KL2" s="42" t="s">
        <v>348</v>
      </c>
    </row>
    <row r="3" spans="1:298" s="47" customFormat="1" x14ac:dyDescent="0.25">
      <c r="A3" s="47" t="s">
        <v>453</v>
      </c>
      <c r="B3" s="47" t="s">
        <v>332</v>
      </c>
      <c r="C3" s="47" t="s">
        <v>333</v>
      </c>
      <c r="D3" s="47" t="s">
        <v>334</v>
      </c>
      <c r="E3" s="47">
        <v>2015</v>
      </c>
      <c r="F3" s="47" t="s">
        <v>335</v>
      </c>
      <c r="G3" s="47">
        <v>60</v>
      </c>
      <c r="M3" s="47" t="s">
        <v>336</v>
      </c>
      <c r="N3" s="48">
        <v>43.031711999999999</v>
      </c>
      <c r="O3" s="49">
        <v>-88.040778000000003</v>
      </c>
      <c r="P3" s="47" t="s">
        <v>349</v>
      </c>
      <c r="Q3" s="47" t="s">
        <v>350</v>
      </c>
      <c r="R3" s="47" t="s">
        <v>339</v>
      </c>
      <c r="T3" s="47" t="s">
        <v>340</v>
      </c>
      <c r="U3" s="47" t="s">
        <v>341</v>
      </c>
      <c r="V3" s="50">
        <v>2441247</v>
      </c>
      <c r="X3" s="51" t="s">
        <v>341</v>
      </c>
      <c r="Z3" s="47" t="s">
        <v>429</v>
      </c>
      <c r="AA3" s="47">
        <f>(2604+1334+1353)/3</f>
        <v>1763.6666666666667</v>
      </c>
      <c r="AB3" s="47" t="s">
        <v>342</v>
      </c>
      <c r="AC3" s="47" t="s">
        <v>343</v>
      </c>
      <c r="AE3" s="47" t="s">
        <v>344</v>
      </c>
      <c r="AF3" s="47">
        <v>11.4</v>
      </c>
      <c r="AG3" s="47" t="s">
        <v>442</v>
      </c>
      <c r="AI3" s="47">
        <v>0.4</v>
      </c>
      <c r="AJ3" s="47" t="s">
        <v>346</v>
      </c>
      <c r="AK3" s="48">
        <v>4.92</v>
      </c>
      <c r="AN3" s="47" t="s">
        <v>442</v>
      </c>
      <c r="AO3" s="47" t="s">
        <v>345</v>
      </c>
      <c r="AQ3" s="47">
        <v>0.18</v>
      </c>
      <c r="AR3" s="47" t="s">
        <v>346</v>
      </c>
      <c r="AS3" s="47">
        <v>0.3</v>
      </c>
      <c r="AV3" s="47" t="s">
        <v>442</v>
      </c>
      <c r="AW3" s="47" t="s">
        <v>345</v>
      </c>
      <c r="AY3" s="47">
        <v>0.01</v>
      </c>
      <c r="AZ3" s="47" t="s">
        <v>346</v>
      </c>
      <c r="BA3" s="47">
        <v>0.04</v>
      </c>
      <c r="BD3" s="47" t="s">
        <v>442</v>
      </c>
      <c r="BE3" s="47" t="s">
        <v>345</v>
      </c>
      <c r="BG3" s="47">
        <v>0</v>
      </c>
      <c r="BH3" s="47" t="s">
        <v>346</v>
      </c>
      <c r="DU3" s="47" t="s">
        <v>380</v>
      </c>
      <c r="DV3" s="47" t="s">
        <v>381</v>
      </c>
      <c r="DW3" s="47">
        <v>5.29</v>
      </c>
      <c r="DX3" s="51" t="s">
        <v>442</v>
      </c>
      <c r="DZ3" s="47">
        <v>0.61</v>
      </c>
      <c r="EA3" s="47" t="s">
        <v>346</v>
      </c>
      <c r="EB3" s="47">
        <v>2.4</v>
      </c>
      <c r="EE3" s="51" t="s">
        <v>442</v>
      </c>
      <c r="EF3" s="47" t="s">
        <v>345</v>
      </c>
      <c r="EH3" s="47">
        <v>0.28000000000000003</v>
      </c>
      <c r="EI3" s="47" t="s">
        <v>346</v>
      </c>
      <c r="EJ3" s="47">
        <v>0.09</v>
      </c>
      <c r="EM3" s="51" t="s">
        <v>442</v>
      </c>
      <c r="EN3" s="47" t="s">
        <v>345</v>
      </c>
      <c r="EP3" s="47">
        <v>0.01</v>
      </c>
      <c r="EQ3" s="47" t="s">
        <v>346</v>
      </c>
      <c r="ER3" s="51">
        <v>0.02</v>
      </c>
      <c r="ES3" s="51"/>
      <c r="ET3" s="51"/>
      <c r="EU3" s="51" t="s">
        <v>442</v>
      </c>
      <c r="EV3" s="51" t="s">
        <v>345</v>
      </c>
      <c r="EW3" s="51"/>
      <c r="EX3" s="51">
        <v>0</v>
      </c>
      <c r="EY3" s="51" t="s">
        <v>346</v>
      </c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X3" s="51">
        <v>0.32</v>
      </c>
      <c r="FY3" s="51"/>
      <c r="FZ3" s="51"/>
      <c r="GA3" s="51" t="s">
        <v>442</v>
      </c>
      <c r="GB3" s="51" t="s">
        <v>345</v>
      </c>
      <c r="GC3" s="51"/>
      <c r="GD3" s="51">
        <v>0.03</v>
      </c>
      <c r="GE3" s="51" t="s">
        <v>346</v>
      </c>
      <c r="GF3" s="51">
        <v>0.2</v>
      </c>
      <c r="GG3" s="51"/>
      <c r="GH3" s="51"/>
      <c r="GI3" s="51" t="s">
        <v>442</v>
      </c>
      <c r="GJ3" s="51" t="s">
        <v>345</v>
      </c>
      <c r="GK3" s="51"/>
      <c r="GL3" s="51">
        <v>0.02</v>
      </c>
      <c r="GM3" s="51" t="s">
        <v>346</v>
      </c>
      <c r="GN3" s="51">
        <v>0.01</v>
      </c>
      <c r="GO3" s="51"/>
      <c r="GP3" s="51"/>
      <c r="GQ3" s="51" t="s">
        <v>442</v>
      </c>
      <c r="GR3" s="51" t="s">
        <v>345</v>
      </c>
      <c r="GS3" s="51"/>
      <c r="GT3" s="51">
        <v>0</v>
      </c>
      <c r="GU3" s="51" t="s">
        <v>346</v>
      </c>
      <c r="GV3" s="51"/>
      <c r="GW3" s="51"/>
      <c r="GX3" s="51"/>
      <c r="GY3" s="51"/>
      <c r="GZ3" s="51"/>
      <c r="HA3" s="51"/>
      <c r="HB3" s="51"/>
      <c r="HC3" s="51"/>
      <c r="HD3" s="51"/>
      <c r="HE3" s="51"/>
      <c r="HF3" s="51"/>
      <c r="HG3" s="51"/>
      <c r="HH3" s="51"/>
      <c r="HI3" s="51"/>
      <c r="HJ3" s="51"/>
      <c r="HK3" s="51"/>
      <c r="HY3" s="51">
        <v>2.72</v>
      </c>
      <c r="HZ3" s="51"/>
      <c r="IA3" s="51"/>
      <c r="IB3" s="51" t="s">
        <v>442</v>
      </c>
      <c r="IC3" s="51" t="s">
        <v>345</v>
      </c>
      <c r="ID3" s="51"/>
      <c r="IE3" s="51">
        <v>0.3</v>
      </c>
      <c r="IF3" s="51" t="s">
        <v>346</v>
      </c>
      <c r="IG3" s="47">
        <v>0.28000000000000003</v>
      </c>
      <c r="IJ3" s="51" t="s">
        <v>442</v>
      </c>
      <c r="IK3" s="47" t="s">
        <v>345</v>
      </c>
      <c r="IM3" s="47">
        <v>0.01</v>
      </c>
      <c r="IN3" s="47" t="s">
        <v>346</v>
      </c>
      <c r="IO3" s="47">
        <v>0.04</v>
      </c>
      <c r="IR3" s="51" t="s">
        <v>442</v>
      </c>
      <c r="IS3" s="47" t="s">
        <v>345</v>
      </c>
      <c r="IU3" s="47">
        <v>0</v>
      </c>
      <c r="IV3" s="47" t="s">
        <v>346</v>
      </c>
      <c r="KK3" s="50" t="s">
        <v>351</v>
      </c>
    </row>
    <row r="4" spans="1:298" s="47" customFormat="1" x14ac:dyDescent="0.25">
      <c r="A4" s="47" t="s">
        <v>453</v>
      </c>
      <c r="B4" s="47" t="s">
        <v>332</v>
      </c>
      <c r="C4" s="47" t="s">
        <v>333</v>
      </c>
      <c r="D4" s="47" t="s">
        <v>334</v>
      </c>
      <c r="E4" s="47">
        <v>2015</v>
      </c>
      <c r="F4" s="47" t="s">
        <v>335</v>
      </c>
      <c r="G4" s="47">
        <v>60</v>
      </c>
      <c r="L4" s="47" t="s">
        <v>431</v>
      </c>
      <c r="M4" s="47" t="s">
        <v>430</v>
      </c>
      <c r="N4" s="47">
        <v>-1.3692550000000001</v>
      </c>
      <c r="O4" s="49">
        <v>35.024459</v>
      </c>
      <c r="P4" s="47" t="s">
        <v>349</v>
      </c>
      <c r="Q4" s="47" t="s">
        <v>350</v>
      </c>
      <c r="R4" s="47" t="s">
        <v>339</v>
      </c>
      <c r="T4" s="47" t="s">
        <v>340</v>
      </c>
      <c r="U4" s="47" t="s">
        <v>341</v>
      </c>
      <c r="V4" s="50">
        <v>2441247</v>
      </c>
      <c r="X4" s="51" t="s">
        <v>341</v>
      </c>
      <c r="AC4" s="47" t="s">
        <v>352</v>
      </c>
      <c r="AE4" s="47" t="s">
        <v>427</v>
      </c>
      <c r="AF4" s="47">
        <v>4.5</v>
      </c>
      <c r="AG4" s="47" t="s">
        <v>442</v>
      </c>
      <c r="AK4" s="47">
        <v>1.85</v>
      </c>
      <c r="AN4" s="47" t="s">
        <v>442</v>
      </c>
      <c r="AO4" s="47" t="s">
        <v>345</v>
      </c>
      <c r="AS4" s="47">
        <v>0.13</v>
      </c>
      <c r="AV4" s="47" t="s">
        <v>442</v>
      </c>
      <c r="AW4" s="47" t="s">
        <v>345</v>
      </c>
      <c r="BA4" s="47">
        <v>0.01</v>
      </c>
      <c r="BD4" s="47" t="s">
        <v>442</v>
      </c>
      <c r="BE4" s="47" t="s">
        <v>345</v>
      </c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X4" s="51"/>
      <c r="FY4" s="51"/>
      <c r="FZ4" s="51"/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  <c r="GO4" s="51"/>
      <c r="GP4" s="51"/>
      <c r="GQ4" s="51"/>
      <c r="GR4" s="51"/>
      <c r="GS4" s="51"/>
      <c r="GT4" s="51"/>
      <c r="GU4" s="51"/>
      <c r="GV4" s="51"/>
      <c r="GW4" s="51"/>
      <c r="GX4" s="51"/>
      <c r="GY4" s="51"/>
      <c r="GZ4" s="51"/>
      <c r="HA4" s="51"/>
      <c r="HB4" s="51"/>
      <c r="HC4" s="51"/>
      <c r="HD4" s="51"/>
      <c r="HE4" s="51"/>
      <c r="HF4" s="51"/>
      <c r="HG4" s="51"/>
      <c r="HH4" s="51"/>
      <c r="HI4" s="51"/>
      <c r="HJ4" s="51"/>
      <c r="HK4" s="51"/>
      <c r="HT4" s="47">
        <v>1.93</v>
      </c>
      <c r="HU4" s="51" t="s">
        <v>442</v>
      </c>
      <c r="HY4" s="51">
        <v>0.78</v>
      </c>
      <c r="IA4" s="51"/>
      <c r="IB4" s="51" t="s">
        <v>442</v>
      </c>
      <c r="IC4" s="51" t="s">
        <v>345</v>
      </c>
      <c r="ID4" s="51"/>
      <c r="IE4" s="51"/>
      <c r="IF4" s="51"/>
      <c r="IG4" s="47">
        <v>0.13</v>
      </c>
      <c r="IJ4" s="51" t="s">
        <v>442</v>
      </c>
      <c r="IK4" s="47" t="s">
        <v>345</v>
      </c>
      <c r="IO4" s="47">
        <v>0.01</v>
      </c>
      <c r="IR4" s="51" t="s">
        <v>442</v>
      </c>
      <c r="IS4" s="47" t="s">
        <v>345</v>
      </c>
      <c r="KK4" s="50" t="s">
        <v>353</v>
      </c>
      <c r="KL4" s="47" t="s">
        <v>354</v>
      </c>
    </row>
    <row r="5" spans="1:298" s="47" customFormat="1" x14ac:dyDescent="0.25">
      <c r="A5" s="47" t="s">
        <v>453</v>
      </c>
      <c r="B5" s="47" t="s">
        <v>332</v>
      </c>
      <c r="C5" s="47" t="s">
        <v>333</v>
      </c>
      <c r="D5" s="47" t="s">
        <v>334</v>
      </c>
      <c r="E5" s="47">
        <v>2015</v>
      </c>
      <c r="F5" s="47" t="s">
        <v>335</v>
      </c>
      <c r="G5" s="47">
        <v>60</v>
      </c>
      <c r="L5" s="47" t="s">
        <v>432</v>
      </c>
      <c r="M5" s="47" t="s">
        <v>430</v>
      </c>
      <c r="N5" s="47">
        <v>-1.3692550000000001</v>
      </c>
      <c r="O5" s="49">
        <v>35.024459</v>
      </c>
      <c r="P5" s="47" t="s">
        <v>349</v>
      </c>
      <c r="Q5" s="47" t="s">
        <v>350</v>
      </c>
      <c r="R5" s="47" t="s">
        <v>339</v>
      </c>
      <c r="T5" s="47" t="s">
        <v>340</v>
      </c>
      <c r="U5" s="47" t="s">
        <v>341</v>
      </c>
      <c r="V5" s="50">
        <v>2441247</v>
      </c>
      <c r="X5" s="51" t="s">
        <v>341</v>
      </c>
      <c r="AC5" s="47" t="s">
        <v>352</v>
      </c>
      <c r="AE5" s="47" t="s">
        <v>427</v>
      </c>
      <c r="AF5" s="47">
        <v>6.75</v>
      </c>
      <c r="AG5" s="47" t="s">
        <v>442</v>
      </c>
      <c r="AK5" s="47">
        <v>2.78</v>
      </c>
      <c r="AN5" s="47" t="s">
        <v>442</v>
      </c>
      <c r="AO5" s="47" t="s">
        <v>345</v>
      </c>
      <c r="AS5" s="47">
        <v>0.19</v>
      </c>
      <c r="AV5" s="47" t="s">
        <v>442</v>
      </c>
      <c r="AW5" s="47" t="s">
        <v>345</v>
      </c>
      <c r="BA5" s="47">
        <v>0.02</v>
      </c>
      <c r="BD5" s="47" t="s">
        <v>442</v>
      </c>
      <c r="BE5" s="47" t="s">
        <v>345</v>
      </c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51"/>
      <c r="GK5" s="51"/>
      <c r="GL5" s="51"/>
      <c r="GM5" s="51"/>
      <c r="GN5" s="51"/>
      <c r="GO5" s="51"/>
      <c r="GP5" s="51"/>
      <c r="GQ5" s="51"/>
      <c r="GR5" s="51"/>
      <c r="GS5" s="51"/>
      <c r="GT5" s="51"/>
      <c r="GU5" s="51"/>
      <c r="GV5" s="51"/>
      <c r="GW5" s="51"/>
      <c r="GX5" s="51"/>
      <c r="GY5" s="51"/>
      <c r="GZ5" s="51"/>
      <c r="HA5" s="51"/>
      <c r="HB5" s="51"/>
      <c r="HC5" s="51"/>
      <c r="HD5" s="51"/>
      <c r="HE5" s="51"/>
      <c r="HF5" s="51"/>
      <c r="HG5" s="51"/>
      <c r="HH5" s="51"/>
      <c r="HI5" s="51"/>
      <c r="HJ5" s="51"/>
      <c r="HK5" s="51"/>
      <c r="HT5" s="47">
        <v>3.58</v>
      </c>
      <c r="HU5" s="51" t="s">
        <v>442</v>
      </c>
      <c r="HY5" s="51">
        <v>1.47</v>
      </c>
      <c r="HZ5" s="51"/>
      <c r="IB5" s="51" t="s">
        <v>442</v>
      </c>
      <c r="IC5" s="51" t="s">
        <v>345</v>
      </c>
      <c r="ID5" s="51"/>
      <c r="IE5" s="51"/>
      <c r="IF5" s="51"/>
      <c r="IG5" s="47">
        <v>0.19</v>
      </c>
      <c r="IJ5" s="51" t="s">
        <v>442</v>
      </c>
      <c r="IK5" s="47" t="s">
        <v>345</v>
      </c>
      <c r="IO5" s="47">
        <v>0.02</v>
      </c>
      <c r="IR5" s="51" t="s">
        <v>442</v>
      </c>
      <c r="IS5" s="47" t="s">
        <v>345</v>
      </c>
      <c r="KK5" s="50" t="s">
        <v>353</v>
      </c>
      <c r="KL5" s="47" t="s">
        <v>354</v>
      </c>
    </row>
    <row r="6" spans="1:298" s="52" customFormat="1" x14ac:dyDescent="0.25">
      <c r="A6" s="52" t="s">
        <v>453</v>
      </c>
      <c r="B6" s="52" t="s">
        <v>355</v>
      </c>
      <c r="C6" s="52" t="s">
        <v>333</v>
      </c>
      <c r="D6" s="52" t="s">
        <v>334</v>
      </c>
      <c r="E6" s="52">
        <v>2015</v>
      </c>
      <c r="F6" s="52" t="s">
        <v>335</v>
      </c>
      <c r="G6" s="52">
        <v>60</v>
      </c>
      <c r="M6" s="52" t="s">
        <v>336</v>
      </c>
      <c r="N6" s="52">
        <v>43.031711999999999</v>
      </c>
      <c r="O6" s="53">
        <v>-88.040778000000003</v>
      </c>
      <c r="P6" s="52" t="s">
        <v>349</v>
      </c>
      <c r="Q6" s="52" t="s">
        <v>356</v>
      </c>
      <c r="R6" s="52" t="s">
        <v>339</v>
      </c>
      <c r="T6" s="52" t="s">
        <v>340</v>
      </c>
      <c r="U6" s="52" t="s">
        <v>341</v>
      </c>
      <c r="V6" s="54">
        <v>2441247</v>
      </c>
      <c r="X6" s="55" t="s">
        <v>341</v>
      </c>
      <c r="Z6" s="52" t="s">
        <v>429</v>
      </c>
      <c r="AA6" s="52">
        <f>(2604+1334+1353)/3</f>
        <v>1763.6666666666667</v>
      </c>
      <c r="AB6" s="52" t="s">
        <v>342</v>
      </c>
      <c r="AC6" s="52" t="s">
        <v>343</v>
      </c>
      <c r="AE6" s="52" t="s">
        <v>344</v>
      </c>
      <c r="AK6" s="56">
        <v>44.5</v>
      </c>
      <c r="AN6" s="52" t="s">
        <v>369</v>
      </c>
      <c r="AO6" s="52" t="s">
        <v>357</v>
      </c>
      <c r="AQ6" s="52">
        <v>0</v>
      </c>
      <c r="AR6" s="52" t="s">
        <v>346</v>
      </c>
      <c r="AS6" s="52">
        <v>2.7</v>
      </c>
      <c r="AV6" s="52" t="s">
        <v>369</v>
      </c>
      <c r="AW6" s="52" t="s">
        <v>357</v>
      </c>
      <c r="AY6" s="52">
        <v>0</v>
      </c>
      <c r="AZ6" s="52" t="s">
        <v>346</v>
      </c>
      <c r="BA6" s="52">
        <v>0.4</v>
      </c>
      <c r="BD6" s="52" t="s">
        <v>369</v>
      </c>
      <c r="BE6" s="52" t="s">
        <v>357</v>
      </c>
      <c r="BG6" s="52">
        <v>0</v>
      </c>
      <c r="BH6" s="52" t="s">
        <v>346</v>
      </c>
      <c r="DU6" s="52" t="s">
        <v>380</v>
      </c>
      <c r="DV6" s="52" t="s">
        <v>381</v>
      </c>
      <c r="EB6" s="56">
        <v>45.4</v>
      </c>
      <c r="EE6" s="52" t="s">
        <v>369</v>
      </c>
      <c r="EF6" s="52" t="s">
        <v>357</v>
      </c>
      <c r="EH6" s="52">
        <v>0.1</v>
      </c>
      <c r="EI6" s="52" t="s">
        <v>346</v>
      </c>
      <c r="EJ6" s="52">
        <v>1.6</v>
      </c>
      <c r="EM6" s="52" t="s">
        <v>369</v>
      </c>
      <c r="EN6" s="52" t="s">
        <v>357</v>
      </c>
      <c r="EP6" s="52">
        <v>0.1</v>
      </c>
      <c r="EQ6" s="52" t="s">
        <v>346</v>
      </c>
      <c r="ER6" s="52">
        <v>0.5</v>
      </c>
      <c r="EU6" s="52" t="s">
        <v>369</v>
      </c>
      <c r="EV6" s="52" t="s">
        <v>357</v>
      </c>
      <c r="EX6" s="52">
        <v>0.1</v>
      </c>
      <c r="EY6" s="52" t="s">
        <v>346</v>
      </c>
      <c r="KK6" s="54"/>
    </row>
    <row r="7" spans="1:298" s="52" customFormat="1" x14ac:dyDescent="0.25">
      <c r="A7" s="52" t="s">
        <v>453</v>
      </c>
      <c r="B7" s="52" t="s">
        <v>332</v>
      </c>
      <c r="C7" s="52" t="s">
        <v>333</v>
      </c>
      <c r="D7" s="52" t="s">
        <v>334</v>
      </c>
      <c r="E7" s="52">
        <v>2015</v>
      </c>
      <c r="F7" s="52" t="s">
        <v>335</v>
      </c>
      <c r="G7" s="52">
        <v>60</v>
      </c>
      <c r="M7" s="52" t="s">
        <v>430</v>
      </c>
      <c r="N7" s="52">
        <v>-1.3692550000000001</v>
      </c>
      <c r="O7" s="53">
        <v>35.024459</v>
      </c>
      <c r="P7" s="52" t="s">
        <v>349</v>
      </c>
      <c r="Q7" s="52" t="s">
        <v>356</v>
      </c>
      <c r="R7" s="52" t="s">
        <v>339</v>
      </c>
      <c r="T7" s="52" t="s">
        <v>340</v>
      </c>
      <c r="U7" s="52" t="s">
        <v>341</v>
      </c>
      <c r="V7" s="54">
        <v>2441247</v>
      </c>
      <c r="X7" s="55" t="s">
        <v>341</v>
      </c>
      <c r="AC7" s="52" t="s">
        <v>352</v>
      </c>
      <c r="AE7" s="52" t="s">
        <v>427</v>
      </c>
      <c r="AK7" s="56">
        <v>41.2</v>
      </c>
      <c r="AN7" s="52" t="s">
        <v>369</v>
      </c>
      <c r="AO7" s="52" t="s">
        <v>357</v>
      </c>
      <c r="AQ7" s="52">
        <v>1.5</v>
      </c>
      <c r="AR7" s="52" t="s">
        <v>346</v>
      </c>
      <c r="AS7" s="52">
        <v>2.8</v>
      </c>
      <c r="AV7" s="52" t="s">
        <v>369</v>
      </c>
      <c r="AW7" s="52" t="s">
        <v>357</v>
      </c>
      <c r="AY7" s="52">
        <v>0.8</v>
      </c>
      <c r="AZ7" s="52" t="s">
        <v>346</v>
      </c>
      <c r="BA7" s="52">
        <v>0.3</v>
      </c>
      <c r="BD7" s="52" t="s">
        <v>369</v>
      </c>
      <c r="BE7" s="52" t="s">
        <v>357</v>
      </c>
      <c r="BG7" s="52">
        <v>0.1</v>
      </c>
      <c r="BH7" s="52" t="s">
        <v>346</v>
      </c>
      <c r="DU7" s="52" t="s">
        <v>380</v>
      </c>
      <c r="DV7" s="52" t="s">
        <v>381</v>
      </c>
      <c r="EB7" s="56">
        <v>34.9</v>
      </c>
      <c r="EE7" s="52" t="s">
        <v>369</v>
      </c>
      <c r="EF7" s="52" t="s">
        <v>357</v>
      </c>
      <c r="EH7" s="52">
        <v>1.3</v>
      </c>
      <c r="EI7" s="52" t="s">
        <v>346</v>
      </c>
      <c r="EJ7" s="52">
        <v>1</v>
      </c>
      <c r="EM7" s="52" t="s">
        <v>369</v>
      </c>
      <c r="EN7" s="52" t="s">
        <v>357</v>
      </c>
      <c r="EP7" s="52">
        <v>0.1</v>
      </c>
      <c r="EQ7" s="52" t="s">
        <v>346</v>
      </c>
      <c r="ER7" s="52">
        <v>0.2</v>
      </c>
      <c r="EU7" s="52" t="s">
        <v>369</v>
      </c>
      <c r="EV7" s="52" t="s">
        <v>357</v>
      </c>
      <c r="EX7" s="52">
        <v>0</v>
      </c>
      <c r="EY7" s="52" t="s">
        <v>346</v>
      </c>
      <c r="KK7" s="54"/>
    </row>
    <row r="8" spans="1:298" s="57" customFormat="1" x14ac:dyDescent="0.25">
      <c r="A8" s="57" t="s">
        <v>453</v>
      </c>
      <c r="B8" s="57" t="s">
        <v>355</v>
      </c>
      <c r="C8" s="57" t="s">
        <v>333</v>
      </c>
      <c r="D8" s="57" t="s">
        <v>334</v>
      </c>
      <c r="E8" s="57">
        <v>2015</v>
      </c>
      <c r="F8" s="57" t="s">
        <v>335</v>
      </c>
      <c r="G8" s="57">
        <v>60</v>
      </c>
      <c r="M8" s="57" t="s">
        <v>336</v>
      </c>
      <c r="N8" s="58">
        <v>43.031711999999999</v>
      </c>
      <c r="O8" s="59">
        <v>-88.040778000000003</v>
      </c>
      <c r="P8" s="57" t="s">
        <v>358</v>
      </c>
      <c r="Q8" s="57" t="s">
        <v>359</v>
      </c>
      <c r="R8" s="57" t="s">
        <v>339</v>
      </c>
      <c r="T8" s="57" t="s">
        <v>340</v>
      </c>
      <c r="U8" s="57" t="s">
        <v>341</v>
      </c>
      <c r="V8" s="60">
        <v>2441247</v>
      </c>
      <c r="X8" s="61" t="s">
        <v>341</v>
      </c>
      <c r="Z8" s="57" t="s">
        <v>429</v>
      </c>
      <c r="AA8" s="57">
        <f t="shared" ref="AA8:AA14" si="0">(2604+1334+1353)/3</f>
        <v>1763.6666666666667</v>
      </c>
      <c r="AB8" s="57" t="s">
        <v>342</v>
      </c>
      <c r="AC8" s="57" t="s">
        <v>343</v>
      </c>
      <c r="AE8" s="57" t="s">
        <v>344</v>
      </c>
      <c r="AF8" s="57">
        <f>58.8/AA8</f>
        <v>3.3339633339633336E-2</v>
      </c>
      <c r="AG8" s="57" t="s">
        <v>454</v>
      </c>
      <c r="AK8" s="62">
        <f>26166.2/58.8</f>
        <v>445.00340136054427</v>
      </c>
      <c r="AN8" s="57" t="s">
        <v>455</v>
      </c>
      <c r="AO8" s="57" t="s">
        <v>357</v>
      </c>
      <c r="AP8" s="57">
        <v>1</v>
      </c>
      <c r="AS8" s="58">
        <f>1605.8/58.8</f>
        <v>27.30952380952381</v>
      </c>
      <c r="AV8" s="57" t="s">
        <v>455</v>
      </c>
      <c r="AW8" s="57" t="s">
        <v>357</v>
      </c>
      <c r="AX8" s="57">
        <v>1</v>
      </c>
      <c r="BA8" s="58">
        <f>237.4/58.8</f>
        <v>4.0374149659863949</v>
      </c>
      <c r="BD8" s="57" t="s">
        <v>455</v>
      </c>
      <c r="BE8" s="57" t="s">
        <v>357</v>
      </c>
      <c r="BF8" s="57">
        <v>1</v>
      </c>
      <c r="KK8" s="60" t="s">
        <v>360</v>
      </c>
      <c r="KL8" s="57" t="s">
        <v>361</v>
      </c>
    </row>
    <row r="9" spans="1:298" s="57" customFormat="1" x14ac:dyDescent="0.25">
      <c r="A9" s="57" t="s">
        <v>453</v>
      </c>
      <c r="B9" s="57" t="s">
        <v>355</v>
      </c>
      <c r="C9" s="57" t="s">
        <v>333</v>
      </c>
      <c r="D9" s="57" t="s">
        <v>334</v>
      </c>
      <c r="E9" s="57">
        <v>2015</v>
      </c>
      <c r="F9" s="57" t="s">
        <v>335</v>
      </c>
      <c r="G9" s="57">
        <v>60</v>
      </c>
      <c r="M9" s="57" t="s">
        <v>336</v>
      </c>
      <c r="N9" s="58">
        <v>43.031711999999999</v>
      </c>
      <c r="O9" s="59">
        <v>-88.040778000000003</v>
      </c>
      <c r="P9" s="57" t="s">
        <v>358</v>
      </c>
      <c r="Q9" s="57" t="s">
        <v>359</v>
      </c>
      <c r="R9" s="57" t="s">
        <v>339</v>
      </c>
      <c r="T9" s="57" t="s">
        <v>340</v>
      </c>
      <c r="U9" s="57" t="s">
        <v>341</v>
      </c>
      <c r="V9" s="60">
        <v>2441247</v>
      </c>
      <c r="X9" s="61" t="s">
        <v>341</v>
      </c>
      <c r="Z9" s="57" t="s">
        <v>429</v>
      </c>
      <c r="AA9" s="57">
        <f t="shared" si="0"/>
        <v>1763.6666666666667</v>
      </c>
      <c r="AB9" s="57" t="s">
        <v>342</v>
      </c>
      <c r="AC9" s="57" t="s">
        <v>343</v>
      </c>
      <c r="AE9" s="57" t="s">
        <v>344</v>
      </c>
      <c r="AF9" s="57">
        <f>60.3/AA8</f>
        <v>3.419013419013419E-2</v>
      </c>
      <c r="AG9" s="57" t="s">
        <v>454</v>
      </c>
      <c r="AK9" s="62">
        <f>26843.9/60.3</f>
        <v>445.1724709784412</v>
      </c>
      <c r="AN9" s="57" t="s">
        <v>455</v>
      </c>
      <c r="AO9" s="57" t="s">
        <v>357</v>
      </c>
      <c r="AP9" s="57">
        <v>1</v>
      </c>
      <c r="AS9" s="58">
        <f>1648.5/60.3</f>
        <v>27.338308457711445</v>
      </c>
      <c r="AV9" s="57" t="s">
        <v>455</v>
      </c>
      <c r="AW9" s="57" t="s">
        <v>357</v>
      </c>
      <c r="AX9" s="57">
        <v>1</v>
      </c>
      <c r="BA9" s="58">
        <f>241.5/60.3</f>
        <v>4.0049751243781095</v>
      </c>
      <c r="BD9" s="57" t="s">
        <v>455</v>
      </c>
      <c r="BE9" s="57" t="s">
        <v>357</v>
      </c>
      <c r="BF9" s="57">
        <v>1</v>
      </c>
      <c r="KK9" s="60" t="s">
        <v>360</v>
      </c>
      <c r="KL9" s="57" t="s">
        <v>362</v>
      </c>
    </row>
    <row r="10" spans="1:298" s="57" customFormat="1" x14ac:dyDescent="0.25">
      <c r="A10" s="57" t="s">
        <v>453</v>
      </c>
      <c r="B10" s="57" t="s">
        <v>355</v>
      </c>
      <c r="C10" s="57" t="s">
        <v>333</v>
      </c>
      <c r="D10" s="57" t="s">
        <v>334</v>
      </c>
      <c r="E10" s="57">
        <v>2015</v>
      </c>
      <c r="F10" s="57" t="s">
        <v>335</v>
      </c>
      <c r="G10" s="57">
        <v>60</v>
      </c>
      <c r="M10" s="57" t="s">
        <v>336</v>
      </c>
      <c r="N10" s="58">
        <v>43.031711999999999</v>
      </c>
      <c r="O10" s="59">
        <v>-88.040778000000003</v>
      </c>
      <c r="P10" s="57" t="s">
        <v>358</v>
      </c>
      <c r="Q10" s="57" t="s">
        <v>359</v>
      </c>
      <c r="R10" s="57" t="s">
        <v>339</v>
      </c>
      <c r="T10" s="57" t="s">
        <v>340</v>
      </c>
      <c r="U10" s="57" t="s">
        <v>341</v>
      </c>
      <c r="V10" s="60">
        <v>2441247</v>
      </c>
      <c r="X10" s="61" t="s">
        <v>341</v>
      </c>
      <c r="Z10" s="57" t="s">
        <v>429</v>
      </c>
      <c r="AA10" s="57">
        <f t="shared" si="0"/>
        <v>1763.6666666666667</v>
      </c>
      <c r="AB10" s="57" t="s">
        <v>342</v>
      </c>
      <c r="AC10" s="57" t="s">
        <v>343</v>
      </c>
      <c r="AE10" s="57" t="s">
        <v>344</v>
      </c>
      <c r="AF10" s="57">
        <f>56.2/AA8</f>
        <v>3.1865431865431865E-2</v>
      </c>
      <c r="AG10" s="57" t="s">
        <v>454</v>
      </c>
      <c r="AK10" s="62">
        <f>25002/56.2</f>
        <v>444.87544483985761</v>
      </c>
      <c r="AN10" s="57" t="s">
        <v>455</v>
      </c>
      <c r="AO10" s="57" t="s">
        <v>357</v>
      </c>
      <c r="AP10" s="57">
        <v>1</v>
      </c>
      <c r="AS10" s="58">
        <f>1535.5/56.2</f>
        <v>27.322064056939499</v>
      </c>
      <c r="AV10" s="57" t="s">
        <v>455</v>
      </c>
      <c r="AW10" s="57" t="s">
        <v>357</v>
      </c>
      <c r="AX10" s="57">
        <v>1</v>
      </c>
      <c r="BA10" s="58">
        <f>226.4/56.2</f>
        <v>4.0284697508896796</v>
      </c>
      <c r="BD10" s="57" t="s">
        <v>455</v>
      </c>
      <c r="BE10" s="57" t="s">
        <v>357</v>
      </c>
      <c r="BF10" s="57">
        <v>1</v>
      </c>
      <c r="KK10" s="60" t="s">
        <v>360</v>
      </c>
      <c r="KL10" s="57" t="s">
        <v>363</v>
      </c>
    </row>
    <row r="11" spans="1:298" s="57" customFormat="1" x14ac:dyDescent="0.25">
      <c r="A11" s="57" t="s">
        <v>453</v>
      </c>
      <c r="B11" s="57" t="s">
        <v>355</v>
      </c>
      <c r="C11" s="57" t="s">
        <v>333</v>
      </c>
      <c r="D11" s="57" t="s">
        <v>334</v>
      </c>
      <c r="E11" s="57">
        <v>2015</v>
      </c>
      <c r="F11" s="57" t="s">
        <v>335</v>
      </c>
      <c r="G11" s="57">
        <v>60</v>
      </c>
      <c r="M11" s="57" t="s">
        <v>336</v>
      </c>
      <c r="N11" s="58">
        <v>43.031711999999999</v>
      </c>
      <c r="O11" s="59">
        <v>-88.040778000000003</v>
      </c>
      <c r="P11" s="57" t="s">
        <v>358</v>
      </c>
      <c r="Q11" s="57" t="s">
        <v>359</v>
      </c>
      <c r="R11" s="57" t="s">
        <v>339</v>
      </c>
      <c r="T11" s="57" t="s">
        <v>340</v>
      </c>
      <c r="U11" s="57" t="s">
        <v>341</v>
      </c>
      <c r="V11" s="60">
        <v>2441247</v>
      </c>
      <c r="X11" s="61" t="s">
        <v>341</v>
      </c>
      <c r="Z11" s="57" t="s">
        <v>429</v>
      </c>
      <c r="AA11" s="57">
        <f t="shared" si="0"/>
        <v>1763.6666666666667</v>
      </c>
      <c r="AB11" s="57" t="s">
        <v>342</v>
      </c>
      <c r="AC11" s="57" t="s">
        <v>343</v>
      </c>
      <c r="AE11" s="57" t="s">
        <v>344</v>
      </c>
      <c r="AF11" s="57">
        <f>69.1/AA8</f>
        <v>3.9179739179739173E-2</v>
      </c>
      <c r="AG11" s="57" t="s">
        <v>454</v>
      </c>
      <c r="AK11" s="62">
        <f>30563.4/69.1</f>
        <v>442.30680173661364</v>
      </c>
      <c r="AN11" s="57" t="s">
        <v>455</v>
      </c>
      <c r="AO11" s="57" t="s">
        <v>357</v>
      </c>
      <c r="AP11" s="57">
        <v>1</v>
      </c>
      <c r="AS11" s="58">
        <f>2109/69.1</f>
        <v>30.52098408104197</v>
      </c>
      <c r="AV11" s="57" t="s">
        <v>455</v>
      </c>
      <c r="AW11" s="57" t="s">
        <v>357</v>
      </c>
      <c r="AX11" s="57">
        <v>1</v>
      </c>
      <c r="BA11" s="58">
        <f>281.3/69.1</f>
        <v>4.0709117221418243</v>
      </c>
      <c r="BD11" s="57" t="s">
        <v>455</v>
      </c>
      <c r="BE11" s="57" t="s">
        <v>357</v>
      </c>
      <c r="BF11" s="57">
        <v>1</v>
      </c>
      <c r="KK11" s="60" t="s">
        <v>360</v>
      </c>
      <c r="KL11" s="57" t="s">
        <v>364</v>
      </c>
    </row>
    <row r="12" spans="1:298" s="57" customFormat="1" x14ac:dyDescent="0.25">
      <c r="A12" s="57" t="s">
        <v>453</v>
      </c>
      <c r="B12" s="57" t="s">
        <v>355</v>
      </c>
      <c r="C12" s="57" t="s">
        <v>333</v>
      </c>
      <c r="D12" s="57" t="s">
        <v>334</v>
      </c>
      <c r="E12" s="57">
        <v>2015</v>
      </c>
      <c r="F12" s="57" t="s">
        <v>335</v>
      </c>
      <c r="G12" s="57">
        <v>60</v>
      </c>
      <c r="M12" s="57" t="s">
        <v>336</v>
      </c>
      <c r="N12" s="58">
        <v>43.031711999999999</v>
      </c>
      <c r="O12" s="59">
        <v>-88.040778000000003</v>
      </c>
      <c r="P12" s="57" t="s">
        <v>358</v>
      </c>
      <c r="Q12" s="57" t="s">
        <v>359</v>
      </c>
      <c r="R12" s="57" t="s">
        <v>339</v>
      </c>
      <c r="T12" s="57" t="s">
        <v>340</v>
      </c>
      <c r="U12" s="57" t="s">
        <v>341</v>
      </c>
      <c r="V12" s="60">
        <v>2441247</v>
      </c>
      <c r="X12" s="61" t="s">
        <v>341</v>
      </c>
      <c r="Z12" s="57" t="s">
        <v>429</v>
      </c>
      <c r="AA12" s="57">
        <f t="shared" si="0"/>
        <v>1763.6666666666667</v>
      </c>
      <c r="AB12" s="57" t="s">
        <v>342</v>
      </c>
      <c r="AC12" s="57" t="s">
        <v>343</v>
      </c>
      <c r="AE12" s="57" t="s">
        <v>344</v>
      </c>
      <c r="AF12" s="57">
        <f>66.2/AA8</f>
        <v>3.7535437535437532E-2</v>
      </c>
      <c r="AG12" s="57" t="s">
        <v>454</v>
      </c>
      <c r="AK12" s="62">
        <f>29832.2/66.2</f>
        <v>450.63746223564954</v>
      </c>
      <c r="AN12" s="57" t="s">
        <v>455</v>
      </c>
      <c r="AO12" s="57" t="s">
        <v>357</v>
      </c>
      <c r="AP12" s="57">
        <v>1</v>
      </c>
      <c r="AS12" s="58">
        <f>1596.5/66.2</f>
        <v>24.11631419939577</v>
      </c>
      <c r="AV12" s="57" t="s">
        <v>455</v>
      </c>
      <c r="AW12" s="57" t="s">
        <v>357</v>
      </c>
      <c r="AX12" s="57">
        <v>1</v>
      </c>
      <c r="BA12" s="58">
        <f>240.2/66.2</f>
        <v>3.6283987915407852</v>
      </c>
      <c r="BD12" s="57" t="s">
        <v>455</v>
      </c>
      <c r="BE12" s="57" t="s">
        <v>357</v>
      </c>
      <c r="BF12" s="57">
        <v>1</v>
      </c>
      <c r="KK12" s="60" t="s">
        <v>360</v>
      </c>
      <c r="KL12" s="57" t="s">
        <v>365</v>
      </c>
    </row>
    <row r="13" spans="1:298" s="57" customFormat="1" x14ac:dyDescent="0.25">
      <c r="A13" s="57" t="s">
        <v>453</v>
      </c>
      <c r="B13" s="57" t="s">
        <v>355</v>
      </c>
      <c r="C13" s="57" t="s">
        <v>333</v>
      </c>
      <c r="D13" s="57" t="s">
        <v>334</v>
      </c>
      <c r="E13" s="57">
        <v>2015</v>
      </c>
      <c r="F13" s="57" t="s">
        <v>335</v>
      </c>
      <c r="G13" s="57">
        <v>60</v>
      </c>
      <c r="M13" s="57" t="s">
        <v>336</v>
      </c>
      <c r="N13" s="58">
        <v>43.031711999999999</v>
      </c>
      <c r="O13" s="59">
        <v>-88.040778000000003</v>
      </c>
      <c r="P13" s="57" t="s">
        <v>358</v>
      </c>
      <c r="Q13" s="57" t="s">
        <v>359</v>
      </c>
      <c r="R13" s="57" t="s">
        <v>339</v>
      </c>
      <c r="T13" s="57" t="s">
        <v>340</v>
      </c>
      <c r="U13" s="57" t="s">
        <v>341</v>
      </c>
      <c r="V13" s="60">
        <v>2441247</v>
      </c>
      <c r="X13" s="61" t="s">
        <v>341</v>
      </c>
      <c r="Z13" s="57" t="s">
        <v>429</v>
      </c>
      <c r="AA13" s="57">
        <f t="shared" si="0"/>
        <v>1763.6666666666667</v>
      </c>
      <c r="AB13" s="57" t="s">
        <v>342</v>
      </c>
      <c r="AC13" s="57" t="s">
        <v>343</v>
      </c>
      <c r="AE13" s="57" t="s">
        <v>344</v>
      </c>
      <c r="AF13" s="57">
        <f>70.5/AA8</f>
        <v>3.9973539973539973E-2</v>
      </c>
      <c r="AG13" s="57" t="s">
        <v>454</v>
      </c>
      <c r="AK13" s="62">
        <f>31352.3/70.5</f>
        <v>444.71347517730493</v>
      </c>
      <c r="AN13" s="57" t="s">
        <v>455</v>
      </c>
      <c r="AO13" s="57" t="s">
        <v>357</v>
      </c>
      <c r="AP13" s="57">
        <v>1</v>
      </c>
      <c r="AS13" s="58">
        <f>1932.4/70.5</f>
        <v>27.409929078014187</v>
      </c>
      <c r="AV13" s="57" t="s">
        <v>455</v>
      </c>
      <c r="AW13" s="57" t="s">
        <v>357</v>
      </c>
      <c r="AX13" s="57">
        <v>1</v>
      </c>
      <c r="BA13" s="58">
        <f>287.5/70.5</f>
        <v>4.0780141843971629</v>
      </c>
      <c r="BD13" s="57" t="s">
        <v>455</v>
      </c>
      <c r="BE13" s="57" t="s">
        <v>357</v>
      </c>
      <c r="BF13" s="57">
        <v>1</v>
      </c>
      <c r="KK13" s="60" t="s">
        <v>360</v>
      </c>
      <c r="KL13" s="57" t="s">
        <v>366</v>
      </c>
    </row>
    <row r="14" spans="1:298" s="63" customFormat="1" x14ac:dyDescent="0.25">
      <c r="A14" s="63" t="s">
        <v>453</v>
      </c>
      <c r="B14" s="63" t="s">
        <v>355</v>
      </c>
      <c r="C14" s="63" t="s">
        <v>333</v>
      </c>
      <c r="D14" s="63" t="s">
        <v>334</v>
      </c>
      <c r="E14" s="63">
        <v>2015</v>
      </c>
      <c r="F14" s="63" t="s">
        <v>335</v>
      </c>
      <c r="G14" s="63">
        <v>60</v>
      </c>
      <c r="M14" s="63" t="s">
        <v>336</v>
      </c>
      <c r="N14" s="64">
        <v>43.031711999999999</v>
      </c>
      <c r="O14" s="65">
        <v>-88.040778000000003</v>
      </c>
      <c r="P14" s="63" t="s">
        <v>349</v>
      </c>
      <c r="Q14" s="63" t="s">
        <v>367</v>
      </c>
      <c r="R14" s="63" t="s">
        <v>339</v>
      </c>
      <c r="T14" s="63" t="s">
        <v>340</v>
      </c>
      <c r="U14" s="63" t="s">
        <v>341</v>
      </c>
      <c r="V14" s="66">
        <v>2441247</v>
      </c>
      <c r="X14" s="67" t="s">
        <v>341</v>
      </c>
      <c r="Z14" s="63" t="s">
        <v>429</v>
      </c>
      <c r="AA14" s="63">
        <f t="shared" si="0"/>
        <v>1763.6666666666667</v>
      </c>
      <c r="AB14" s="63" t="s">
        <v>342</v>
      </c>
      <c r="AC14" s="63" t="s">
        <v>343</v>
      </c>
      <c r="AE14" s="63" t="s">
        <v>344</v>
      </c>
      <c r="AK14" s="68"/>
      <c r="AS14" s="64"/>
      <c r="BA14" s="64"/>
      <c r="BI14" s="63" t="s">
        <v>378</v>
      </c>
      <c r="BL14" s="63" t="s">
        <v>379</v>
      </c>
      <c r="EZ14" s="63" t="s">
        <v>425</v>
      </c>
      <c r="FC14" s="63" t="s">
        <v>379</v>
      </c>
      <c r="GV14" s="63" t="s">
        <v>424</v>
      </c>
      <c r="GY14" s="63" t="s">
        <v>379</v>
      </c>
      <c r="JM14" s="63" t="s">
        <v>422</v>
      </c>
      <c r="JP14" s="67" t="s">
        <v>379</v>
      </c>
      <c r="KK14" s="66"/>
    </row>
    <row r="15" spans="1:298" s="63" customFormat="1" x14ac:dyDescent="0.25">
      <c r="A15" s="63" t="s">
        <v>453</v>
      </c>
      <c r="B15" s="63" t="s">
        <v>355</v>
      </c>
      <c r="C15" s="63" t="s">
        <v>333</v>
      </c>
      <c r="D15" s="63" t="s">
        <v>334</v>
      </c>
      <c r="E15" s="63">
        <v>2015</v>
      </c>
      <c r="F15" s="63" t="s">
        <v>335</v>
      </c>
      <c r="G15" s="63">
        <v>60</v>
      </c>
      <c r="M15" s="63" t="s">
        <v>430</v>
      </c>
      <c r="N15" s="64">
        <v>-1.3692550000000001</v>
      </c>
      <c r="O15" s="65">
        <v>35.024459</v>
      </c>
      <c r="P15" s="63" t="s">
        <v>349</v>
      </c>
      <c r="Q15" s="63" t="s">
        <v>368</v>
      </c>
      <c r="R15" s="63" t="s">
        <v>339</v>
      </c>
      <c r="T15" s="63" t="s">
        <v>340</v>
      </c>
      <c r="U15" s="63" t="s">
        <v>341</v>
      </c>
      <c r="V15" s="66">
        <v>2441247</v>
      </c>
      <c r="X15" s="67" t="s">
        <v>341</v>
      </c>
      <c r="AB15" s="63" t="s">
        <v>342</v>
      </c>
      <c r="AC15" s="63" t="s">
        <v>352</v>
      </c>
      <c r="AE15" s="63" t="s">
        <v>427</v>
      </c>
      <c r="AK15" s="68"/>
      <c r="AS15" s="64"/>
      <c r="BA15" s="64"/>
      <c r="EZ15" s="63" t="s">
        <v>426</v>
      </c>
      <c r="FC15" s="63" t="s">
        <v>379</v>
      </c>
      <c r="JM15" s="63" t="s">
        <v>423</v>
      </c>
      <c r="JP15" s="67" t="s">
        <v>379</v>
      </c>
      <c r="KK15" s="66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3"/>
  <sheetViews>
    <sheetView topLeftCell="A110" workbookViewId="0">
      <selection activeCell="B114" sqref="B114"/>
    </sheetView>
  </sheetViews>
  <sheetFormatPr baseColWidth="10" defaultColWidth="9.140625" defaultRowHeight="15" x14ac:dyDescent="0.25"/>
  <cols>
    <col min="1" max="1" width="20.42578125" bestFit="1" customWidth="1"/>
    <col min="2" max="2" width="117" customWidth="1"/>
  </cols>
  <sheetData>
    <row r="1" spans="1:4" s="38" customFormat="1" x14ac:dyDescent="0.25">
      <c r="A1" s="38" t="s">
        <v>169</v>
      </c>
      <c r="B1" s="38" t="s">
        <v>240</v>
      </c>
    </row>
    <row r="2" spans="1:4" x14ac:dyDescent="0.25">
      <c r="A2" s="2" t="s">
        <v>1</v>
      </c>
      <c r="B2" t="s">
        <v>118</v>
      </c>
    </row>
    <row r="3" spans="1:4" x14ac:dyDescent="0.25">
      <c r="A3" s="2" t="s">
        <v>12</v>
      </c>
      <c r="B3" t="s">
        <v>119</v>
      </c>
    </row>
    <row r="4" spans="1:4" x14ac:dyDescent="0.25">
      <c r="A4" s="2" t="s">
        <v>158</v>
      </c>
      <c r="B4" t="s">
        <v>158</v>
      </c>
    </row>
    <row r="5" spans="1:4" x14ac:dyDescent="0.25">
      <c r="A5" s="2" t="s">
        <v>159</v>
      </c>
      <c r="B5" t="s">
        <v>162</v>
      </c>
    </row>
    <row r="6" spans="1:4" x14ac:dyDescent="0.25">
      <c r="A6" s="2" t="s">
        <v>5</v>
      </c>
      <c r="B6" t="s">
        <v>120</v>
      </c>
    </row>
    <row r="7" spans="1:4" x14ac:dyDescent="0.25">
      <c r="A7" s="2" t="s">
        <v>160</v>
      </c>
      <c r="B7" t="s">
        <v>160</v>
      </c>
    </row>
    <row r="8" spans="1:4" x14ac:dyDescent="0.25">
      <c r="A8" s="2" t="s">
        <v>161</v>
      </c>
      <c r="B8" t="s">
        <v>161</v>
      </c>
    </row>
    <row r="9" spans="1:4" x14ac:dyDescent="0.25">
      <c r="A9" s="2" t="s">
        <v>2</v>
      </c>
      <c r="B9" t="s">
        <v>121</v>
      </c>
    </row>
    <row r="10" spans="1:4" x14ac:dyDescent="0.25">
      <c r="A10" s="2" t="s">
        <v>4</v>
      </c>
      <c r="B10" t="s">
        <v>122</v>
      </c>
    </row>
    <row r="11" spans="1:4" x14ac:dyDescent="0.25">
      <c r="A11" s="2" t="s">
        <v>153</v>
      </c>
      <c r="B11" t="s">
        <v>155</v>
      </c>
    </row>
    <row r="12" spans="1:4" x14ac:dyDescent="0.25">
      <c r="A12" s="2" t="s">
        <v>154</v>
      </c>
      <c r="B12" t="s">
        <v>156</v>
      </c>
    </row>
    <row r="13" spans="1:4" x14ac:dyDescent="0.25">
      <c r="A13" s="2" t="s">
        <v>181</v>
      </c>
      <c r="B13" t="s">
        <v>182</v>
      </c>
      <c r="D13" s="36"/>
    </row>
    <row r="14" spans="1:4" x14ac:dyDescent="0.25">
      <c r="A14" s="2" t="s">
        <v>163</v>
      </c>
      <c r="B14" t="s">
        <v>166</v>
      </c>
    </row>
    <row r="15" spans="1:4" x14ac:dyDescent="0.25">
      <c r="A15" s="2" t="s">
        <v>164</v>
      </c>
      <c r="B15" s="36" t="s">
        <v>167</v>
      </c>
      <c r="C15" s="36"/>
    </row>
    <row r="16" spans="1:4" x14ac:dyDescent="0.25">
      <c r="A16" s="2" t="s">
        <v>165</v>
      </c>
      <c r="B16" s="36" t="s">
        <v>168</v>
      </c>
      <c r="C16" s="36"/>
    </row>
    <row r="17" spans="1:7" x14ac:dyDescent="0.25">
      <c r="A17" s="2" t="s">
        <v>6</v>
      </c>
      <c r="B17" s="37" t="s">
        <v>123</v>
      </c>
      <c r="C17" s="37"/>
    </row>
    <row r="18" spans="1:7" x14ac:dyDescent="0.25">
      <c r="A18" s="2" t="s">
        <v>11</v>
      </c>
      <c r="B18" t="s">
        <v>124</v>
      </c>
    </row>
    <row r="19" spans="1:7" x14ac:dyDescent="0.25">
      <c r="A19" s="2" t="s">
        <v>10</v>
      </c>
      <c r="B19" t="s">
        <v>125</v>
      </c>
    </row>
    <row r="20" spans="1:7" x14ac:dyDescent="0.25">
      <c r="A20" s="18" t="s">
        <v>126</v>
      </c>
      <c r="B20" t="s">
        <v>127</v>
      </c>
      <c r="C20" s="36"/>
      <c r="D20" s="36"/>
      <c r="E20" s="36"/>
      <c r="F20" s="36"/>
      <c r="G20" s="36"/>
    </row>
    <row r="21" spans="1:7" x14ac:dyDescent="0.25">
      <c r="A21" s="1" t="s">
        <v>201</v>
      </c>
      <c r="B21" t="s">
        <v>205</v>
      </c>
      <c r="C21" s="36"/>
      <c r="D21" s="36"/>
      <c r="E21" s="36"/>
      <c r="F21" s="36"/>
      <c r="G21" s="36"/>
    </row>
    <row r="22" spans="1:7" x14ac:dyDescent="0.25">
      <c r="A22" s="1" t="s">
        <v>202</v>
      </c>
      <c r="B22" t="s">
        <v>203</v>
      </c>
      <c r="C22" s="36"/>
      <c r="D22" s="36"/>
      <c r="E22" s="36"/>
      <c r="F22" s="36"/>
      <c r="G22" s="36"/>
    </row>
    <row r="23" spans="1:7" x14ac:dyDescent="0.25">
      <c r="A23" s="1" t="s">
        <v>0</v>
      </c>
      <c r="B23" t="s">
        <v>206</v>
      </c>
      <c r="C23" s="36"/>
      <c r="D23" s="36"/>
      <c r="E23" s="36"/>
      <c r="F23" s="36"/>
      <c r="G23" s="36"/>
    </row>
    <row r="24" spans="1:7" x14ac:dyDescent="0.25">
      <c r="A24" s="1" t="s">
        <v>211</v>
      </c>
      <c r="B24" t="s">
        <v>207</v>
      </c>
    </row>
    <row r="25" spans="1:7" x14ac:dyDescent="0.25">
      <c r="A25" s="1" t="s">
        <v>204</v>
      </c>
      <c r="B25" t="s">
        <v>208</v>
      </c>
    </row>
    <row r="26" spans="1:7" x14ac:dyDescent="0.25">
      <c r="A26" s="1" t="s">
        <v>3</v>
      </c>
      <c r="B26" t="s">
        <v>128</v>
      </c>
    </row>
    <row r="27" spans="1:7" x14ac:dyDescent="0.25">
      <c r="A27" s="1" t="s">
        <v>7</v>
      </c>
      <c r="B27" t="s">
        <v>129</v>
      </c>
    </row>
    <row r="28" spans="1:7" x14ac:dyDescent="0.25">
      <c r="A28" s="1" t="s">
        <v>8</v>
      </c>
      <c r="B28" t="s">
        <v>130</v>
      </c>
    </row>
    <row r="29" spans="1:7" x14ac:dyDescent="0.25">
      <c r="A29" s="1" t="s">
        <v>198</v>
      </c>
      <c r="B29" t="s">
        <v>199</v>
      </c>
      <c r="D29" s="36"/>
    </row>
    <row r="30" spans="1:7" x14ac:dyDescent="0.25">
      <c r="A30" s="1" t="s">
        <v>9</v>
      </c>
      <c r="B30" t="s">
        <v>327</v>
      </c>
    </row>
    <row r="31" spans="1:7" x14ac:dyDescent="0.25">
      <c r="A31" s="1" t="s">
        <v>324</v>
      </c>
      <c r="B31" t="s">
        <v>328</v>
      </c>
    </row>
    <row r="32" spans="1:7" x14ac:dyDescent="0.25">
      <c r="A32" s="3" t="s">
        <v>179</v>
      </c>
      <c r="B32" t="s">
        <v>180</v>
      </c>
    </row>
    <row r="33" spans="1:2" ht="15.75" x14ac:dyDescent="0.25">
      <c r="A33" s="78" t="s">
        <v>437</v>
      </c>
      <c r="B33" s="79" t="s">
        <v>433</v>
      </c>
    </row>
    <row r="34" spans="1:2" ht="15.75" x14ac:dyDescent="0.25">
      <c r="A34" s="78" t="s">
        <v>438</v>
      </c>
      <c r="B34" s="79" t="s">
        <v>434</v>
      </c>
    </row>
    <row r="35" spans="1:2" ht="15.75" x14ac:dyDescent="0.25">
      <c r="A35" s="78" t="s">
        <v>439</v>
      </c>
      <c r="B35" s="79"/>
    </row>
    <row r="36" spans="1:2" ht="15.75" x14ac:dyDescent="0.25">
      <c r="A36" s="78" t="s">
        <v>440</v>
      </c>
      <c r="B36" s="79"/>
    </row>
    <row r="37" spans="1:2" ht="15.75" x14ac:dyDescent="0.25">
      <c r="A37" s="78" t="s">
        <v>441</v>
      </c>
      <c r="B37" s="79"/>
    </row>
    <row r="38" spans="1:2" x14ac:dyDescent="0.25">
      <c r="A38" s="3" t="s">
        <v>55</v>
      </c>
      <c r="B38" t="s">
        <v>146</v>
      </c>
    </row>
    <row r="39" spans="1:2" x14ac:dyDescent="0.25">
      <c r="A39" s="3" t="s">
        <v>56</v>
      </c>
      <c r="B39" t="s">
        <v>147</v>
      </c>
    </row>
    <row r="40" spans="1:2" x14ac:dyDescent="0.25">
      <c r="A40" s="3" t="s">
        <v>57</v>
      </c>
      <c r="B40" t="s">
        <v>148</v>
      </c>
    </row>
    <row r="41" spans="1:2" x14ac:dyDescent="0.25">
      <c r="A41" s="3" t="s">
        <v>58</v>
      </c>
      <c r="B41" t="s">
        <v>259</v>
      </c>
    </row>
    <row r="42" spans="1:2" x14ac:dyDescent="0.25">
      <c r="A42" s="3" t="s">
        <v>59</v>
      </c>
      <c r="B42" t="s">
        <v>149</v>
      </c>
    </row>
    <row r="43" spans="1:2" x14ac:dyDescent="0.25">
      <c r="A43" s="19" t="s">
        <v>131</v>
      </c>
      <c r="B43" t="s">
        <v>150</v>
      </c>
    </row>
    <row r="44" spans="1:2" x14ac:dyDescent="0.25">
      <c r="A44" s="3" t="s">
        <v>60</v>
      </c>
      <c r="B44" t="s">
        <v>151</v>
      </c>
    </row>
    <row r="45" spans="1:2" x14ac:dyDescent="0.25">
      <c r="A45" s="3" t="s">
        <v>61</v>
      </c>
      <c r="B45" t="s">
        <v>152</v>
      </c>
    </row>
    <row r="46" spans="1:2" x14ac:dyDescent="0.25">
      <c r="A46" s="4" t="s">
        <v>62</v>
      </c>
    </row>
    <row r="47" spans="1:2" x14ac:dyDescent="0.25">
      <c r="A47" s="4" t="s">
        <v>63</v>
      </c>
    </row>
    <row r="48" spans="1:2" x14ac:dyDescent="0.25">
      <c r="A48" s="4" t="s">
        <v>64</v>
      </c>
    </row>
    <row r="49" spans="1:2" x14ac:dyDescent="0.25">
      <c r="A49" s="4" t="s">
        <v>65</v>
      </c>
    </row>
    <row r="50" spans="1:2" x14ac:dyDescent="0.25">
      <c r="A50" s="4" t="s">
        <v>66</v>
      </c>
    </row>
    <row r="51" spans="1:2" x14ac:dyDescent="0.25">
      <c r="A51" s="20" t="s">
        <v>132</v>
      </c>
    </row>
    <row r="52" spans="1:2" x14ac:dyDescent="0.25">
      <c r="A52" s="4" t="s">
        <v>67</v>
      </c>
    </row>
    <row r="53" spans="1:2" x14ac:dyDescent="0.25">
      <c r="A53" s="4" t="s">
        <v>68</v>
      </c>
    </row>
    <row r="54" spans="1:2" x14ac:dyDescent="0.25">
      <c r="A54" s="6" t="s">
        <v>69</v>
      </c>
    </row>
    <row r="55" spans="1:2" x14ac:dyDescent="0.25">
      <c r="A55" s="6" t="s">
        <v>70</v>
      </c>
    </row>
    <row r="56" spans="1:2" x14ac:dyDescent="0.25">
      <c r="A56" s="6" t="s">
        <v>71</v>
      </c>
    </row>
    <row r="57" spans="1:2" x14ac:dyDescent="0.25">
      <c r="A57" s="6" t="s">
        <v>72</v>
      </c>
    </row>
    <row r="58" spans="1:2" x14ac:dyDescent="0.25">
      <c r="A58" s="6" t="s">
        <v>73</v>
      </c>
    </row>
    <row r="59" spans="1:2" x14ac:dyDescent="0.25">
      <c r="A59" s="21" t="s">
        <v>133</v>
      </c>
    </row>
    <row r="60" spans="1:2" x14ac:dyDescent="0.25">
      <c r="A60" s="6" t="s">
        <v>74</v>
      </c>
    </row>
    <row r="61" spans="1:2" x14ac:dyDescent="0.25">
      <c r="A61" s="6" t="s">
        <v>75</v>
      </c>
    </row>
    <row r="62" spans="1:2" x14ac:dyDescent="0.25">
      <c r="A62" s="4" t="s">
        <v>241</v>
      </c>
      <c r="B62" t="s">
        <v>257</v>
      </c>
    </row>
    <row r="63" spans="1:2" x14ac:dyDescent="0.25">
      <c r="A63" s="4" t="s">
        <v>242</v>
      </c>
    </row>
    <row r="64" spans="1:2" x14ac:dyDescent="0.25">
      <c r="A64" s="4" t="s">
        <v>243</v>
      </c>
    </row>
    <row r="65" spans="1:2" x14ac:dyDescent="0.25">
      <c r="A65" s="4" t="s">
        <v>244</v>
      </c>
      <c r="B65" t="s">
        <v>329</v>
      </c>
    </row>
    <row r="66" spans="1:2" x14ac:dyDescent="0.25">
      <c r="A66" s="20" t="s">
        <v>246</v>
      </c>
    </row>
    <row r="67" spans="1:2" x14ac:dyDescent="0.25">
      <c r="A67" s="4" t="s">
        <v>247</v>
      </c>
    </row>
    <row r="68" spans="1:2" x14ac:dyDescent="0.25">
      <c r="A68" s="4" t="s">
        <v>248</v>
      </c>
    </row>
    <row r="69" spans="1:2" x14ac:dyDescent="0.25">
      <c r="A69" s="6" t="s">
        <v>249</v>
      </c>
      <c r="B69" t="s">
        <v>258</v>
      </c>
    </row>
    <row r="70" spans="1:2" x14ac:dyDescent="0.25">
      <c r="A70" s="6" t="s">
        <v>250</v>
      </c>
    </row>
    <row r="71" spans="1:2" x14ac:dyDescent="0.25">
      <c r="A71" s="6" t="s">
        <v>251</v>
      </c>
    </row>
    <row r="72" spans="1:2" x14ac:dyDescent="0.25">
      <c r="A72" s="6" t="s">
        <v>252</v>
      </c>
    </row>
    <row r="73" spans="1:2" x14ac:dyDescent="0.25">
      <c r="A73" s="21" t="s">
        <v>254</v>
      </c>
    </row>
    <row r="74" spans="1:2" x14ac:dyDescent="0.25">
      <c r="A74" s="6" t="s">
        <v>255</v>
      </c>
    </row>
    <row r="75" spans="1:2" x14ac:dyDescent="0.25">
      <c r="A75" s="6" t="s">
        <v>256</v>
      </c>
    </row>
    <row r="76" spans="1:2" x14ac:dyDescent="0.25">
      <c r="A76" s="8" t="s">
        <v>34</v>
      </c>
    </row>
    <row r="77" spans="1:2" x14ac:dyDescent="0.25">
      <c r="A77" s="8" t="s">
        <v>35</v>
      </c>
    </row>
    <row r="78" spans="1:2" x14ac:dyDescent="0.25">
      <c r="A78" s="8" t="s">
        <v>36</v>
      </c>
    </row>
    <row r="79" spans="1:2" x14ac:dyDescent="0.25">
      <c r="A79" s="8" t="s">
        <v>37</v>
      </c>
    </row>
    <row r="80" spans="1:2" x14ac:dyDescent="0.25">
      <c r="A80" s="8" t="s">
        <v>38</v>
      </c>
    </row>
    <row r="81" spans="1:1" x14ac:dyDescent="0.25">
      <c r="A81" s="22" t="s">
        <v>134</v>
      </c>
    </row>
    <row r="82" spans="1:1" x14ac:dyDescent="0.25">
      <c r="A82" s="8" t="s">
        <v>39</v>
      </c>
    </row>
    <row r="83" spans="1:1" x14ac:dyDescent="0.25">
      <c r="A83" s="8" t="s">
        <v>40</v>
      </c>
    </row>
    <row r="84" spans="1:1" x14ac:dyDescent="0.25">
      <c r="A84" s="9" t="s">
        <v>41</v>
      </c>
    </row>
    <row r="85" spans="1:1" x14ac:dyDescent="0.25">
      <c r="A85" s="9" t="s">
        <v>42</v>
      </c>
    </row>
    <row r="86" spans="1:1" x14ac:dyDescent="0.25">
      <c r="A86" s="9" t="s">
        <v>43</v>
      </c>
    </row>
    <row r="87" spans="1:1" x14ac:dyDescent="0.25">
      <c r="A87" s="9" t="s">
        <v>44</v>
      </c>
    </row>
    <row r="88" spans="1:1" x14ac:dyDescent="0.25">
      <c r="A88" s="9" t="s">
        <v>45</v>
      </c>
    </row>
    <row r="89" spans="1:1" x14ac:dyDescent="0.25">
      <c r="A89" s="23" t="s">
        <v>135</v>
      </c>
    </row>
    <row r="90" spans="1:1" x14ac:dyDescent="0.25">
      <c r="A90" s="9" t="s">
        <v>46</v>
      </c>
    </row>
    <row r="91" spans="1:1" x14ac:dyDescent="0.25">
      <c r="A91" s="9" t="s">
        <v>47</v>
      </c>
    </row>
    <row r="92" spans="1:1" x14ac:dyDescent="0.25">
      <c r="A92" s="10" t="s">
        <v>48</v>
      </c>
    </row>
    <row r="93" spans="1:1" x14ac:dyDescent="0.25">
      <c r="A93" s="10" t="s">
        <v>49</v>
      </c>
    </row>
    <row r="94" spans="1:1" x14ac:dyDescent="0.25">
      <c r="A94" s="10" t="s">
        <v>50</v>
      </c>
    </row>
    <row r="95" spans="1:1" x14ac:dyDescent="0.25">
      <c r="A95" s="10" t="s">
        <v>51</v>
      </c>
    </row>
    <row r="96" spans="1:1" x14ac:dyDescent="0.25">
      <c r="A96" s="10" t="s">
        <v>52</v>
      </c>
    </row>
    <row r="97" spans="1:3" x14ac:dyDescent="0.25">
      <c r="A97" s="24" t="s">
        <v>136</v>
      </c>
    </row>
    <row r="98" spans="1:3" x14ac:dyDescent="0.25">
      <c r="A98" s="10" t="s">
        <v>53</v>
      </c>
      <c r="C98" s="37"/>
    </row>
    <row r="99" spans="1:3" x14ac:dyDescent="0.25">
      <c r="A99" s="10" t="s">
        <v>54</v>
      </c>
      <c r="C99" s="36"/>
    </row>
    <row r="100" spans="1:3" x14ac:dyDescent="0.25">
      <c r="A100" s="9" t="s">
        <v>260</v>
      </c>
    </row>
    <row r="101" spans="1:3" x14ac:dyDescent="0.25">
      <c r="A101" s="9" t="s">
        <v>261</v>
      </c>
    </row>
    <row r="102" spans="1:3" x14ac:dyDescent="0.25">
      <c r="A102" s="9" t="s">
        <v>262</v>
      </c>
    </row>
    <row r="103" spans="1:3" x14ac:dyDescent="0.25">
      <c r="A103" s="9" t="s">
        <v>263</v>
      </c>
    </row>
    <row r="104" spans="1:3" x14ac:dyDescent="0.25">
      <c r="A104" s="9" t="s">
        <v>264</v>
      </c>
    </row>
    <row r="105" spans="1:3" x14ac:dyDescent="0.25">
      <c r="A105" s="23" t="s">
        <v>265</v>
      </c>
    </row>
    <row r="106" spans="1:3" x14ac:dyDescent="0.25">
      <c r="A106" s="9" t="s">
        <v>266</v>
      </c>
    </row>
    <row r="107" spans="1:3" x14ac:dyDescent="0.25">
      <c r="A107" s="9" t="s">
        <v>267</v>
      </c>
    </row>
    <row r="108" spans="1:3" x14ac:dyDescent="0.25">
      <c r="A108" s="10" t="s">
        <v>268</v>
      </c>
    </row>
    <row r="109" spans="1:3" x14ac:dyDescent="0.25">
      <c r="A109" s="10" t="s">
        <v>269</v>
      </c>
    </row>
    <row r="110" spans="1:3" x14ac:dyDescent="0.25">
      <c r="A110" s="10" t="s">
        <v>270</v>
      </c>
    </row>
    <row r="111" spans="1:3" x14ac:dyDescent="0.25">
      <c r="A111" s="10" t="s">
        <v>271</v>
      </c>
    </row>
    <row r="112" spans="1:3" x14ac:dyDescent="0.25">
      <c r="A112" s="10" t="s">
        <v>272</v>
      </c>
    </row>
    <row r="113" spans="1:3" x14ac:dyDescent="0.25">
      <c r="A113" s="24" t="s">
        <v>273</v>
      </c>
    </row>
    <row r="114" spans="1:3" x14ac:dyDescent="0.25">
      <c r="A114" s="10" t="s">
        <v>274</v>
      </c>
      <c r="C114" s="37"/>
    </row>
    <row r="115" spans="1:3" x14ac:dyDescent="0.25">
      <c r="A115" s="10" t="s">
        <v>275</v>
      </c>
      <c r="C115" s="36"/>
    </row>
    <row r="116" spans="1:3" x14ac:dyDescent="0.25">
      <c r="A116" s="41" t="s">
        <v>200</v>
      </c>
      <c r="B116" t="s">
        <v>326</v>
      </c>
      <c r="C116" s="36"/>
    </row>
    <row r="117" spans="1:3" x14ac:dyDescent="0.25">
      <c r="A117" s="41" t="s">
        <v>325</v>
      </c>
      <c r="C117" s="36"/>
    </row>
    <row r="118" spans="1:3" x14ac:dyDescent="0.25">
      <c r="A118" s="76" t="s">
        <v>443</v>
      </c>
      <c r="B118" t="s">
        <v>435</v>
      </c>
      <c r="C118" s="36"/>
    </row>
    <row r="119" spans="1:3" x14ac:dyDescent="0.25">
      <c r="A119" s="76" t="s">
        <v>444</v>
      </c>
      <c r="B119" t="s">
        <v>434</v>
      </c>
      <c r="C119" s="36"/>
    </row>
    <row r="120" spans="1:3" x14ac:dyDescent="0.25">
      <c r="A120" s="76" t="s">
        <v>445</v>
      </c>
      <c r="C120" s="36"/>
    </row>
    <row r="121" spans="1:3" x14ac:dyDescent="0.25">
      <c r="A121" s="76" t="s">
        <v>446</v>
      </c>
      <c r="C121" s="36"/>
    </row>
    <row r="122" spans="1:3" x14ac:dyDescent="0.25">
      <c r="A122" s="76" t="s">
        <v>447</v>
      </c>
      <c r="C122" s="36"/>
    </row>
    <row r="123" spans="1:3" x14ac:dyDescent="0.25">
      <c r="A123" s="11" t="s">
        <v>13</v>
      </c>
      <c r="C123" s="37"/>
    </row>
    <row r="124" spans="1:3" x14ac:dyDescent="0.25">
      <c r="A124" s="11" t="s">
        <v>14</v>
      </c>
    </row>
    <row r="125" spans="1:3" x14ac:dyDescent="0.25">
      <c r="A125" s="11" t="s">
        <v>15</v>
      </c>
    </row>
    <row r="126" spans="1:3" x14ac:dyDescent="0.25">
      <c r="A126" s="11" t="s">
        <v>16</v>
      </c>
    </row>
    <row r="127" spans="1:3" x14ac:dyDescent="0.25">
      <c r="A127" s="11" t="s">
        <v>17</v>
      </c>
    </row>
    <row r="128" spans="1:3" x14ac:dyDescent="0.25">
      <c r="A128" s="25" t="s">
        <v>137</v>
      </c>
    </row>
    <row r="129" spans="1:1" x14ac:dyDescent="0.25">
      <c r="A129" s="11" t="s">
        <v>18</v>
      </c>
    </row>
    <row r="130" spans="1:1" x14ac:dyDescent="0.25">
      <c r="A130" s="11" t="s">
        <v>19</v>
      </c>
    </row>
    <row r="131" spans="1:1" x14ac:dyDescent="0.25">
      <c r="A131" s="12" t="s">
        <v>20</v>
      </c>
    </row>
    <row r="132" spans="1:1" x14ac:dyDescent="0.25">
      <c r="A132" s="12" t="s">
        <v>21</v>
      </c>
    </row>
    <row r="133" spans="1:1" x14ac:dyDescent="0.25">
      <c r="A133" s="12" t="s">
        <v>22</v>
      </c>
    </row>
    <row r="134" spans="1:1" x14ac:dyDescent="0.25">
      <c r="A134" s="12" t="s">
        <v>23</v>
      </c>
    </row>
    <row r="135" spans="1:1" x14ac:dyDescent="0.25">
      <c r="A135" s="12" t="s">
        <v>24</v>
      </c>
    </row>
    <row r="136" spans="1:1" x14ac:dyDescent="0.25">
      <c r="A136" s="26" t="s">
        <v>138</v>
      </c>
    </row>
    <row r="137" spans="1:1" x14ac:dyDescent="0.25">
      <c r="A137" s="12" t="s">
        <v>25</v>
      </c>
    </row>
    <row r="138" spans="1:1" x14ac:dyDescent="0.25">
      <c r="A138" s="12" t="s">
        <v>26</v>
      </c>
    </row>
    <row r="139" spans="1:1" x14ac:dyDescent="0.25">
      <c r="A139" s="13" t="s">
        <v>27</v>
      </c>
    </row>
    <row r="140" spans="1:1" x14ac:dyDescent="0.25">
      <c r="A140" s="13" t="s">
        <v>28</v>
      </c>
    </row>
    <row r="141" spans="1:1" x14ac:dyDescent="0.25">
      <c r="A141" s="13" t="s">
        <v>29</v>
      </c>
    </row>
    <row r="142" spans="1:1" x14ac:dyDescent="0.25">
      <c r="A142" s="13" t="s">
        <v>30</v>
      </c>
    </row>
    <row r="143" spans="1:1" x14ac:dyDescent="0.25">
      <c r="A143" s="13" t="s">
        <v>31</v>
      </c>
    </row>
    <row r="144" spans="1:1" x14ac:dyDescent="0.25">
      <c r="A144" s="27" t="s">
        <v>139</v>
      </c>
    </row>
    <row r="145" spans="1:1" x14ac:dyDescent="0.25">
      <c r="A145" s="13" t="s">
        <v>32</v>
      </c>
    </row>
    <row r="146" spans="1:1" x14ac:dyDescent="0.25">
      <c r="A146" s="13" t="s">
        <v>33</v>
      </c>
    </row>
    <row r="147" spans="1:1" x14ac:dyDescent="0.25">
      <c r="A147" s="12" t="s">
        <v>284</v>
      </c>
    </row>
    <row r="148" spans="1:1" x14ac:dyDescent="0.25">
      <c r="A148" s="12" t="s">
        <v>285</v>
      </c>
    </row>
    <row r="149" spans="1:1" x14ac:dyDescent="0.25">
      <c r="A149" s="12" t="s">
        <v>286</v>
      </c>
    </row>
    <row r="150" spans="1:1" x14ac:dyDescent="0.25">
      <c r="A150" s="12" t="s">
        <v>287</v>
      </c>
    </row>
    <row r="151" spans="1:1" x14ac:dyDescent="0.25">
      <c r="A151" s="26" t="s">
        <v>289</v>
      </c>
    </row>
    <row r="152" spans="1:1" x14ac:dyDescent="0.25">
      <c r="A152" s="12" t="s">
        <v>290</v>
      </c>
    </row>
    <row r="153" spans="1:1" x14ac:dyDescent="0.25">
      <c r="A153" s="12" t="s">
        <v>291</v>
      </c>
    </row>
    <row r="154" spans="1:1" x14ac:dyDescent="0.25">
      <c r="A154" s="13" t="s">
        <v>276</v>
      </c>
    </row>
    <row r="155" spans="1:1" x14ac:dyDescent="0.25">
      <c r="A155" s="13" t="s">
        <v>277</v>
      </c>
    </row>
    <row r="156" spans="1:1" x14ac:dyDescent="0.25">
      <c r="A156" s="13" t="s">
        <v>278</v>
      </c>
    </row>
    <row r="157" spans="1:1" x14ac:dyDescent="0.25">
      <c r="A157" s="13" t="s">
        <v>279</v>
      </c>
    </row>
    <row r="158" spans="1:1" x14ac:dyDescent="0.25">
      <c r="A158" s="27" t="s">
        <v>281</v>
      </c>
    </row>
    <row r="159" spans="1:1" x14ac:dyDescent="0.25">
      <c r="A159" s="13" t="s">
        <v>282</v>
      </c>
    </row>
    <row r="160" spans="1:1" x14ac:dyDescent="0.25">
      <c r="A160" s="13" t="s">
        <v>283</v>
      </c>
    </row>
    <row r="161" spans="1:1" x14ac:dyDescent="0.25">
      <c r="A161" s="7" t="s">
        <v>76</v>
      </c>
    </row>
    <row r="162" spans="1:1" x14ac:dyDescent="0.25">
      <c r="A162" s="7" t="s">
        <v>77</v>
      </c>
    </row>
    <row r="163" spans="1:1" x14ac:dyDescent="0.25">
      <c r="A163" s="7" t="s">
        <v>78</v>
      </c>
    </row>
    <row r="164" spans="1:1" x14ac:dyDescent="0.25">
      <c r="A164" s="7" t="s">
        <v>79</v>
      </c>
    </row>
    <row r="165" spans="1:1" x14ac:dyDescent="0.25">
      <c r="A165" s="28" t="s">
        <v>140</v>
      </c>
    </row>
    <row r="166" spans="1:1" x14ac:dyDescent="0.25">
      <c r="A166" s="7" t="s">
        <v>80</v>
      </c>
    </row>
    <row r="167" spans="1:1" x14ac:dyDescent="0.25">
      <c r="A167" s="7" t="s">
        <v>81</v>
      </c>
    </row>
    <row r="168" spans="1:1" x14ac:dyDescent="0.25">
      <c r="A168" s="7" t="s">
        <v>82</v>
      </c>
    </row>
    <row r="169" spans="1:1" x14ac:dyDescent="0.25">
      <c r="A169" s="16" t="s">
        <v>83</v>
      </c>
    </row>
    <row r="170" spans="1:1" x14ac:dyDescent="0.25">
      <c r="A170" s="16" t="s">
        <v>84</v>
      </c>
    </row>
    <row r="171" spans="1:1" x14ac:dyDescent="0.25">
      <c r="A171" s="16" t="s">
        <v>85</v>
      </c>
    </row>
    <row r="172" spans="1:1" x14ac:dyDescent="0.25">
      <c r="A172" s="16" t="s">
        <v>86</v>
      </c>
    </row>
    <row r="173" spans="1:1" x14ac:dyDescent="0.25">
      <c r="A173" s="16" t="s">
        <v>87</v>
      </c>
    </row>
    <row r="174" spans="1:1" x14ac:dyDescent="0.25">
      <c r="A174" s="29" t="s">
        <v>141</v>
      </c>
    </row>
    <row r="175" spans="1:1" x14ac:dyDescent="0.25">
      <c r="A175" s="16" t="s">
        <v>88</v>
      </c>
    </row>
    <row r="176" spans="1:1" x14ac:dyDescent="0.25">
      <c r="A176" s="16" t="s">
        <v>89</v>
      </c>
    </row>
    <row r="177" spans="1:1" x14ac:dyDescent="0.25">
      <c r="A177" s="5" t="s">
        <v>90</v>
      </c>
    </row>
    <row r="178" spans="1:1" x14ac:dyDescent="0.25">
      <c r="A178" s="5" t="s">
        <v>91</v>
      </c>
    </row>
    <row r="179" spans="1:1" x14ac:dyDescent="0.25">
      <c r="A179" s="5" t="s">
        <v>92</v>
      </c>
    </row>
    <row r="180" spans="1:1" x14ac:dyDescent="0.25">
      <c r="A180" s="5" t="s">
        <v>93</v>
      </c>
    </row>
    <row r="181" spans="1:1" x14ac:dyDescent="0.25">
      <c r="A181" s="5" t="s">
        <v>94</v>
      </c>
    </row>
    <row r="182" spans="1:1" x14ac:dyDescent="0.25">
      <c r="A182" s="30" t="s">
        <v>142</v>
      </c>
    </row>
    <row r="183" spans="1:1" x14ac:dyDescent="0.25">
      <c r="A183" s="5" t="s">
        <v>95</v>
      </c>
    </row>
    <row r="184" spans="1:1" x14ac:dyDescent="0.25">
      <c r="A184" s="5" t="s">
        <v>96</v>
      </c>
    </row>
    <row r="185" spans="1:1" x14ac:dyDescent="0.25">
      <c r="A185" s="16" t="s">
        <v>292</v>
      </c>
    </row>
    <row r="186" spans="1:1" x14ac:dyDescent="0.25">
      <c r="A186" s="16" t="s">
        <v>293</v>
      </c>
    </row>
    <row r="187" spans="1:1" x14ac:dyDescent="0.25">
      <c r="A187" s="16" t="s">
        <v>294</v>
      </c>
    </row>
    <row r="188" spans="1:1" x14ac:dyDescent="0.25">
      <c r="A188" s="16" t="s">
        <v>295</v>
      </c>
    </row>
    <row r="189" spans="1:1" x14ac:dyDescent="0.25">
      <c r="A189" s="29" t="s">
        <v>297</v>
      </c>
    </row>
    <row r="190" spans="1:1" x14ac:dyDescent="0.25">
      <c r="A190" s="16" t="s">
        <v>298</v>
      </c>
    </row>
    <row r="191" spans="1:1" x14ac:dyDescent="0.25">
      <c r="A191" s="16" t="s">
        <v>299</v>
      </c>
    </row>
    <row r="192" spans="1:1" x14ac:dyDescent="0.25">
      <c r="A192" s="5" t="s">
        <v>300</v>
      </c>
    </row>
    <row r="193" spans="1:2" x14ac:dyDescent="0.25">
      <c r="A193" s="5" t="s">
        <v>301</v>
      </c>
    </row>
    <row r="194" spans="1:2" x14ac:dyDescent="0.25">
      <c r="A194" s="5" t="s">
        <v>302</v>
      </c>
    </row>
    <row r="195" spans="1:2" x14ac:dyDescent="0.25">
      <c r="A195" s="5" t="s">
        <v>303</v>
      </c>
    </row>
    <row r="196" spans="1:2" x14ac:dyDescent="0.25">
      <c r="A196" s="30" t="s">
        <v>305</v>
      </c>
    </row>
    <row r="197" spans="1:2" x14ac:dyDescent="0.25">
      <c r="A197" s="5" t="s">
        <v>306</v>
      </c>
    </row>
    <row r="198" spans="1:2" x14ac:dyDescent="0.25">
      <c r="A198" s="5" t="s">
        <v>307</v>
      </c>
    </row>
    <row r="199" spans="1:2" x14ac:dyDescent="0.25">
      <c r="A199" s="77" t="s">
        <v>448</v>
      </c>
      <c r="B199" t="s">
        <v>436</v>
      </c>
    </row>
    <row r="200" spans="1:2" x14ac:dyDescent="0.25">
      <c r="A200" s="77" t="s">
        <v>449</v>
      </c>
      <c r="B200" t="s">
        <v>434</v>
      </c>
    </row>
    <row r="201" spans="1:2" x14ac:dyDescent="0.25">
      <c r="A201" s="77" t="s">
        <v>450</v>
      </c>
    </row>
    <row r="202" spans="1:2" x14ac:dyDescent="0.25">
      <c r="A202" s="77" t="s">
        <v>451</v>
      </c>
    </row>
    <row r="203" spans="1:2" x14ac:dyDescent="0.25">
      <c r="A203" s="77" t="s">
        <v>452</v>
      </c>
    </row>
    <row r="204" spans="1:2" x14ac:dyDescent="0.25">
      <c r="A204" s="14" t="s">
        <v>97</v>
      </c>
    </row>
    <row r="205" spans="1:2" x14ac:dyDescent="0.25">
      <c r="A205" s="14" t="s">
        <v>98</v>
      </c>
    </row>
    <row r="206" spans="1:2" x14ac:dyDescent="0.25">
      <c r="A206" s="14" t="s">
        <v>99</v>
      </c>
    </row>
    <row r="207" spans="1:2" x14ac:dyDescent="0.25">
      <c r="A207" s="14" t="s">
        <v>100</v>
      </c>
    </row>
    <row r="208" spans="1:2" x14ac:dyDescent="0.25">
      <c r="A208" s="31" t="s">
        <v>143</v>
      </c>
    </row>
    <row r="209" spans="1:1" x14ac:dyDescent="0.25">
      <c r="A209" s="14" t="s">
        <v>101</v>
      </c>
    </row>
    <row r="210" spans="1:1" x14ac:dyDescent="0.25">
      <c r="A210" s="14" t="s">
        <v>102</v>
      </c>
    </row>
    <row r="211" spans="1:1" x14ac:dyDescent="0.25">
      <c r="A211" s="14" t="s">
        <v>103</v>
      </c>
    </row>
    <row r="212" spans="1:1" x14ac:dyDescent="0.25">
      <c r="A212" s="15" t="s">
        <v>104</v>
      </c>
    </row>
    <row r="213" spans="1:1" x14ac:dyDescent="0.25">
      <c r="A213" s="15" t="s">
        <v>105</v>
      </c>
    </row>
    <row r="214" spans="1:1" x14ac:dyDescent="0.25">
      <c r="A214" s="15" t="s">
        <v>106</v>
      </c>
    </row>
    <row r="215" spans="1:1" x14ac:dyDescent="0.25">
      <c r="A215" s="15" t="s">
        <v>107</v>
      </c>
    </row>
    <row r="216" spans="1:1" x14ac:dyDescent="0.25">
      <c r="A216" s="15" t="s">
        <v>108</v>
      </c>
    </row>
    <row r="217" spans="1:1" x14ac:dyDescent="0.25">
      <c r="A217" s="32" t="s">
        <v>144</v>
      </c>
    </row>
    <row r="218" spans="1:1" x14ac:dyDescent="0.25">
      <c r="A218" s="15" t="s">
        <v>109</v>
      </c>
    </row>
    <row r="219" spans="1:1" x14ac:dyDescent="0.25">
      <c r="A219" s="15" t="s">
        <v>110</v>
      </c>
    </row>
    <row r="220" spans="1:1" x14ac:dyDescent="0.25">
      <c r="A220" s="17" t="s">
        <v>111</v>
      </c>
    </row>
    <row r="221" spans="1:1" x14ac:dyDescent="0.25">
      <c r="A221" s="17" t="s">
        <v>112</v>
      </c>
    </row>
    <row r="222" spans="1:1" x14ac:dyDescent="0.25">
      <c r="A222" s="17" t="s">
        <v>113</v>
      </c>
    </row>
    <row r="223" spans="1:1" x14ac:dyDescent="0.25">
      <c r="A223" s="17" t="s">
        <v>114</v>
      </c>
    </row>
    <row r="224" spans="1:1" x14ac:dyDescent="0.25">
      <c r="A224" s="17" t="s">
        <v>115</v>
      </c>
    </row>
    <row r="225" spans="1:1" x14ac:dyDescent="0.25">
      <c r="A225" s="33" t="s">
        <v>145</v>
      </c>
    </row>
    <row r="226" spans="1:1" x14ac:dyDescent="0.25">
      <c r="A226" s="17" t="s">
        <v>116</v>
      </c>
    </row>
    <row r="227" spans="1:1" x14ac:dyDescent="0.25">
      <c r="A227" s="17" t="s">
        <v>117</v>
      </c>
    </row>
    <row r="228" spans="1:1" x14ac:dyDescent="0.25">
      <c r="A228" s="15" t="s">
        <v>316</v>
      </c>
    </row>
    <row r="229" spans="1:1" x14ac:dyDescent="0.25">
      <c r="A229" s="15" t="s">
        <v>317</v>
      </c>
    </row>
    <row r="230" spans="1:1" x14ac:dyDescent="0.25">
      <c r="A230" s="15" t="s">
        <v>318</v>
      </c>
    </row>
    <row r="231" spans="1:1" x14ac:dyDescent="0.25">
      <c r="A231" s="15" t="s">
        <v>319</v>
      </c>
    </row>
    <row r="232" spans="1:1" x14ac:dyDescent="0.25">
      <c r="A232" s="32" t="s">
        <v>321</v>
      </c>
    </row>
    <row r="233" spans="1:1" x14ac:dyDescent="0.25">
      <c r="A233" s="15" t="s">
        <v>322</v>
      </c>
    </row>
    <row r="234" spans="1:1" x14ac:dyDescent="0.25">
      <c r="A234" s="15" t="s">
        <v>323</v>
      </c>
    </row>
    <row r="235" spans="1:1" x14ac:dyDescent="0.25">
      <c r="A235" s="17" t="s">
        <v>308</v>
      </c>
    </row>
    <row r="236" spans="1:1" x14ac:dyDescent="0.25">
      <c r="A236" s="17" t="s">
        <v>309</v>
      </c>
    </row>
    <row r="237" spans="1:1" x14ac:dyDescent="0.25">
      <c r="A237" s="17" t="s">
        <v>310</v>
      </c>
    </row>
    <row r="238" spans="1:1" x14ac:dyDescent="0.25">
      <c r="A238" s="17" t="s">
        <v>311</v>
      </c>
    </row>
    <row r="239" spans="1:1" x14ac:dyDescent="0.25">
      <c r="A239" s="33" t="s">
        <v>313</v>
      </c>
    </row>
    <row r="240" spans="1:1" x14ac:dyDescent="0.25">
      <c r="A240" s="17" t="s">
        <v>314</v>
      </c>
    </row>
    <row r="241" spans="1:2" x14ac:dyDescent="0.25">
      <c r="A241" s="17" t="s">
        <v>315</v>
      </c>
    </row>
    <row r="242" spans="1:2" x14ac:dyDescent="0.25">
      <c r="A242" s="35" t="s">
        <v>183</v>
      </c>
      <c r="B242" t="s">
        <v>186</v>
      </c>
    </row>
    <row r="243" spans="1:2" x14ac:dyDescent="0.25">
      <c r="A243" s="35" t="s">
        <v>157</v>
      </c>
    </row>
    <row r="245" spans="1:2" x14ac:dyDescent="0.25">
      <c r="A245" s="39" t="s">
        <v>171</v>
      </c>
    </row>
    <row r="246" spans="1:2" x14ac:dyDescent="0.25">
      <c r="A246" s="40" t="s">
        <v>170</v>
      </c>
    </row>
    <row r="247" spans="1:2" x14ac:dyDescent="0.25">
      <c r="A247" t="s">
        <v>172</v>
      </c>
    </row>
    <row r="248" spans="1:2" x14ac:dyDescent="0.25">
      <c r="A248" t="s">
        <v>177</v>
      </c>
    </row>
    <row r="249" spans="1:2" x14ac:dyDescent="0.25">
      <c r="A249" t="s">
        <v>222</v>
      </c>
      <c r="B249" t="s">
        <v>223</v>
      </c>
    </row>
    <row r="250" spans="1:2" x14ac:dyDescent="0.25">
      <c r="A250" t="s">
        <v>218</v>
      </c>
      <c r="B250" t="s">
        <v>219</v>
      </c>
    </row>
    <row r="251" spans="1:2" x14ac:dyDescent="0.25">
      <c r="A251" t="s">
        <v>229</v>
      </c>
      <c r="B251" t="s">
        <v>232</v>
      </c>
    </row>
    <row r="252" spans="1:2" x14ac:dyDescent="0.25">
      <c r="A252" t="s">
        <v>173</v>
      </c>
      <c r="B252" t="s">
        <v>187</v>
      </c>
    </row>
    <row r="253" spans="1:2" x14ac:dyDescent="0.25">
      <c r="A253" t="s">
        <v>235</v>
      </c>
      <c r="B253" t="s">
        <v>234</v>
      </c>
    </row>
    <row r="254" spans="1:2" x14ac:dyDescent="0.25">
      <c r="A254" t="s">
        <v>220</v>
      </c>
      <c r="B254" t="s">
        <v>209</v>
      </c>
    </row>
    <row r="255" spans="1:2" x14ac:dyDescent="0.25">
      <c r="A255" t="s">
        <v>185</v>
      </c>
      <c r="B255" t="s">
        <v>193</v>
      </c>
    </row>
    <row r="256" spans="1:2" x14ac:dyDescent="0.25">
      <c r="A256" t="s">
        <v>214</v>
      </c>
      <c r="B256" t="s">
        <v>215</v>
      </c>
    </row>
    <row r="257" spans="1:2" x14ac:dyDescent="0.25">
      <c r="A257" t="s">
        <v>226</v>
      </c>
      <c r="B257" t="s">
        <v>227</v>
      </c>
    </row>
    <row r="258" spans="1:2" x14ac:dyDescent="0.25">
      <c r="A258" t="s">
        <v>196</v>
      </c>
      <c r="B258" t="s">
        <v>197</v>
      </c>
    </row>
    <row r="259" spans="1:2" x14ac:dyDescent="0.25">
      <c r="A259" t="s">
        <v>175</v>
      </c>
      <c r="B259" t="s">
        <v>189</v>
      </c>
    </row>
    <row r="260" spans="1:2" x14ac:dyDescent="0.25">
      <c r="A260" t="s">
        <v>174</v>
      </c>
      <c r="B260" t="s">
        <v>188</v>
      </c>
    </row>
    <row r="261" spans="1:2" x14ac:dyDescent="0.25">
      <c r="A261" t="s">
        <v>228</v>
      </c>
      <c r="B261" t="s">
        <v>231</v>
      </c>
    </row>
    <row r="262" spans="1:2" x14ac:dyDescent="0.25">
      <c r="A262" t="s">
        <v>230</v>
      </c>
      <c r="B262" t="s">
        <v>233</v>
      </c>
    </row>
    <row r="263" spans="1:2" x14ac:dyDescent="0.25">
      <c r="A263" t="s">
        <v>176</v>
      </c>
      <c r="B263" t="s">
        <v>190</v>
      </c>
    </row>
    <row r="264" spans="1:2" x14ac:dyDescent="0.25">
      <c r="A264" t="s">
        <v>236</v>
      </c>
      <c r="B264" t="s">
        <v>238</v>
      </c>
    </row>
    <row r="265" spans="1:2" x14ac:dyDescent="0.25">
      <c r="A265" t="s">
        <v>221</v>
      </c>
      <c r="B265" t="s">
        <v>210</v>
      </c>
    </row>
    <row r="266" spans="1:2" x14ac:dyDescent="0.25">
      <c r="A266" t="s">
        <v>237</v>
      </c>
      <c r="B266" t="s">
        <v>239</v>
      </c>
    </row>
    <row r="267" spans="1:2" x14ac:dyDescent="0.25">
      <c r="A267" t="s">
        <v>216</v>
      </c>
      <c r="B267" t="s">
        <v>217</v>
      </c>
    </row>
    <row r="268" spans="1:2" x14ac:dyDescent="0.25">
      <c r="A268" t="s">
        <v>178</v>
      </c>
      <c r="B268" t="s">
        <v>191</v>
      </c>
    </row>
    <row r="269" spans="1:2" x14ac:dyDescent="0.25">
      <c r="A269" t="s">
        <v>194</v>
      </c>
      <c r="B269" t="s">
        <v>195</v>
      </c>
    </row>
    <row r="270" spans="1:2" x14ac:dyDescent="0.25">
      <c r="A270" t="s">
        <v>212</v>
      </c>
      <c r="B270" t="s">
        <v>213</v>
      </c>
    </row>
    <row r="271" spans="1:2" x14ac:dyDescent="0.25">
      <c r="A271" t="s">
        <v>224</v>
      </c>
      <c r="B271" t="s">
        <v>225</v>
      </c>
    </row>
    <row r="272" spans="1:2" x14ac:dyDescent="0.25">
      <c r="A272" t="s">
        <v>184</v>
      </c>
      <c r="B272" t="s">
        <v>192</v>
      </c>
    </row>
    <row r="273" spans="1:2" x14ac:dyDescent="0.25">
      <c r="A273" t="s">
        <v>330</v>
      </c>
      <c r="B273" t="s">
        <v>331</v>
      </c>
    </row>
  </sheetData>
  <sortState xmlns:xlrd2="http://schemas.microsoft.com/office/spreadsheetml/2017/richdata2" ref="A160:B183">
    <sortCondition ref="A160:A18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kenji</cp:lastModifiedBy>
  <dcterms:created xsi:type="dcterms:W3CDTF">2020-03-22T20:15:27Z</dcterms:created>
  <dcterms:modified xsi:type="dcterms:W3CDTF">2020-04-24T16:15:41Z</dcterms:modified>
</cp:coreProperties>
</file>