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bischof/Dropbox/bsc_samuele_bischof/"/>
    </mc:Choice>
  </mc:AlternateContent>
  <xr:revisionPtr revIDLastSave="0" documentId="13_ncr:1_{E62AFB98-49FE-2A4F-BF83-D7A7C6E5D5F9}" xr6:coauthVersionLast="32" xr6:coauthVersionMax="32" xr10:uidLastSave="{00000000-0000-0000-0000-000000000000}"/>
  <bookViews>
    <workbookView xWindow="9880" yWindow="10980" windowWidth="33300" windowHeight="15700" xr2:uid="{81C2B344-1F3E-2A41-A9A9-55613A8EE731}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Sheet1!$E$6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6" i="1"/>
  <c r="F19" i="1" l="1"/>
  <c r="H6" i="1" l="1"/>
  <c r="H5" i="1"/>
  <c r="F6" i="1"/>
  <c r="E6" i="1" s="1"/>
  <c r="F5" i="1"/>
  <c r="E5" i="1" s="1"/>
  <c r="E19" i="1" s="1"/>
  <c r="I11" i="1" l="1"/>
  <c r="I12" i="1" l="1"/>
  <c r="H19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<sst xmlns="http://schemas.openxmlformats.org/spreadsheetml/2006/main" count="39" uniqueCount="20">
  <si>
    <t>intervals</t>
  </si>
  <si>
    <t>Battery Life = Battery Capacity in mAh / Load Current in mA * 0.70</t>
  </si>
  <si>
    <t>find this</t>
  </si>
  <si>
    <t>give this</t>
  </si>
  <si>
    <t>Result of solved equation system</t>
  </si>
  <si>
    <t>Now we can  change the values to find out how much it will last on a given battery with a given deep sleep interval (ds interval)</t>
  </si>
  <si>
    <t>Given two battery durations we can see exactly how much current the node consumes</t>
  </si>
  <si>
    <t>consumption_ds</t>
  </si>
  <si>
    <t>comsumption_comm</t>
  </si>
  <si>
    <t>single_comm_duration</t>
  </si>
  <si>
    <t>battery_mAh</t>
  </si>
  <si>
    <t>calculated_mA</t>
  </si>
  <si>
    <t>battery_duration (s)</t>
  </si>
  <si>
    <t>ds_interval (s)</t>
  </si>
  <si>
    <t>rx_frames</t>
  </si>
  <si>
    <t>days</t>
  </si>
  <si>
    <t>weeks</t>
  </si>
  <si>
    <t>years</t>
  </si>
  <si>
    <t>hours</t>
  </si>
  <si>
    <t>external_factor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</si>
</sst>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&quot; s&quot;"/>
    <numFmt numFmtId="165" formatCode="0&quot; h&quot;"/>
    <numFmt numFmtId="166" formatCode="0.0&quot; w&quot;"/>
    <numFmt numFmtId="167" formatCode="0.0&quot; d&quot;"/>
    <numFmt numFmtId="168" formatCode="0.0&quot; y&quot;"/>
    <numFmt numFmtId="169" formatCode="0.0&quot; s&quot;"/>
    <numFmt numFmtId="170" formatCode="0.0&quot; mAh&quot;"/>
    <numFmt numFmtId="171" formatCode="0.000000&quot; mA&quot;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Arial"/>
      <family val="2"/>
    </font>
    <font>
      <i/>
      <sz val="12"/>
      <color rgb="FFFF000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49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71" fontId="0" fillId="2" borderId="1" xfId="0" applyNumberForma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71" fontId="0" fillId="2" borderId="3" xfId="0" applyNumberFormat="1" applyFill="1" applyBorder="1" applyAlignment="1">
      <alignment horizontal="right" inden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795868</xdr:colOff>
      <xdr:row>11</xdr:row>
      <xdr:rowOff>16933</xdr:rowOff>
    </xdr:from>
    <xdr:to>
      <xdr:col>8</xdr:col>
      <xdr:colOff>457200</xdr:colOff>
      <xdr:row>16</xdr:row>
      <xdr:rowOff>177800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760EB32-2117-8040-B9CA-3A11E1FEA5D5}"/>
            </a:ext>
          </a:extLst>
        </xdr:cNvPr>
        <xdr:cNvCxnSpPr/>
      </xdr:nvCxnSpPr>
      <xdr:spPr>
        <a:xfrm flipH="1">
          <a:off x="8686801" y="2286000"/>
          <a:ext cx="1236132" cy="119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1303867</xdr:colOff>
      <xdr:row>5</xdr:row>
      <xdr:rowOff>8467</xdr:rowOff>
    </xdr:from>
    <xdr:to>
      <xdr:col>8</xdr:col>
      <xdr:colOff>465667</xdr:colOff>
      <xdr:row>11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9F25BA1-2A9A-BB46-91FB-5B98EA089D73}"/>
            </a:ext>
          </a:extLst>
        </xdr:cNvPr>
        <xdr:cNvCxnSpPr/>
      </xdr:nvCxnSpPr>
      <xdr:spPr>
        <a:xfrm>
          <a:off x="8771467" y="618067"/>
          <a:ext cx="736600" cy="1227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778934</xdr:colOff>
      <xdr:row>6</xdr:row>
      <xdr:rowOff>0</xdr:rowOff>
    </xdr:from>
    <xdr:to>
      <xdr:col>4</xdr:col>
      <xdr:colOff>778934</xdr:colOff>
      <xdr:row>17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2A47354-80C9-2840-B004-81FAA1D7A4F3}"/>
            </a:ext>
          </a:extLst>
        </xdr:cNvPr>
        <xdr:cNvCxnSpPr/>
      </xdr:nvCxnSpPr>
      <xdr:spPr>
        <a:xfrm>
          <a:off x="4809067" y="1219200"/>
          <a:ext cx="0" cy="228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821268</xdr:colOff>
      <xdr:row>6</xdr:row>
      <xdr:rowOff>0</xdr:rowOff>
    </xdr:from>
    <xdr:to>
      <xdr:col>8</xdr:col>
      <xdr:colOff>821268</xdr:colOff>
      <xdr:row>17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1C0EB7E-597D-144F-9D54-1EE10B632428}"/>
            </a:ext>
          </a:extLst>
        </xdr:cNvPr>
        <xdr:cNvCxnSpPr/>
      </xdr:nvCxnSpPr>
      <xdr:spPr>
        <a:xfrm>
          <a:off x="10287001" y="1219200"/>
          <a:ext cx="0" cy="228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309B7E-AA3B-804A-82DA-683F8A6A7079}">
  <we:reference id="wa104100404" version="2.0.0.0" store="en-US" storeType="OMEX"/>
  <we:alternateReferences>
    <we:reference id="WA104100404" version="2.0.0.0" store="WA104100404" storeType="OMEX"/>
  </we:alternateReferences>
  <we:properties>
    <we:property name="UniqueID" value="&quot;20183121523538443997&quot;"/>
    <we:property name="LSpY" value="&quot;&quot;"/>
  </we:properties>
  <we:bindings>
    <we:binding id="refEdit" type="matrix" appref="{133C06DA-ED10-D64B-A2CA-715E3D9164BF}"/>
    <we:binding id="Worker" type="matrix" appref="{AA5F1336-C296-604D-B452-C4DC4FF97B4E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A58B-302F-A746-9263-2F1670E1FB7C}">
  <dimension ref="B2:J26"/>
  <sheetViews>
    <sheetView showGridLines="0" tabSelected="1" zoomScale="150" zoomScaleNormal="100" workbookViewId="0">
      <selection activeCell="G20" sqref="G20"/>
    </sheetView>
  </sheetViews>
  <sheetFormatPr baseColWidth="10" defaultRowHeight="16" x14ac:dyDescent="0.2"/>
  <cols>
    <col min="1" max="1" width="5.5" style="1" customWidth="1"/>
    <col min="2" max="2" width="14.83203125" style="3" customWidth="1"/>
    <col min="3" max="3" width="17.5" style="3" customWidth="1"/>
    <col min="4" max="4" width="14.83203125" style="3" customWidth="1"/>
    <col min="5" max="5" width="20.83203125" customWidth="1"/>
    <col min="6" max="6" width="14.83203125" style="3" customWidth="1"/>
    <col min="7" max="7" width="14.83203125" style="1" customWidth="1"/>
    <col min="8" max="8" width="20.6640625" style="1" customWidth="1"/>
    <col min="9" max="9" width="21.6640625" style="1" customWidth="1"/>
    <col min="10" max="10" width="29.6640625" style="1" customWidth="1"/>
    <col min="11" max="16384" width="10.83203125" style="1"/>
  </cols>
  <sheetData>
    <row r="2" spans="2:10" x14ac:dyDescent="0.2">
      <c r="B2" s="9" t="s">
        <v>6</v>
      </c>
      <c r="C2" s="10"/>
      <c r="D2" s="10"/>
      <c r="E2" s="11"/>
    </row>
    <row r="3" spans="2:10" x14ac:dyDescent="0.2">
      <c r="B3" s="14" t="s">
        <v>3</v>
      </c>
      <c r="C3" s="14" t="s">
        <v>3</v>
      </c>
      <c r="D3" s="14" t="s">
        <v>3</v>
      </c>
      <c r="E3" s="15" t="s">
        <v>2</v>
      </c>
      <c r="F3" s="15"/>
      <c r="G3" s="15" t="s">
        <v>3</v>
      </c>
      <c r="H3" s="15" t="s">
        <v>2</v>
      </c>
      <c r="I3" s="15" t="s">
        <v>3</v>
      </c>
    </row>
    <row r="4" spans="2:10" s="2" customFormat="1" x14ac:dyDescent="0.2">
      <c r="B4" s="12" t="s">
        <v>13</v>
      </c>
      <c r="C4" s="12" t="s">
        <v>12</v>
      </c>
      <c r="D4" s="12" t="s">
        <v>14</v>
      </c>
      <c r="E4" s="6" t="s">
        <v>9</v>
      </c>
      <c r="F4" s="12" t="s">
        <v>0</v>
      </c>
      <c r="G4" s="6" t="s">
        <v>10</v>
      </c>
      <c r="H4" s="16" t="s">
        <v>11</v>
      </c>
      <c r="I4" s="6" t="s">
        <v>19</v>
      </c>
    </row>
    <row r="5" spans="2:10" x14ac:dyDescent="0.2">
      <c r="B5" s="25">
        <v>60</v>
      </c>
      <c r="C5" s="25">
        <v>43200</v>
      </c>
      <c r="D5" s="13">
        <v>600</v>
      </c>
      <c r="E5" s="26">
        <f>(C5-(F5*B5))/D5</f>
        <v>12.1</v>
      </c>
      <c r="F5" s="13">
        <f>D5-1</f>
        <v>599</v>
      </c>
      <c r="G5" s="27">
        <v>1000</v>
      </c>
      <c r="H5" s="28">
        <f>(G5*60*60*I5)/C5</f>
        <v>58.333333333333336</v>
      </c>
      <c r="I5" s="7">
        <v>0.7</v>
      </c>
    </row>
    <row r="6" spans="2:10" x14ac:dyDescent="0.2">
      <c r="B6" s="25">
        <v>120</v>
      </c>
      <c r="C6" s="25">
        <v>65950</v>
      </c>
      <c r="D6" s="13">
        <v>500</v>
      </c>
      <c r="E6" s="26">
        <f>(C6-(F6*B6))/D6</f>
        <v>12.14</v>
      </c>
      <c r="F6" s="13">
        <f>D6-1</f>
        <v>499</v>
      </c>
      <c r="G6" s="27">
        <v>1000</v>
      </c>
      <c r="H6" s="28">
        <f>(G6*60*60*I6)/C6</f>
        <v>38.210765731614863</v>
      </c>
      <c r="I6" s="7">
        <f>I5</f>
        <v>0.7</v>
      </c>
    </row>
    <row r="7" spans="2:10" x14ac:dyDescent="0.2">
      <c r="B7" s="1"/>
    </row>
    <row r="10" spans="2:10" ht="17" thickBot="1" x14ac:dyDescent="0.25"/>
    <row r="11" spans="2:10" ht="17" thickBot="1" x14ac:dyDescent="0.25">
      <c r="G11" s="4" t="s">
        <v>2</v>
      </c>
      <c r="H11" s="8" t="s">
        <v>8</v>
      </c>
      <c r="I11" s="30">
        <f>((H6*(B6+E6)-((B6*H5*(B5+E5))/B5)))/(E6-(B6*E5)/B5)</f>
        <v>278.81393722148255</v>
      </c>
      <c r="J11" s="31" t="s">
        <v>4</v>
      </c>
    </row>
    <row r="12" spans="2:10" ht="17" thickBot="1" x14ac:dyDescent="0.25">
      <c r="G12" s="4" t="s">
        <v>2</v>
      </c>
      <c r="H12" s="8" t="s">
        <v>7</v>
      </c>
      <c r="I12" s="30">
        <f>(H5*(B5+E5)-E5*I11)/B5</f>
        <v>13.869744882556574</v>
      </c>
      <c r="J12" s="31"/>
    </row>
    <row r="16" spans="2:10" x14ac:dyDescent="0.2">
      <c r="B16" s="9" t="s">
        <v>5</v>
      </c>
    </row>
    <row r="17" spans="2:9" x14ac:dyDescent="0.2">
      <c r="B17" s="14" t="s">
        <v>3</v>
      </c>
      <c r="C17" s="14" t="s">
        <v>2</v>
      </c>
      <c r="D17" s="14" t="s">
        <v>3</v>
      </c>
      <c r="E17" s="14"/>
      <c r="F17" s="15"/>
      <c r="G17" s="14" t="s">
        <v>3</v>
      </c>
      <c r="H17" s="15"/>
      <c r="I17" s="15"/>
    </row>
    <row r="18" spans="2:9" x14ac:dyDescent="0.2">
      <c r="B18" s="12" t="s">
        <v>13</v>
      </c>
      <c r="C18" s="17" t="s">
        <v>12</v>
      </c>
      <c r="D18" s="12" t="s">
        <v>14</v>
      </c>
      <c r="E18" s="6" t="s">
        <v>9</v>
      </c>
      <c r="F18" s="12" t="s">
        <v>0</v>
      </c>
      <c r="G18" s="6" t="s">
        <v>10</v>
      </c>
      <c r="H18" s="6" t="s">
        <v>11</v>
      </c>
      <c r="I18" s="6" t="s">
        <v>19</v>
      </c>
    </row>
    <row r="19" spans="2:9" x14ac:dyDescent="0.2">
      <c r="B19" s="25">
        <v>60</v>
      </c>
      <c r="C19" s="20">
        <f>I19*60*60*G19/H19</f>
        <v>43200</v>
      </c>
      <c r="D19" s="13">
        <v>600</v>
      </c>
      <c r="E19" s="26">
        <f>E5</f>
        <v>12.1</v>
      </c>
      <c r="F19" s="13">
        <f>D19-1</f>
        <v>599</v>
      </c>
      <c r="G19" s="27">
        <v>1000</v>
      </c>
      <c r="H19" s="29">
        <f>(I11*E19+I12*B19)/(E19+B19)</f>
        <v>58.333333333333336</v>
      </c>
      <c r="I19" s="7">
        <f>I5</f>
        <v>0.7</v>
      </c>
    </row>
    <row r="20" spans="2:9" x14ac:dyDescent="0.2">
      <c r="B20" s="19" t="s">
        <v>18</v>
      </c>
      <c r="C20" s="21">
        <f>C19/60/60</f>
        <v>12</v>
      </c>
      <c r="E20" s="1"/>
    </row>
    <row r="21" spans="2:9" x14ac:dyDescent="0.2">
      <c r="B21" s="18" t="s">
        <v>15</v>
      </c>
      <c r="C21" s="23">
        <f>C20/24</f>
        <v>0.5</v>
      </c>
    </row>
    <row r="22" spans="2:9" x14ac:dyDescent="0.2">
      <c r="B22" s="19" t="s">
        <v>16</v>
      </c>
      <c r="C22" s="22">
        <f>C21/7</f>
        <v>7.1428571428571425E-2</v>
      </c>
    </row>
    <row r="23" spans="2:9" x14ac:dyDescent="0.2">
      <c r="B23" s="19" t="s">
        <v>17</v>
      </c>
      <c r="C23" s="24">
        <f>C22/365</f>
        <v>1.9569471624266143E-4</v>
      </c>
    </row>
    <row r="26" spans="2:9" x14ac:dyDescent="0.2">
      <c r="B26" s="5" t="s">
        <v>1</v>
      </c>
    </row>
  </sheetData>
  <mergeCells count="1">
    <mergeCell ref="J11:J12"/>
  </mergeCells>
  <pageMargins left="0.7" right="0.7" top="0.75" bottom="0.75" header="0.3" footer="0.3"/>
  <pageSetup paperSize="9" orientation="portrait" horizontalDpi="0" verticalDpi="0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133C06DA-ED10-D64B-A2CA-715E3D9164BF}">
          <xm:f>Sheet1!1:1048576</xm:f>
        </x15:webExtension>
        <x15:webExtension appRef="{AA5F1336-C296-604D-B452-C4DC4FF97B4E}">
          <xm:f>Sheet1!XFA1048553:XFD1048576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 Samuele</dc:creator>
  <cp:lastModifiedBy>Bischof Samuele</cp:lastModifiedBy>
  <dcterms:created xsi:type="dcterms:W3CDTF">2018-04-12T11:33:46Z</dcterms:created>
  <dcterms:modified xsi:type="dcterms:W3CDTF">2018-04-12T17:07:17Z</dcterms:modified>
</cp:coreProperties>
</file>