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ards2\Documents\Main_Project\Studies\ITER_RMP_study_MARSF\scripts\field_check\"/>
    </mc:Choice>
  </mc:AlternateContent>
  <bookViews>
    <workbookView xWindow="0" yWindow="0" windowWidth="28800" windowHeight="1288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18" i="1" s="1"/>
  <c r="G18" i="1" s="1"/>
  <c r="H18" i="1" s="1"/>
  <c r="I18" i="1" s="1"/>
  <c r="J18" i="1" s="1"/>
  <c r="K18" i="1" s="1"/>
  <c r="D18" i="1"/>
  <c r="E11" i="1"/>
  <c r="F11" i="1"/>
  <c r="G11" i="1" s="1"/>
  <c r="H11" i="1" s="1"/>
  <c r="I11" i="1" s="1"/>
  <c r="J11" i="1" s="1"/>
  <c r="K11" i="1" s="1"/>
  <c r="D11" i="1"/>
  <c r="C12" i="1"/>
  <c r="E4" i="1"/>
  <c r="F4" i="1"/>
  <c r="G4" i="1"/>
  <c r="H4" i="1"/>
  <c r="I4" i="1"/>
  <c r="J4" i="1"/>
  <c r="K4" i="1"/>
  <c r="D4" i="1"/>
  <c r="E41" i="1" l="1"/>
  <c r="D41" i="1"/>
  <c r="C41" i="1"/>
  <c r="C19" i="1"/>
  <c r="D19" i="1" s="1"/>
  <c r="D12" i="1"/>
  <c r="E33" i="1"/>
  <c r="E37" i="1" s="1"/>
  <c r="D33" i="1"/>
  <c r="D37" i="1" s="1"/>
  <c r="C33" i="1"/>
  <c r="C37" i="1" s="1"/>
  <c r="F33" i="1"/>
  <c r="F42" i="1" s="1"/>
  <c r="G33" i="1"/>
  <c r="G37" i="1" s="1"/>
  <c r="H33" i="1"/>
  <c r="H37" i="1" s="1"/>
  <c r="I33" i="1"/>
  <c r="I37" i="1" s="1"/>
  <c r="J33" i="1"/>
  <c r="J42" i="1" s="1"/>
  <c r="K33" i="1"/>
  <c r="K37" i="1" s="1"/>
  <c r="C20" i="1"/>
  <c r="D20" i="1" s="1"/>
  <c r="E20" i="1" s="1"/>
  <c r="F20" i="1" s="1"/>
  <c r="G20" i="1" s="1"/>
  <c r="H20" i="1" s="1"/>
  <c r="I20" i="1" s="1"/>
  <c r="J20" i="1" s="1"/>
  <c r="K20" i="1" s="1"/>
  <c r="C21" i="1"/>
  <c r="D21" i="1" s="1"/>
  <c r="E21" i="1" s="1"/>
  <c r="F21" i="1" s="1"/>
  <c r="G21" i="1" s="1"/>
  <c r="H21" i="1" s="1"/>
  <c r="I21" i="1" s="1"/>
  <c r="J21" i="1" s="1"/>
  <c r="K21" i="1" s="1"/>
  <c r="C13" i="1"/>
  <c r="D13" i="1" s="1"/>
  <c r="E13" i="1" s="1"/>
  <c r="F13" i="1" s="1"/>
  <c r="G13" i="1" s="1"/>
  <c r="H13" i="1" s="1"/>
  <c r="I13" i="1" s="1"/>
  <c r="J13" i="1" s="1"/>
  <c r="K13" i="1" s="1"/>
  <c r="C14" i="1"/>
  <c r="C5" i="1"/>
  <c r="D5" i="1"/>
  <c r="E5" i="1" s="1"/>
  <c r="C6" i="1"/>
  <c r="D6" i="1" s="1"/>
  <c r="E6" i="1" s="1"/>
  <c r="F6" i="1" s="1"/>
  <c r="G6" i="1" s="1"/>
  <c r="H6" i="1" s="1"/>
  <c r="I6" i="1" s="1"/>
  <c r="J6" i="1" s="1"/>
  <c r="K6" i="1" s="1"/>
  <c r="C7" i="1"/>
  <c r="D7" i="1"/>
  <c r="E7" i="1" s="1"/>
  <c r="F7" i="1" s="1"/>
  <c r="G7" i="1" s="1"/>
  <c r="H7" i="1" s="1"/>
  <c r="I7" i="1" s="1"/>
  <c r="J7" i="1" s="1"/>
  <c r="K7" i="1" s="1"/>
  <c r="C24" i="1" l="1"/>
  <c r="D42" i="1"/>
  <c r="C35" i="1"/>
  <c r="C39" i="1" s="1"/>
  <c r="E42" i="1"/>
  <c r="C42" i="1"/>
  <c r="I42" i="1"/>
  <c r="C23" i="1"/>
  <c r="C25" i="1"/>
  <c r="D25" i="1"/>
  <c r="E19" i="1"/>
  <c r="E35" i="1" s="1"/>
  <c r="E39" i="1" s="1"/>
  <c r="F5" i="1"/>
  <c r="E23" i="1"/>
  <c r="E12" i="1"/>
  <c r="H42" i="1"/>
  <c r="J37" i="1"/>
  <c r="F37" i="1"/>
  <c r="D14" i="1"/>
  <c r="E14" i="1" s="1"/>
  <c r="F14" i="1" s="1"/>
  <c r="G14" i="1" s="1"/>
  <c r="H14" i="1" s="1"/>
  <c r="I14" i="1" s="1"/>
  <c r="J14" i="1" s="1"/>
  <c r="K14" i="1" s="1"/>
  <c r="G42" i="1"/>
  <c r="D34" i="1"/>
  <c r="D38" i="1" s="1"/>
  <c r="D23" i="1"/>
  <c r="K42" i="1"/>
  <c r="C34" i="1"/>
  <c r="C38" i="1" s="1"/>
  <c r="D35" i="1"/>
  <c r="D39" i="1" s="1"/>
  <c r="G5" i="1" l="1"/>
  <c r="F23" i="1"/>
  <c r="D24" i="1"/>
  <c r="F19" i="1"/>
  <c r="F35" i="1" s="1"/>
  <c r="F39" i="1" s="1"/>
  <c r="E25" i="1"/>
  <c r="F12" i="1"/>
  <c r="E24" i="1"/>
  <c r="F34" i="1"/>
  <c r="F38" i="1" s="1"/>
  <c r="E34" i="1"/>
  <c r="E38" i="1" s="1"/>
  <c r="G12" i="1" l="1"/>
  <c r="G34" i="1" s="1"/>
  <c r="G38" i="1" s="1"/>
  <c r="F24" i="1"/>
  <c r="H5" i="1"/>
  <c r="G23" i="1"/>
  <c r="F25" i="1"/>
  <c r="G19" i="1"/>
  <c r="G35" i="1" s="1"/>
  <c r="G39" i="1" s="1"/>
  <c r="H12" i="1" l="1"/>
  <c r="G24" i="1"/>
  <c r="G25" i="1"/>
  <c r="H19" i="1"/>
  <c r="I5" i="1"/>
  <c r="H23" i="1"/>
  <c r="J5" i="1" l="1"/>
  <c r="I23" i="1"/>
  <c r="H25" i="1"/>
  <c r="I19" i="1"/>
  <c r="I35" i="1" s="1"/>
  <c r="I39" i="1" s="1"/>
  <c r="H24" i="1"/>
  <c r="I12" i="1"/>
  <c r="I34" i="1" s="1"/>
  <c r="I38" i="1" s="1"/>
  <c r="H34" i="1"/>
  <c r="H38" i="1" s="1"/>
  <c r="H35" i="1"/>
  <c r="H39" i="1" s="1"/>
  <c r="K5" i="1" l="1"/>
  <c r="K23" i="1" s="1"/>
  <c r="J23" i="1"/>
  <c r="J12" i="1"/>
  <c r="J34" i="1" s="1"/>
  <c r="J38" i="1" s="1"/>
  <c r="I24" i="1"/>
  <c r="J19" i="1"/>
  <c r="I25" i="1"/>
  <c r="J25" i="1" l="1"/>
  <c r="K19" i="1"/>
  <c r="K25" i="1" s="1"/>
  <c r="J35" i="1"/>
  <c r="J39" i="1" s="1"/>
  <c r="K12" i="1"/>
  <c r="K24" i="1" s="1"/>
  <c r="J24" i="1"/>
  <c r="C27" i="1" l="1"/>
  <c r="K34" i="1"/>
  <c r="K38" i="1" s="1"/>
  <c r="K35" i="1"/>
  <c r="K39" i="1" s="1"/>
</calcChain>
</file>

<file path=xl/sharedStrings.xml><?xml version="1.0" encoding="utf-8"?>
<sst xmlns="http://schemas.openxmlformats.org/spreadsheetml/2006/main" count="86" uniqueCount="67">
  <si>
    <t>26.7º</t>
    <phoneticPr fontId="2" type="noConversion"/>
  </si>
  <si>
    <t>66.7º</t>
    <phoneticPr fontId="2" type="noConversion"/>
  </si>
  <si>
    <t>106.7º</t>
    <phoneticPr fontId="2" type="noConversion"/>
  </si>
  <si>
    <t>146.7º</t>
    <phoneticPr fontId="2" type="noConversion"/>
  </si>
  <si>
    <t>186.7º</t>
    <phoneticPr fontId="2" type="noConversion"/>
  </si>
  <si>
    <t>226.7º</t>
    <phoneticPr fontId="2" type="noConversion"/>
  </si>
  <si>
    <t>IU230</t>
    <phoneticPr fontId="2" type="noConversion"/>
  </si>
  <si>
    <t>IM230</t>
    <phoneticPr fontId="2" type="noConversion"/>
  </si>
  <si>
    <t>IU190</t>
    <phoneticPr fontId="2" type="noConversion"/>
  </si>
  <si>
    <t>IM190</t>
    <phoneticPr fontId="2" type="noConversion"/>
  </si>
  <si>
    <t>IU270</t>
    <phoneticPr fontId="2" type="noConversion"/>
  </si>
  <si>
    <t>IU310</t>
    <phoneticPr fontId="2" type="noConversion"/>
  </si>
  <si>
    <t>IU350</t>
    <phoneticPr fontId="2" type="noConversion"/>
  </si>
  <si>
    <t>IM270</t>
    <phoneticPr fontId="2" type="noConversion"/>
  </si>
  <si>
    <t>266.7º</t>
    <phoneticPr fontId="2" type="noConversion"/>
  </si>
  <si>
    <t>IM310</t>
    <phoneticPr fontId="2" type="noConversion"/>
  </si>
  <si>
    <t>306.7º</t>
    <phoneticPr fontId="2" type="noConversion"/>
  </si>
  <si>
    <t>IM350</t>
    <phoneticPr fontId="2" type="noConversion"/>
  </si>
  <si>
    <t>346.7º</t>
    <phoneticPr fontId="2" type="noConversion"/>
  </si>
  <si>
    <t>IM amplitude</t>
    <phoneticPr fontId="2" type="noConversion"/>
  </si>
  <si>
    <t>Coil Number</t>
    <phoneticPr fontId="2" type="noConversion"/>
  </si>
  <si>
    <t>Absolute center angle</t>
    <phoneticPr fontId="2" type="noConversion"/>
  </si>
  <si>
    <t>Relative center angle</t>
    <phoneticPr fontId="2" type="noConversion"/>
  </si>
  <si>
    <t>IL30</t>
    <phoneticPr fontId="2" type="noConversion"/>
  </si>
  <si>
    <t>IL70</t>
    <phoneticPr fontId="2" type="noConversion"/>
  </si>
  <si>
    <t>IL110</t>
    <phoneticPr fontId="2" type="noConversion"/>
  </si>
  <si>
    <t>IL150</t>
    <phoneticPr fontId="2" type="noConversion"/>
  </si>
  <si>
    <t>IL190</t>
    <phoneticPr fontId="2" type="noConversion"/>
  </si>
  <si>
    <t>IL230</t>
    <phoneticPr fontId="2" type="noConversion"/>
  </si>
  <si>
    <t>IL270</t>
    <phoneticPr fontId="2" type="noConversion"/>
  </si>
  <si>
    <t>IL310</t>
    <phoneticPr fontId="2" type="noConversion"/>
  </si>
  <si>
    <t>IL350</t>
    <phoneticPr fontId="2" type="noConversion"/>
  </si>
  <si>
    <t>Change the parameters in column B to see the currents in each of the 27 ITER ELM coils.</t>
    <phoneticPr fontId="2" type="noConversion"/>
  </si>
  <si>
    <t>phase (degrees)</t>
    <phoneticPr fontId="2" type="noConversion"/>
  </si>
  <si>
    <t>Total current</t>
    <phoneticPr fontId="2" type="noConversion"/>
  </si>
  <si>
    <t>mode number</t>
    <phoneticPr fontId="2" type="noConversion"/>
  </si>
  <si>
    <t>IU amplitude</t>
    <phoneticPr fontId="2" type="noConversion"/>
  </si>
  <si>
    <t>IL amplitude</t>
    <phoneticPr fontId="2" type="noConversion"/>
  </si>
  <si>
    <t>IU30</t>
    <phoneticPr fontId="2" type="noConversion"/>
  </si>
  <si>
    <t>IU70</t>
    <phoneticPr fontId="2" type="noConversion"/>
  </si>
  <si>
    <t>IU110</t>
    <phoneticPr fontId="2" type="noConversion"/>
  </si>
  <si>
    <t>IU150</t>
    <phoneticPr fontId="2" type="noConversion"/>
  </si>
  <si>
    <t>30º</t>
    <phoneticPr fontId="2" type="noConversion"/>
  </si>
  <si>
    <t>70º</t>
    <phoneticPr fontId="2" type="noConversion"/>
  </si>
  <si>
    <t>110º</t>
    <phoneticPr fontId="2" type="noConversion"/>
  </si>
  <si>
    <t>150º</t>
    <phoneticPr fontId="2" type="noConversion"/>
  </si>
  <si>
    <t>190º</t>
    <phoneticPr fontId="2" type="noConversion"/>
  </si>
  <si>
    <t>230º</t>
    <phoneticPr fontId="2" type="noConversion"/>
  </si>
  <si>
    <t>270º</t>
    <phoneticPr fontId="2" type="noConversion"/>
  </si>
  <si>
    <t>310º</t>
    <phoneticPr fontId="2" type="noConversion"/>
  </si>
  <si>
    <t>350º</t>
    <phoneticPr fontId="2" type="noConversion"/>
  </si>
  <si>
    <t>Coil name</t>
    <phoneticPr fontId="2" type="noConversion"/>
  </si>
  <si>
    <t>Absolute center angle</t>
    <phoneticPr fontId="2" type="noConversion"/>
  </si>
  <si>
    <t>Relative center angle</t>
    <phoneticPr fontId="2" type="noConversion"/>
  </si>
  <si>
    <t>IM30</t>
    <phoneticPr fontId="2" type="noConversion"/>
  </si>
  <si>
    <t>IM70</t>
    <phoneticPr fontId="2" type="noConversion"/>
  </si>
  <si>
    <t>IM110</t>
    <phoneticPr fontId="2" type="noConversion"/>
  </si>
  <si>
    <t>IM150</t>
    <phoneticPr fontId="2" type="noConversion"/>
  </si>
  <si>
    <t>currentdistro equation: currtmp(i)=amp*1000*cos(n*(((phictr+(360.0/numcoils)*(i-1))-phase)*PI/180))</t>
    <phoneticPr fontId="2" type="noConversion"/>
  </si>
  <si>
    <t>currentdistro upper</t>
    <phoneticPr fontId="2" type="noConversion"/>
  </si>
  <si>
    <t>currentdistro middle</t>
    <phoneticPr fontId="2" type="noConversion"/>
  </si>
  <si>
    <t>currentdistro lower</t>
    <phoneticPr fontId="2" type="noConversion"/>
  </si>
  <si>
    <t>Check calculations shown below</t>
    <phoneticPr fontId="2" type="noConversion"/>
  </si>
  <si>
    <t>020-0-34</t>
  </si>
  <si>
    <t>044-0-34</t>
  </si>
  <si>
    <t>Peak current (kAt)</t>
  </si>
  <si>
    <t>these are exactly same as probe_g input file, so Todd has defined 86,0,34 in the ITER system for the probe_g field that he has supplied Yueqiang…so to match that we simply have to apply n(86,0,34). Then probe_g I assume outputs data in the coil-centered system...so apply a final 30 degrees shift and we're good!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</si>
</sst>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0"/>
      <name val="Verdana"/>
    </font>
    <font>
      <sz val="14"/>
      <name val="Arial"/>
      <family val="2"/>
    </font>
    <font>
      <sz val="8"/>
      <name val="Verdana"/>
      <family val="2"/>
    </font>
    <font>
      <b/>
      <sz val="14"/>
      <color indexed="20"/>
      <name val="Arial"/>
      <family val="2"/>
    </font>
    <font>
      <b/>
      <sz val="14"/>
      <name val="Arial"/>
      <family val="2"/>
    </font>
    <font>
      <b/>
      <sz val="12"/>
      <color indexed="2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4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5" fontId="4" fillId="2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164" fontId="0" fillId="0" borderId="0" xfId="0" applyNumberFormat="1"/>
    <xf numFmtId="0" fontId="8" fillId="0" borderId="3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6" workbookViewId="0">
      <selection activeCell="M24" sqref="M24"/>
    </sheetView>
  </sheetViews>
  <sheetFormatPr defaultColWidth="11" defaultRowHeight="12.75" x14ac:dyDescent="0.2"/>
  <cols>
    <col min="1" max="1" width="22.875" customWidth="1"/>
    <col min="2" max="2" width="11.5" customWidth="1"/>
    <col min="3" max="3" width="11" customWidth="1"/>
    <col min="4" max="5" width="11.125" bestFit="1" customWidth="1"/>
    <col min="6" max="6" width="10.875" bestFit="1" customWidth="1"/>
    <col min="7" max="7" width="11.5" customWidth="1"/>
    <col min="8" max="8" width="11.125" bestFit="1" customWidth="1"/>
    <col min="9" max="9" width="10.875" bestFit="1" customWidth="1"/>
    <col min="10" max="10" width="11.625" customWidth="1"/>
    <col min="11" max="11" width="11.125" bestFit="1" customWidth="1"/>
  </cols>
  <sheetData>
    <row r="1" spans="1:11" ht="18.75" thickBot="1" x14ac:dyDescent="0.3">
      <c r="A1" s="12" t="s">
        <v>20</v>
      </c>
      <c r="B1" s="12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</row>
    <row r="2" spans="1:11" ht="18.75" thickTop="1" x14ac:dyDescent="0.25">
      <c r="A2" s="11" t="s">
        <v>51</v>
      </c>
      <c r="B2" s="7"/>
      <c r="C2" s="7" t="s">
        <v>38</v>
      </c>
      <c r="D2" s="7" t="s">
        <v>39</v>
      </c>
      <c r="E2" s="7" t="s">
        <v>40</v>
      </c>
      <c r="F2" s="7" t="s">
        <v>41</v>
      </c>
      <c r="G2" s="7" t="s">
        <v>8</v>
      </c>
      <c r="H2" s="7" t="s">
        <v>6</v>
      </c>
      <c r="I2" s="7" t="s">
        <v>10</v>
      </c>
      <c r="J2" s="7" t="s">
        <v>11</v>
      </c>
      <c r="K2" s="7" t="s">
        <v>12</v>
      </c>
    </row>
    <row r="3" spans="1:11" ht="18" x14ac:dyDescent="0.25">
      <c r="A3" s="2" t="s">
        <v>52</v>
      </c>
      <c r="B3" s="3"/>
      <c r="C3" s="3" t="s">
        <v>42</v>
      </c>
      <c r="D3" s="3" t="s">
        <v>43</v>
      </c>
      <c r="E3" s="3" t="s">
        <v>44</v>
      </c>
      <c r="F3" s="3" t="s">
        <v>45</v>
      </c>
      <c r="G3" s="3" t="s">
        <v>46</v>
      </c>
      <c r="H3" s="3" t="s">
        <v>47</v>
      </c>
      <c r="I3" s="3" t="s">
        <v>48</v>
      </c>
      <c r="J3" s="3" t="s">
        <v>49</v>
      </c>
      <c r="K3" s="3" t="s">
        <v>50</v>
      </c>
    </row>
    <row r="4" spans="1:11" ht="18" x14ac:dyDescent="0.25">
      <c r="A4" s="2" t="s">
        <v>53</v>
      </c>
      <c r="B4" s="31">
        <v>0</v>
      </c>
      <c r="C4" s="3">
        <v>30</v>
      </c>
      <c r="D4" s="3">
        <f>C4+40</f>
        <v>70</v>
      </c>
      <c r="E4" s="3">
        <f t="shared" ref="E4:K4" si="0">D4+40</f>
        <v>110</v>
      </c>
      <c r="F4" s="3">
        <f t="shared" si="0"/>
        <v>150</v>
      </c>
      <c r="G4" s="3">
        <f t="shared" si="0"/>
        <v>190</v>
      </c>
      <c r="H4" s="3">
        <f t="shared" si="0"/>
        <v>230</v>
      </c>
      <c r="I4" s="3">
        <f t="shared" si="0"/>
        <v>270</v>
      </c>
      <c r="J4" s="3">
        <f t="shared" si="0"/>
        <v>310</v>
      </c>
      <c r="K4" s="3">
        <f t="shared" si="0"/>
        <v>350</v>
      </c>
    </row>
    <row r="5" spans="1:11" ht="18" x14ac:dyDescent="0.25">
      <c r="A5" s="2" t="s">
        <v>65</v>
      </c>
      <c r="B5" s="4">
        <v>90</v>
      </c>
      <c r="C5" s="3">
        <f>B5</f>
        <v>90</v>
      </c>
      <c r="D5" s="3">
        <f t="shared" ref="D5:K5" si="1">C5</f>
        <v>90</v>
      </c>
      <c r="E5" s="3">
        <f t="shared" si="1"/>
        <v>90</v>
      </c>
      <c r="F5" s="3">
        <f t="shared" si="1"/>
        <v>90</v>
      </c>
      <c r="G5" s="3">
        <f t="shared" si="1"/>
        <v>90</v>
      </c>
      <c r="H5" s="3">
        <f t="shared" si="1"/>
        <v>90</v>
      </c>
      <c r="I5" s="3">
        <f t="shared" si="1"/>
        <v>90</v>
      </c>
      <c r="J5" s="3">
        <f t="shared" si="1"/>
        <v>90</v>
      </c>
      <c r="K5" s="3">
        <f t="shared" si="1"/>
        <v>90</v>
      </c>
    </row>
    <row r="6" spans="1:11" ht="18" x14ac:dyDescent="0.25">
      <c r="A6" s="2" t="s">
        <v>33</v>
      </c>
      <c r="B6" s="4">
        <v>86</v>
      </c>
      <c r="C6" s="3">
        <f>B6</f>
        <v>86</v>
      </c>
      <c r="D6" s="3">
        <f t="shared" ref="D6:K6" si="2">C6</f>
        <v>86</v>
      </c>
      <c r="E6" s="3">
        <f t="shared" si="2"/>
        <v>86</v>
      </c>
      <c r="F6" s="3">
        <f t="shared" si="2"/>
        <v>86</v>
      </c>
      <c r="G6" s="3">
        <f t="shared" si="2"/>
        <v>86</v>
      </c>
      <c r="H6" s="3">
        <f t="shared" si="2"/>
        <v>86</v>
      </c>
      <c r="I6" s="3">
        <f t="shared" si="2"/>
        <v>86</v>
      </c>
      <c r="J6" s="3">
        <f t="shared" si="2"/>
        <v>86</v>
      </c>
      <c r="K6" s="3">
        <f t="shared" si="2"/>
        <v>86</v>
      </c>
    </row>
    <row r="7" spans="1:11" ht="18.75" thickBot="1" x14ac:dyDescent="0.3">
      <c r="A7" s="8" t="s">
        <v>35</v>
      </c>
      <c r="B7" s="9">
        <v>3</v>
      </c>
      <c r="C7" s="10">
        <f>B7</f>
        <v>3</v>
      </c>
      <c r="D7" s="10">
        <f t="shared" ref="D7:K7" si="3">C7</f>
        <v>3</v>
      </c>
      <c r="E7" s="10">
        <f t="shared" si="3"/>
        <v>3</v>
      </c>
      <c r="F7" s="10">
        <f t="shared" si="3"/>
        <v>3</v>
      </c>
      <c r="G7" s="10">
        <f t="shared" si="3"/>
        <v>3</v>
      </c>
      <c r="H7" s="10">
        <f t="shared" si="3"/>
        <v>3</v>
      </c>
      <c r="I7" s="10">
        <f t="shared" si="3"/>
        <v>3</v>
      </c>
      <c r="J7" s="10">
        <f t="shared" si="3"/>
        <v>3</v>
      </c>
      <c r="K7" s="10">
        <f t="shared" si="3"/>
        <v>3</v>
      </c>
    </row>
    <row r="8" spans="1:11" ht="19.5" thickTop="1" thickBo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ht="18.75" thickTop="1" x14ac:dyDescent="0.25">
      <c r="A9" s="13" t="s">
        <v>51</v>
      </c>
      <c r="B9" s="7"/>
      <c r="C9" s="7" t="s">
        <v>54</v>
      </c>
      <c r="D9" s="7" t="s">
        <v>55</v>
      </c>
      <c r="E9" s="7" t="s">
        <v>56</v>
      </c>
      <c r="F9" s="7" t="s">
        <v>57</v>
      </c>
      <c r="G9" s="7" t="s">
        <v>9</v>
      </c>
      <c r="H9" s="7" t="s">
        <v>7</v>
      </c>
      <c r="I9" s="7" t="s">
        <v>13</v>
      </c>
      <c r="J9" s="7" t="s">
        <v>15</v>
      </c>
      <c r="K9" s="7" t="s">
        <v>17</v>
      </c>
    </row>
    <row r="10" spans="1:11" ht="18" x14ac:dyDescent="0.25">
      <c r="A10" s="5" t="s">
        <v>52</v>
      </c>
      <c r="B10" s="3"/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14</v>
      </c>
      <c r="J10" s="3" t="s">
        <v>16</v>
      </c>
      <c r="K10" s="3" t="s">
        <v>18</v>
      </c>
    </row>
    <row r="11" spans="1:11" ht="18" x14ac:dyDescent="0.25">
      <c r="A11" s="5" t="s">
        <v>53</v>
      </c>
      <c r="B11" s="31">
        <v>0</v>
      </c>
      <c r="C11" s="3">
        <v>26.7</v>
      </c>
      <c r="D11" s="3">
        <f>C11+40</f>
        <v>66.7</v>
      </c>
      <c r="E11" s="3">
        <f t="shared" ref="E11:K11" si="4">D11+40</f>
        <v>106.7</v>
      </c>
      <c r="F11" s="3">
        <f t="shared" si="4"/>
        <v>146.69999999999999</v>
      </c>
      <c r="G11" s="3">
        <f t="shared" si="4"/>
        <v>186.7</v>
      </c>
      <c r="H11" s="3">
        <f t="shared" si="4"/>
        <v>226.7</v>
      </c>
      <c r="I11" s="3">
        <f t="shared" si="4"/>
        <v>266.7</v>
      </c>
      <c r="J11" s="3">
        <f t="shared" si="4"/>
        <v>306.7</v>
      </c>
      <c r="K11" s="3">
        <f t="shared" si="4"/>
        <v>346.7</v>
      </c>
    </row>
    <row r="12" spans="1:11" ht="18" x14ac:dyDescent="0.25">
      <c r="A12" s="5" t="s">
        <v>65</v>
      </c>
      <c r="B12" s="4">
        <v>90</v>
      </c>
      <c r="C12" s="3">
        <f>B12</f>
        <v>90</v>
      </c>
      <c r="D12" s="3">
        <f t="shared" ref="D12:K12" si="5">C12</f>
        <v>90</v>
      </c>
      <c r="E12" s="3">
        <f t="shared" si="5"/>
        <v>90</v>
      </c>
      <c r="F12" s="3">
        <f t="shared" si="5"/>
        <v>90</v>
      </c>
      <c r="G12" s="3">
        <f t="shared" si="5"/>
        <v>90</v>
      </c>
      <c r="H12" s="3">
        <f t="shared" si="5"/>
        <v>90</v>
      </c>
      <c r="I12" s="3">
        <f t="shared" si="5"/>
        <v>90</v>
      </c>
      <c r="J12" s="3">
        <f t="shared" si="5"/>
        <v>90</v>
      </c>
      <c r="K12" s="3">
        <f t="shared" si="5"/>
        <v>90</v>
      </c>
    </row>
    <row r="13" spans="1:11" ht="18" x14ac:dyDescent="0.25">
      <c r="A13" s="5" t="s">
        <v>33</v>
      </c>
      <c r="B13" s="4">
        <v>0</v>
      </c>
      <c r="C13" s="3">
        <f>B13</f>
        <v>0</v>
      </c>
      <c r="D13" s="3">
        <f t="shared" ref="D13:K13" si="6">C13</f>
        <v>0</v>
      </c>
      <c r="E13" s="3">
        <f t="shared" si="6"/>
        <v>0</v>
      </c>
      <c r="F13" s="3">
        <f t="shared" si="6"/>
        <v>0</v>
      </c>
      <c r="G13" s="3">
        <f t="shared" si="6"/>
        <v>0</v>
      </c>
      <c r="H13" s="3">
        <f t="shared" si="6"/>
        <v>0</v>
      </c>
      <c r="I13" s="3">
        <f t="shared" si="6"/>
        <v>0</v>
      </c>
      <c r="J13" s="3">
        <f t="shared" si="6"/>
        <v>0</v>
      </c>
      <c r="K13" s="3">
        <f t="shared" si="6"/>
        <v>0</v>
      </c>
    </row>
    <row r="14" spans="1:11" ht="18.75" thickBot="1" x14ac:dyDescent="0.3">
      <c r="A14" s="15" t="s">
        <v>35</v>
      </c>
      <c r="B14" s="16">
        <v>3</v>
      </c>
      <c r="C14" s="17">
        <f>B14</f>
        <v>3</v>
      </c>
      <c r="D14" s="17">
        <f t="shared" ref="D14:K14" si="7">C14</f>
        <v>3</v>
      </c>
      <c r="E14" s="17">
        <f t="shared" si="7"/>
        <v>3</v>
      </c>
      <c r="F14" s="17">
        <f t="shared" si="7"/>
        <v>3</v>
      </c>
      <c r="G14" s="17">
        <f t="shared" si="7"/>
        <v>3</v>
      </c>
      <c r="H14" s="17">
        <f t="shared" si="7"/>
        <v>3</v>
      </c>
      <c r="I14" s="17">
        <f t="shared" si="7"/>
        <v>3</v>
      </c>
      <c r="J14" s="17">
        <f t="shared" si="7"/>
        <v>3</v>
      </c>
      <c r="K14" s="17">
        <f t="shared" si="7"/>
        <v>3</v>
      </c>
    </row>
    <row r="15" spans="1:11" ht="19.5" thickTop="1" thickBo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8.75" thickTop="1" x14ac:dyDescent="0.25">
      <c r="A16" s="19" t="s">
        <v>51</v>
      </c>
      <c r="B16" s="7"/>
      <c r="C16" s="7" t="s">
        <v>23</v>
      </c>
      <c r="D16" s="7" t="s">
        <v>24</v>
      </c>
      <c r="E16" s="7" t="s">
        <v>25</v>
      </c>
      <c r="F16" s="7" t="s">
        <v>26</v>
      </c>
      <c r="G16" s="7" t="s">
        <v>27</v>
      </c>
      <c r="H16" s="7" t="s">
        <v>28</v>
      </c>
      <c r="I16" s="7" t="s">
        <v>29</v>
      </c>
      <c r="J16" s="7" t="s">
        <v>30</v>
      </c>
      <c r="K16" s="7" t="s">
        <v>31</v>
      </c>
    </row>
    <row r="17" spans="1:13" ht="18" x14ac:dyDescent="0.25">
      <c r="A17" s="19" t="s">
        <v>21</v>
      </c>
      <c r="B17" s="7"/>
      <c r="C17" s="3" t="s">
        <v>42</v>
      </c>
      <c r="D17" s="3" t="s">
        <v>43</v>
      </c>
      <c r="E17" s="3" t="s">
        <v>44</v>
      </c>
      <c r="F17" s="3" t="s">
        <v>45</v>
      </c>
      <c r="G17" s="3" t="s">
        <v>46</v>
      </c>
      <c r="H17" s="3" t="s">
        <v>47</v>
      </c>
      <c r="I17" s="3" t="s">
        <v>48</v>
      </c>
      <c r="J17" s="3" t="s">
        <v>49</v>
      </c>
      <c r="K17" s="3" t="s">
        <v>50</v>
      </c>
    </row>
    <row r="18" spans="1:13" ht="18" x14ac:dyDescent="0.25">
      <c r="A18" s="20" t="s">
        <v>22</v>
      </c>
      <c r="B18" s="31">
        <v>0</v>
      </c>
      <c r="C18" s="3">
        <v>30</v>
      </c>
      <c r="D18" s="3">
        <f>C18+40</f>
        <v>70</v>
      </c>
      <c r="E18" s="3">
        <f t="shared" ref="E18:K18" si="8">D18+40</f>
        <v>110</v>
      </c>
      <c r="F18" s="3">
        <f t="shared" si="8"/>
        <v>150</v>
      </c>
      <c r="G18" s="3">
        <f t="shared" si="8"/>
        <v>190</v>
      </c>
      <c r="H18" s="3">
        <f t="shared" si="8"/>
        <v>230</v>
      </c>
      <c r="I18" s="3">
        <f t="shared" si="8"/>
        <v>270</v>
      </c>
      <c r="J18" s="3">
        <f t="shared" si="8"/>
        <v>310</v>
      </c>
      <c r="K18" s="3">
        <f t="shared" si="8"/>
        <v>350</v>
      </c>
    </row>
    <row r="19" spans="1:13" ht="18" x14ac:dyDescent="0.25">
      <c r="A19" s="20" t="s">
        <v>65</v>
      </c>
      <c r="B19" s="4">
        <v>90</v>
      </c>
      <c r="C19" s="3">
        <f>B19</f>
        <v>90</v>
      </c>
      <c r="D19" s="3">
        <f t="shared" ref="D19:K19" si="9">C19</f>
        <v>90</v>
      </c>
      <c r="E19" s="3">
        <f t="shared" si="9"/>
        <v>90</v>
      </c>
      <c r="F19" s="3">
        <f t="shared" si="9"/>
        <v>90</v>
      </c>
      <c r="G19" s="3">
        <f t="shared" si="9"/>
        <v>90</v>
      </c>
      <c r="H19" s="3">
        <f t="shared" si="9"/>
        <v>90</v>
      </c>
      <c r="I19" s="3">
        <f t="shared" si="9"/>
        <v>90</v>
      </c>
      <c r="J19" s="3">
        <f t="shared" si="9"/>
        <v>90</v>
      </c>
      <c r="K19" s="3">
        <f t="shared" si="9"/>
        <v>90</v>
      </c>
    </row>
    <row r="20" spans="1:13" ht="18" x14ac:dyDescent="0.25">
      <c r="A20" s="20" t="s">
        <v>33</v>
      </c>
      <c r="B20" s="4">
        <v>34</v>
      </c>
      <c r="C20" s="3">
        <f>B20</f>
        <v>34</v>
      </c>
      <c r="D20" s="3">
        <f t="shared" ref="D20:K20" si="10">C20</f>
        <v>34</v>
      </c>
      <c r="E20" s="3">
        <f t="shared" si="10"/>
        <v>34</v>
      </c>
      <c r="F20" s="3">
        <f t="shared" si="10"/>
        <v>34</v>
      </c>
      <c r="G20" s="3">
        <f t="shared" si="10"/>
        <v>34</v>
      </c>
      <c r="H20" s="3">
        <f t="shared" si="10"/>
        <v>34</v>
      </c>
      <c r="I20" s="3">
        <f t="shared" si="10"/>
        <v>34</v>
      </c>
      <c r="J20" s="3">
        <f t="shared" si="10"/>
        <v>34</v>
      </c>
      <c r="K20" s="3">
        <f t="shared" si="10"/>
        <v>34</v>
      </c>
      <c r="L20" s="1"/>
    </row>
    <row r="21" spans="1:13" ht="18.75" thickBot="1" x14ac:dyDescent="0.3">
      <c r="A21" s="20" t="s">
        <v>35</v>
      </c>
      <c r="B21" s="4">
        <v>3</v>
      </c>
      <c r="C21" s="3">
        <f>B21</f>
        <v>3</v>
      </c>
      <c r="D21" s="3">
        <f t="shared" ref="D21:K21" si="11">C21</f>
        <v>3</v>
      </c>
      <c r="E21" s="3">
        <f t="shared" si="11"/>
        <v>3</v>
      </c>
      <c r="F21" s="3">
        <f t="shared" si="11"/>
        <v>3</v>
      </c>
      <c r="G21" s="3">
        <f t="shared" si="11"/>
        <v>3</v>
      </c>
      <c r="H21" s="3">
        <f t="shared" si="11"/>
        <v>3</v>
      </c>
      <c r="I21" s="3">
        <f t="shared" si="11"/>
        <v>3</v>
      </c>
      <c r="J21" s="3">
        <f t="shared" si="11"/>
        <v>3</v>
      </c>
      <c r="K21" s="3">
        <f t="shared" si="11"/>
        <v>3</v>
      </c>
      <c r="L21" s="1"/>
    </row>
    <row r="22" spans="1:13" ht="19.5" thickTop="1" thickBot="1" x14ac:dyDescent="0.3">
      <c r="A22" s="18"/>
      <c r="B22" s="18"/>
      <c r="C22" s="18"/>
      <c r="D22" s="18"/>
      <c r="E22" s="18"/>
      <c r="F22" s="18"/>
      <c r="G22" s="14"/>
      <c r="H22" s="14"/>
      <c r="I22" s="14"/>
      <c r="J22" s="14"/>
      <c r="K22" s="18"/>
      <c r="L22" s="1"/>
    </row>
    <row r="23" spans="1:13" ht="18.75" thickTop="1" x14ac:dyDescent="0.25">
      <c r="A23" s="11" t="s">
        <v>36</v>
      </c>
      <c r="B23" s="11"/>
      <c r="C23" s="24">
        <f>C5*COS(C7*RADIANS(C6-C4))</f>
        <v>-88.033284066042512</v>
      </c>
      <c r="D23" s="24">
        <f>D5*COS(D7*RADIANS(D6-D4))</f>
        <v>60.221754572297243</v>
      </c>
      <c r="E23" s="24">
        <f>E5*COS(E7*RADIANS(E6-E4))</f>
        <v>27.811529493745269</v>
      </c>
      <c r="F23" s="24">
        <f t="shared" ref="F23:K23" si="12">F5*COS(F7*RADIANS(F6-F4))</f>
        <v>-88.033284066042498</v>
      </c>
      <c r="G23" s="24">
        <f t="shared" si="12"/>
        <v>60.221754572297264</v>
      </c>
      <c r="H23" s="24">
        <f t="shared" si="12"/>
        <v>27.811529493745297</v>
      </c>
      <c r="I23" s="24">
        <f t="shared" si="12"/>
        <v>-88.033284066042498</v>
      </c>
      <c r="J23" s="24">
        <f t="shared" si="12"/>
        <v>60.22175457229725</v>
      </c>
      <c r="K23" s="24">
        <f t="shared" si="12"/>
        <v>27.811529493745315</v>
      </c>
      <c r="L23" s="1"/>
      <c r="M23" t="s">
        <v>66</v>
      </c>
    </row>
    <row r="24" spans="1:13" ht="18" x14ac:dyDescent="0.25">
      <c r="A24" s="5" t="s">
        <v>19</v>
      </c>
      <c r="B24" s="5"/>
      <c r="C24" s="26">
        <f>C12*COS(C14*RADIANS(C13-C11))</f>
        <v>15.473619025146856</v>
      </c>
      <c r="D24" s="26">
        <f>D12*COS(D14*RADIANS(D13-D11))</f>
        <v>-84.518482688523832</v>
      </c>
      <c r="E24" s="26">
        <f>E12*COS(E14*RADIANS(E13-E11))</f>
        <v>69.044863663376987</v>
      </c>
      <c r="F24" s="26">
        <f t="shared" ref="F24:K24" si="13">F12*COS(F14*RADIANS(F13-F11))</f>
        <v>15.473619025146958</v>
      </c>
      <c r="G24" s="26">
        <f t="shared" si="13"/>
        <v>-84.518482688523846</v>
      </c>
      <c r="H24" s="26">
        <f t="shared" si="13"/>
        <v>69.044863663376873</v>
      </c>
      <c r="I24" s="26">
        <f t="shared" si="13"/>
        <v>15.473619025146899</v>
      </c>
      <c r="J24" s="26">
        <f t="shared" si="13"/>
        <v>-84.518482688523804</v>
      </c>
      <c r="K24" s="26">
        <f t="shared" si="13"/>
        <v>69.044863663377058</v>
      </c>
      <c r="L24" s="1"/>
    </row>
    <row r="25" spans="1:13" ht="18" x14ac:dyDescent="0.25">
      <c r="A25" s="20" t="s">
        <v>37</v>
      </c>
      <c r="B25" s="20"/>
      <c r="C25" s="27">
        <f>C19*COS(C21*RADIANS(C20-C18))</f>
        <v>88.033284066042512</v>
      </c>
      <c r="D25" s="27">
        <f>D19*COS(D21*RADIANS(D20-D18))</f>
        <v>-27.811529493745262</v>
      </c>
      <c r="E25" s="27">
        <f>E19*COS(E21*RADIANS(E20-E18))</f>
        <v>-60.221754572297229</v>
      </c>
      <c r="F25" s="27">
        <f t="shared" ref="F25:K25" si="14">F19*COS(F21*RADIANS(F20-F18))</f>
        <v>88.033284066042512</v>
      </c>
      <c r="G25" s="27">
        <f t="shared" si="14"/>
        <v>-27.81152949374524</v>
      </c>
      <c r="H25" s="27">
        <f t="shared" si="14"/>
        <v>-60.2217545722973</v>
      </c>
      <c r="I25" s="27">
        <f t="shared" si="14"/>
        <v>88.03328406604254</v>
      </c>
      <c r="J25" s="27">
        <f t="shared" si="14"/>
        <v>-27.811529493745219</v>
      </c>
      <c r="K25" s="27">
        <f t="shared" si="14"/>
        <v>-60.221754572297201</v>
      </c>
      <c r="L25" s="1"/>
    </row>
    <row r="26" spans="1:13" ht="18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1"/>
    </row>
    <row r="27" spans="1:13" ht="18.75" thickBot="1" x14ac:dyDescent="0.3">
      <c r="A27" s="10" t="s">
        <v>34</v>
      </c>
      <c r="B27" s="10"/>
      <c r="C27" s="22">
        <f>ABS(C23)+ABS(D23)+ABS(E23)+ABS(F23)+ABS(G23)+ABS(H23)+ABS(I23)+ABS(J23)+ABS(K23)+ABS(C24)+ABS(D24)+ABS(E24)+ABS(F24)+ABS(G24)+ABS(H24)+ABS(I24)+ABS(J24)+ABS(K24)+ABS(C25)+ABS(D25)+ABS(E25)+ABS(F25)+ABS(G25)+ABS(H25)+ABS(I25)+ABS(J25)+ABS(K25)</f>
        <v>1563.5103049236534</v>
      </c>
      <c r="D27" s="23"/>
      <c r="E27" s="23"/>
      <c r="F27" s="23"/>
      <c r="G27" s="23"/>
      <c r="H27" s="23"/>
      <c r="I27" s="23"/>
      <c r="J27" s="23"/>
      <c r="K27" s="23"/>
      <c r="L27" s="1"/>
    </row>
    <row r="28" spans="1:13" ht="18.75" thickTop="1" x14ac:dyDescent="0.25">
      <c r="L28" s="1"/>
    </row>
    <row r="29" spans="1:13" ht="18" x14ac:dyDescent="0.25">
      <c r="A29" s="21" t="s">
        <v>32</v>
      </c>
      <c r="L29" s="1"/>
    </row>
    <row r="30" spans="1:13" ht="18" x14ac:dyDescent="0.25">
      <c r="A30" s="21"/>
      <c r="L30" s="1"/>
    </row>
    <row r="31" spans="1:13" ht="30.75" x14ac:dyDescent="0.25">
      <c r="A31" s="29" t="s">
        <v>62</v>
      </c>
      <c r="L31" s="1"/>
    </row>
    <row r="32" spans="1:13" ht="18" x14ac:dyDescent="0.25">
      <c r="A32" t="s">
        <v>58</v>
      </c>
      <c r="L32" s="1"/>
    </row>
    <row r="33" spans="1:12" ht="18" x14ac:dyDescent="0.25">
      <c r="A33" t="s">
        <v>59</v>
      </c>
      <c r="C33" s="25">
        <f>B5*COS(B7*(((C4+(360/9)*(C1-1))-B6)*PI()/180))/1000</f>
        <v>-8.8033284066042508E-2</v>
      </c>
      <c r="D33" s="25">
        <f>B5*COS(B7*(((C4+(360/9)*(D1-1))-B6)*PI()/180))/1000</f>
        <v>6.022175457229724E-2</v>
      </c>
      <c r="E33" s="25">
        <f>B5*COS(B7*(((C4+(360/9)*(E1-1))-B6)*PI()/180))/1000</f>
        <v>2.7811529493745268E-2</v>
      </c>
      <c r="F33" s="25">
        <f>B5*COS(B7*(((C4+(360/9)*(F1-1))-B6)*PI()/180))</f>
        <v>-88.033284066042498</v>
      </c>
      <c r="G33" s="25">
        <f>B5*COS(B7*(((C4+(360/9)*(G1-1))-B6)*PI()/180))</f>
        <v>60.221754572297264</v>
      </c>
      <c r="H33" s="25">
        <f>B5*COS(B7*(((C4+(360/9)*(H1-1))-B6)*PI()/180))</f>
        <v>27.811529493745297</v>
      </c>
      <c r="I33" s="25">
        <f>B5*COS(B7*(((C4+(360/9)*(I1-1))-B6)*PI()/180))</f>
        <v>-88.033284066042526</v>
      </c>
      <c r="J33" s="25">
        <f>B5*COS(B7*(((C4+(360/9)*(J1-1))-B6)*PI()/180))</f>
        <v>60.22175457229725</v>
      </c>
      <c r="K33" s="25">
        <f>B5*COS(B7*(((C4+(360/9)*(K1-1))-B6)*PI()/180))</f>
        <v>27.811529493745315</v>
      </c>
      <c r="L33" s="1"/>
    </row>
    <row r="34" spans="1:12" ht="18" x14ac:dyDescent="0.25">
      <c r="A34" t="s">
        <v>60</v>
      </c>
      <c r="C34" s="25">
        <f>B12*COS(B14*(((C12+(360/9)*(C1-1))-B13)*PI()/180))/1000</f>
        <v>-1.6539504141266371E-17</v>
      </c>
      <c r="D34" s="25">
        <f>C12*COS(C14*(((D12+(360/9)*(D1-1))-C13)*PI()/180))/1000</f>
        <v>7.7942286340599479E-2</v>
      </c>
      <c r="E34" s="25">
        <f>D12*COS(D14*(((E12+(360/9)*(E1-1))-D13)*PI()/180))/1000</f>
        <v>-7.7942286340599493E-2</v>
      </c>
      <c r="F34" s="25">
        <f t="shared" ref="F34:K34" si="15">E12*COS(E14*(((F12+(360/9)*(F1-1))-E13)*PI()/180))</f>
        <v>1.2127993921640101E-13</v>
      </c>
      <c r="G34" s="25">
        <f t="shared" si="15"/>
        <v>77.942286340599523</v>
      </c>
      <c r="H34" s="25">
        <f t="shared" si="15"/>
        <v>-77.942286340599395</v>
      </c>
      <c r="I34" s="25">
        <f t="shared" si="15"/>
        <v>-2.2051696406399923E-13</v>
      </c>
      <c r="J34" s="25">
        <f t="shared" si="15"/>
        <v>77.942286340599537</v>
      </c>
      <c r="K34" s="25">
        <f t="shared" si="15"/>
        <v>-77.942286340599466</v>
      </c>
      <c r="L34" s="1"/>
    </row>
    <row r="35" spans="1:12" x14ac:dyDescent="0.2">
      <c r="A35" t="s">
        <v>61</v>
      </c>
      <c r="C35" s="28">
        <f>B19*COS(B21*(((C19+(360/9)*(C1-1))-B20)*PI()/180))/1000</f>
        <v>-8.8033284066042508E-2</v>
      </c>
      <c r="D35" s="28">
        <f>C19*COS(C21*(((D19+(360/9)*(D1-1))-C20)*PI()/180))/1000</f>
        <v>2.7811529493745251E-2</v>
      </c>
      <c r="E35" s="28">
        <f>D19*COS(D21*(((E19+(360/9)*(E1-1))-D20)*PI()/180))/1000</f>
        <v>6.0221754572297177E-2</v>
      </c>
      <c r="F35" s="28">
        <f t="shared" ref="F35:K35" si="16">E19*COS(E21*(((F19+(360/9)*(F1-1))-E20)*PI()/180))</f>
        <v>-88.033284066042484</v>
      </c>
      <c r="G35" s="28">
        <f t="shared" si="16"/>
        <v>27.81152949374523</v>
      </c>
      <c r="H35" s="28">
        <f t="shared" si="16"/>
        <v>60.221754572297193</v>
      </c>
      <c r="I35" s="28">
        <f t="shared" si="16"/>
        <v>-88.033284066042512</v>
      </c>
      <c r="J35" s="28">
        <f t="shared" si="16"/>
        <v>27.811529493745212</v>
      </c>
      <c r="K35" s="28">
        <f t="shared" si="16"/>
        <v>60.221754572297215</v>
      </c>
    </row>
    <row r="37" spans="1:12" x14ac:dyDescent="0.2">
      <c r="B37" t="s">
        <v>63</v>
      </c>
      <c r="C37" s="30">
        <f>C33</f>
        <v>-8.8033284066042508E-2</v>
      </c>
      <c r="D37" s="30">
        <f t="shared" ref="D37:K37" si="17">D33</f>
        <v>6.022175457229724E-2</v>
      </c>
      <c r="E37" s="30">
        <f t="shared" si="17"/>
        <v>2.7811529493745268E-2</v>
      </c>
      <c r="F37" s="30">
        <f t="shared" si="17"/>
        <v>-88.033284066042498</v>
      </c>
      <c r="G37" s="30">
        <f t="shared" si="17"/>
        <v>60.221754572297264</v>
      </c>
      <c r="H37" s="30">
        <f t="shared" si="17"/>
        <v>27.811529493745297</v>
      </c>
      <c r="I37" s="30">
        <f t="shared" si="17"/>
        <v>-88.033284066042526</v>
      </c>
      <c r="J37" s="30">
        <f t="shared" si="17"/>
        <v>60.22175457229725</v>
      </c>
      <c r="K37" s="30">
        <f t="shared" si="17"/>
        <v>27.811529493745315</v>
      </c>
    </row>
    <row r="38" spans="1:12" x14ac:dyDescent="0.2">
      <c r="C38" s="30">
        <f>C34</f>
        <v>-1.6539504141266371E-17</v>
      </c>
      <c r="D38" s="30">
        <f t="shared" ref="D38:K38" si="18">D34</f>
        <v>7.7942286340599479E-2</v>
      </c>
      <c r="E38" s="30">
        <f t="shared" si="18"/>
        <v>-7.7942286340599493E-2</v>
      </c>
      <c r="F38" s="30">
        <f t="shared" si="18"/>
        <v>1.2127993921640101E-13</v>
      </c>
      <c r="G38" s="30">
        <f t="shared" si="18"/>
        <v>77.942286340599523</v>
      </c>
      <c r="H38" s="30">
        <f t="shared" si="18"/>
        <v>-77.942286340599395</v>
      </c>
      <c r="I38" s="30">
        <f t="shared" si="18"/>
        <v>-2.2051696406399923E-13</v>
      </c>
      <c r="J38" s="30">
        <f t="shared" si="18"/>
        <v>77.942286340599537</v>
      </c>
      <c r="K38" s="30">
        <f t="shared" si="18"/>
        <v>-77.942286340599466</v>
      </c>
    </row>
    <row r="39" spans="1:12" x14ac:dyDescent="0.2">
      <c r="C39" s="30">
        <f>C35</f>
        <v>-8.8033284066042508E-2</v>
      </c>
      <c r="D39" s="30">
        <f t="shared" ref="D39:K39" si="19">D35</f>
        <v>2.7811529493745251E-2</v>
      </c>
      <c r="E39" s="30">
        <f t="shared" si="19"/>
        <v>6.0221754572297177E-2</v>
      </c>
      <c r="F39" s="30">
        <f t="shared" si="19"/>
        <v>-88.033284066042484</v>
      </c>
      <c r="G39" s="30">
        <f t="shared" si="19"/>
        <v>27.81152949374523</v>
      </c>
      <c r="H39" s="30">
        <f t="shared" si="19"/>
        <v>60.221754572297193</v>
      </c>
      <c r="I39" s="30">
        <f t="shared" si="19"/>
        <v>-88.033284066042512</v>
      </c>
      <c r="J39" s="30">
        <f t="shared" si="19"/>
        <v>27.811529493745212</v>
      </c>
      <c r="K39" s="30">
        <f t="shared" si="19"/>
        <v>60.221754572297215</v>
      </c>
    </row>
    <row r="40" spans="1:12" x14ac:dyDescent="0.2">
      <c r="C40" s="30"/>
      <c r="D40" s="30"/>
      <c r="E40" s="30"/>
      <c r="F40" s="30"/>
      <c r="G40" s="30"/>
      <c r="H40" s="30"/>
      <c r="I40" s="30"/>
      <c r="J40" s="30"/>
      <c r="K40" s="30"/>
    </row>
    <row r="41" spans="1:12" x14ac:dyDescent="0.2">
      <c r="B41" t="s">
        <v>64</v>
      </c>
      <c r="C41" s="30">
        <f>-30110.887/1000</f>
        <v>-30.110886999999998</v>
      </c>
      <c r="D41" s="30">
        <f>44016.642/1000</f>
        <v>44.016641999999997</v>
      </c>
      <c r="E41" s="30">
        <f>-13905.765/1000</f>
        <v>-13.905764999999999</v>
      </c>
      <c r="F41" s="30">
        <v>-30110.886999999999</v>
      </c>
      <c r="G41" s="30">
        <v>44016.642</v>
      </c>
      <c r="H41" s="30">
        <v>-13905.764999999999</v>
      </c>
      <c r="I41" s="30">
        <v>-30110.886999999999</v>
      </c>
      <c r="J41" s="30">
        <v>44016.642</v>
      </c>
      <c r="K41" s="30">
        <v>-13905.764999999999</v>
      </c>
    </row>
    <row r="42" spans="1:12" x14ac:dyDescent="0.2">
      <c r="C42" s="30">
        <f>C41-C33</f>
        <v>-30.022853715933955</v>
      </c>
      <c r="D42" s="30">
        <f t="shared" ref="D42:K42" si="20">D41-D33</f>
        <v>43.956420245427701</v>
      </c>
      <c r="E42" s="30">
        <f t="shared" si="20"/>
        <v>-13.933576529493743</v>
      </c>
      <c r="F42" s="30">
        <f t="shared" si="20"/>
        <v>-30022.853715933958</v>
      </c>
      <c r="G42" s="30">
        <f t="shared" si="20"/>
        <v>43956.420245427704</v>
      </c>
      <c r="H42" s="30">
        <f t="shared" si="20"/>
        <v>-13933.576529493745</v>
      </c>
      <c r="I42" s="30">
        <f t="shared" si="20"/>
        <v>-30022.853715933958</v>
      </c>
      <c r="J42" s="30">
        <f t="shared" si="20"/>
        <v>43956.420245427704</v>
      </c>
      <c r="K42" s="30">
        <f t="shared" si="20"/>
        <v>-13933.576529493745</v>
      </c>
    </row>
    <row r="43" spans="1:12" x14ac:dyDescent="0.2">
      <c r="C43" s="30"/>
      <c r="D43" s="30"/>
      <c r="E43" s="30"/>
      <c r="F43" s="30"/>
      <c r="G43" s="30"/>
      <c r="H43" s="30"/>
      <c r="I43" s="30"/>
      <c r="J43" s="30"/>
      <c r="K43" s="30"/>
    </row>
    <row r="44" spans="1:12" x14ac:dyDescent="0.2">
      <c r="C44" s="30">
        <v>-30110.886999999999</v>
      </c>
      <c r="D44" s="30">
        <v>44016.642</v>
      </c>
      <c r="E44" s="30">
        <v>-13905.764999999999</v>
      </c>
      <c r="F44" s="30">
        <v>-30110.886999999999</v>
      </c>
      <c r="G44" s="30">
        <v>44016.642</v>
      </c>
      <c r="H44" s="30">
        <v>-13905.764999999999</v>
      </c>
      <c r="I44" s="30">
        <v>-30110.886999999999</v>
      </c>
      <c r="J44" s="30">
        <v>44016.642</v>
      </c>
      <c r="K44" s="30">
        <v>-13905.764999999999</v>
      </c>
    </row>
    <row r="45" spans="1:12" x14ac:dyDescent="0.2">
      <c r="C45" s="30"/>
      <c r="D45" s="30"/>
      <c r="E45" s="30"/>
      <c r="F45" s="30"/>
      <c r="G45" s="30"/>
      <c r="H45" s="30"/>
      <c r="I45" s="30"/>
      <c r="J45" s="30"/>
      <c r="K45" s="30"/>
    </row>
    <row r="46" spans="1:12" x14ac:dyDescent="0.2">
      <c r="C46" s="30">
        <v>-52.6</v>
      </c>
      <c r="D46" s="30">
        <v>21.5</v>
      </c>
      <c r="E46" s="30">
        <v>31.1</v>
      </c>
      <c r="F46" s="30"/>
      <c r="G46" s="30"/>
      <c r="H46" s="30"/>
      <c r="I46" s="30"/>
      <c r="J46" s="30"/>
      <c r="K46" s="30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Evans</dc:creator>
  <cp:lastModifiedBy>Ward Samuel EXT</cp:lastModifiedBy>
  <dcterms:created xsi:type="dcterms:W3CDTF">2011-04-02T14:38:52Z</dcterms:created>
  <dcterms:modified xsi:type="dcterms:W3CDTF">2020-12-16T15:08:00Z</dcterms:modified>
</cp:coreProperties>
</file>