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68f1e685beb2fa/桌面/"/>
    </mc:Choice>
  </mc:AlternateContent>
  <xr:revisionPtr revIDLastSave="87" documentId="8_{F0A6067A-3150-44CB-AA26-17A6FF6462B3}" xr6:coauthVersionLast="47" xr6:coauthVersionMax="47" xr10:uidLastSave="{500E8B31-AA86-443A-93C3-7B9B7A8D19E7}"/>
  <bookViews>
    <workbookView xWindow="-110" yWindow="-110" windowWidth="19420" windowHeight="10300" xr2:uid="{1C78C6FD-9AD0-4B3D-B1D7-A766A2861CA8}"/>
  </bookViews>
  <sheets>
    <sheet name="Summary" sheetId="1" r:id="rId1"/>
    <sheet name="data" sheetId="2" state="hidden" r:id="rId2"/>
  </sheets>
  <definedNames>
    <definedName name="_xlnm._FilterDatabase" localSheetId="1" hidden="1">data!$A$1:$H$55</definedName>
    <definedName name="_xlnm.Print_Area" localSheetId="0">Summary!$A$1:$L$14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" i="1" l="1" a="1"/>
  <c r="F5" i="1" s="1"/>
  <c r="A5" i="1" a="1"/>
  <c r="A5" i="1" s="1"/>
  <c r="T1" i="1" a="1"/>
  <c r="T1" i="1" s="1"/>
  <c r="B9" i="1" s="1" a="1"/>
  <c r="B9" i="1" s="1"/>
  <c r="G3" i="2"/>
  <c r="H3" i="2"/>
  <c r="G4" i="2"/>
  <c r="H4" i="2"/>
  <c r="G5" i="2"/>
  <c r="H5" i="2"/>
  <c r="G6" i="2"/>
  <c r="H6" i="2"/>
  <c r="G7" i="2"/>
  <c r="H7" i="2"/>
  <c r="G8" i="2"/>
  <c r="H8" i="2"/>
  <c r="G9" i="2"/>
  <c r="H9" i="2"/>
  <c r="G10" i="2"/>
  <c r="H10" i="2"/>
  <c r="G11" i="2"/>
  <c r="H11" i="2"/>
  <c r="G12" i="2"/>
  <c r="H12" i="2"/>
  <c r="G13" i="2"/>
  <c r="H13" i="2"/>
  <c r="G14" i="2"/>
  <c r="H14" i="2"/>
  <c r="G15" i="2"/>
  <c r="H15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G41" i="2"/>
  <c r="H41" i="2"/>
  <c r="G42" i="2"/>
  <c r="H42" i="2"/>
  <c r="G43" i="2"/>
  <c r="H43" i="2"/>
  <c r="G44" i="2"/>
  <c r="H44" i="2"/>
  <c r="G45" i="2"/>
  <c r="H45" i="2"/>
  <c r="G46" i="2"/>
  <c r="H46" i="2"/>
  <c r="G47" i="2"/>
  <c r="H47" i="2"/>
  <c r="G48" i="2"/>
  <c r="H48" i="2"/>
  <c r="G49" i="2"/>
  <c r="H49" i="2"/>
  <c r="G50" i="2"/>
  <c r="H50" i="2"/>
  <c r="G51" i="2"/>
  <c r="H51" i="2"/>
  <c r="G52" i="2"/>
  <c r="H52" i="2"/>
  <c r="G53" i="2"/>
  <c r="H53" i="2"/>
  <c r="G54" i="2"/>
  <c r="H54" i="2"/>
  <c r="G55" i="2"/>
  <c r="H55" i="2"/>
  <c r="H2" i="2"/>
  <c r="G2" i="2"/>
  <c r="G9" i="1" l="1" a="1"/>
  <c r="G9" i="1" s="1"/>
  <c r="K9" i="1" s="1"/>
  <c r="H10" i="1" a="1"/>
  <c r="H10" i="1" s="1"/>
  <c r="G11" i="1" a="1"/>
  <c r="G11" i="1" s="1"/>
  <c r="H9" i="1" a="1"/>
  <c r="H9" i="1" s="1"/>
  <c r="G13" i="1" a="1"/>
  <c r="G13" i="1" s="1"/>
  <c r="G12" i="1" a="1"/>
  <c r="G12" i="1" s="1"/>
  <c r="G10" i="1" a="1"/>
  <c r="G10" i="1" s="1"/>
  <c r="H13" i="1" a="1"/>
  <c r="H13" i="1" s="1"/>
  <c r="H12" i="1" a="1"/>
  <c r="H12" i="1" s="1"/>
  <c r="G8" i="1" a="1"/>
  <c r="G8" i="1" s="1"/>
  <c r="H8" i="1" a="1"/>
  <c r="H8" i="1" s="1"/>
  <c r="H11" i="1" a="1"/>
  <c r="H11" i="1" s="1"/>
  <c r="G7" i="1" a="1"/>
  <c r="G7" i="1" s="1"/>
  <c r="H7" i="1" a="1"/>
  <c r="H7" i="1" s="1"/>
  <c r="I7" i="1" s="1"/>
  <c r="C8" i="1" a="1"/>
  <c r="C8" i="1" s="1"/>
  <c r="B8" i="1" a="1"/>
  <c r="B8" i="1" s="1"/>
  <c r="C13" i="1" a="1"/>
  <c r="C13" i="1" s="1"/>
  <c r="B13" i="1" a="1"/>
  <c r="B13" i="1" s="1"/>
  <c r="C12" i="1" a="1"/>
  <c r="C12" i="1" s="1"/>
  <c r="C10" i="1" a="1"/>
  <c r="C10" i="1" s="1"/>
  <c r="C11" i="1" a="1"/>
  <c r="C11" i="1" s="1"/>
  <c r="B10" i="1" a="1"/>
  <c r="B10" i="1" s="1"/>
  <c r="B12" i="1" a="1"/>
  <c r="B12" i="1" s="1"/>
  <c r="B11" i="1" a="1"/>
  <c r="B11" i="1" s="1"/>
  <c r="C9" i="1" a="1"/>
  <c r="C9" i="1" s="1"/>
  <c r="D9" i="1" s="1"/>
  <c r="B7" i="1" a="1"/>
  <c r="B7" i="1" s="1"/>
  <c r="C7" i="1" a="1"/>
  <c r="C7" i="1" s="1"/>
  <c r="K8" i="1" l="1"/>
  <c r="D13" i="1"/>
  <c r="D7" i="1"/>
  <c r="I8" i="1"/>
  <c r="L8" i="1"/>
  <c r="D10" i="1"/>
  <c r="D12" i="1"/>
  <c r="I12" i="1"/>
  <c r="L12" i="1"/>
  <c r="I13" i="1"/>
  <c r="L13" i="1"/>
  <c r="I10" i="1"/>
  <c r="K10" i="1"/>
  <c r="K12" i="1"/>
  <c r="I11" i="1"/>
  <c r="L11" i="1"/>
  <c r="K13" i="1"/>
  <c r="L9" i="1"/>
  <c r="I9" i="1"/>
  <c r="K11" i="1"/>
  <c r="L7" i="1"/>
  <c r="L10" i="1"/>
  <c r="K7" i="1"/>
  <c r="D8" i="1"/>
  <c r="D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<sst xmlns="http://schemas.openxmlformats.org/spreadsheetml/2006/main" count="91" uniqueCount="23">
  <si>
    <t>Period 1</t>
    <phoneticPr fontId="2" type="noConversion"/>
  </si>
  <si>
    <t>Period 2</t>
    <phoneticPr fontId="2" type="noConversion"/>
  </si>
  <si>
    <t>Bank-wide</t>
    <phoneticPr fontId="2" type="noConversion"/>
  </si>
  <si>
    <t>Large Corporate Model</t>
    <phoneticPr fontId="2" type="noConversion"/>
  </si>
  <si>
    <t>MM SME model</t>
    <phoneticPr fontId="2" type="noConversion"/>
  </si>
  <si>
    <t>Retail SME model</t>
    <phoneticPr fontId="2" type="noConversion"/>
  </si>
  <si>
    <t>FI model</t>
    <phoneticPr fontId="2" type="noConversion"/>
  </si>
  <si>
    <t>Retail Model</t>
    <phoneticPr fontId="2" type="noConversion"/>
  </si>
  <si>
    <t>Credit Card model</t>
    <phoneticPr fontId="2" type="noConversion"/>
  </si>
  <si>
    <t>Before calibration</t>
    <phoneticPr fontId="2" type="noConversion"/>
  </si>
  <si>
    <t>After calibration</t>
    <phoneticPr fontId="2" type="noConversion"/>
  </si>
  <si>
    <t>Date</t>
    <phoneticPr fontId="2" type="noConversion"/>
  </si>
  <si>
    <t>Model</t>
    <phoneticPr fontId="2" type="noConversion"/>
  </si>
  <si>
    <t>Stage</t>
    <phoneticPr fontId="2" type="noConversion"/>
  </si>
  <si>
    <t>Provision Stage</t>
    <phoneticPr fontId="2" type="noConversion"/>
  </si>
  <si>
    <t>exposure Amount</t>
    <phoneticPr fontId="2" type="noConversion"/>
  </si>
  <si>
    <t>before cal x amt</t>
    <phoneticPr fontId="2" type="noConversion"/>
  </si>
  <si>
    <t>after cal x amt</t>
    <phoneticPr fontId="2" type="noConversion"/>
  </si>
  <si>
    <t>Difference %</t>
    <phoneticPr fontId="2" type="noConversion"/>
  </si>
  <si>
    <t>Period difference %</t>
    <phoneticPr fontId="2" type="noConversion"/>
  </si>
  <si>
    <t>PD Metrics Comparsion</t>
    <phoneticPr fontId="2" type="noConversion"/>
  </si>
  <si>
    <t>Any</t>
    <phoneticPr fontId="2" type="noConversion"/>
  </si>
  <si>
    <t>&lt;4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</si>
</sst>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u/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10" fontId="3" fillId="0" borderId="0" xfId="0" applyNumberFormat="1" applyFont="1">
      <alignment vertical="center"/>
    </xf>
    <xf numFmtId="0" fontId="3" fillId="2" borderId="0" xfId="0" applyFont="1" applyFill="1">
      <alignment vertical="center"/>
    </xf>
    <xf numFmtId="0" fontId="3" fillId="0" borderId="0" xfId="0" applyFont="1" applyAlignment="1">
      <alignment vertical="top"/>
    </xf>
    <xf numFmtId="0" fontId="3" fillId="2" borderId="0" xfId="0" applyFont="1" applyFill="1" applyAlignment="1">
      <alignment vertical="top"/>
    </xf>
    <xf numFmtId="0" fontId="3" fillId="3" borderId="0" xfId="0" applyFont="1" applyFill="1" applyAlignment="1">
      <alignment vertical="top"/>
    </xf>
    <xf numFmtId="0" fontId="5" fillId="0" borderId="0" xfId="0" applyFont="1">
      <alignment vertical="center"/>
    </xf>
    <xf numFmtId="0" fontId="3" fillId="0" borderId="0" xfId="0" applyNumberFormat="1" applyFont="1">
      <alignment vertical="center"/>
    </xf>
    <xf numFmtId="0" fontId="3" fillId="0" borderId="1" xfId="0" applyFont="1" applyBorder="1">
      <alignment vertical="center"/>
    </xf>
    <xf numFmtId="10" fontId="3" fillId="0" borderId="1" xfId="1" applyNumberFormat="1" applyFont="1" applyBorder="1">
      <alignment vertical="center"/>
    </xf>
    <xf numFmtId="0" fontId="3" fillId="4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3" fillId="5" borderId="1" xfId="0" applyFont="1" applyFill="1" applyBorder="1" applyAlignment="1">
      <alignment horizontal="center" vertical="top"/>
    </xf>
    <xf numFmtId="0" fontId="4" fillId="0" borderId="0" xfId="0" applyFont="1" applyAlignment="1">
      <alignment vertical="top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1" fmlaLink="$S$1" fmlaRange="$Q$1:$Q$4" noThreeD="1" sel="1" val="0"/>
</file>

<file path=xl/ctrlProps/ctrlProp2.xml><?xml version="1.0" encoding="utf-8"?>
<formControlPr xmlns="http://schemas.microsoft.com/office/spreadsheetml/2009/9/main" objectType="Drop" dropStyle="combo" dx="31" fmlaLink="$O$1" fmlaRange="$N$1:$N$3" noThreeD="1" sel="1" val="0"/>
</file>

<file path=xl/ctrlProps/ctrlProp3.xml><?xml version="1.0" encoding="utf-8"?>
<formControlPr xmlns="http://schemas.microsoft.com/office/spreadsheetml/2009/9/main" objectType="Drop" dropStyle="combo" dx="31" fmlaLink="$P$1" fmlaRange="$N$1:$N$3" noThreeD="1" sel="3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1104525</xdr:colOff>
          <xdr:row>1</xdr:row>
          <xdr:rowOff>336553</xdr:rowOff>
        </xdr:from>
        <xdr:to>
          <xdr:col>6</xdr:col>
          <xdr:colOff>628275</xdr:colOff>
          <xdr:row>3</xdr:row>
          <xdr:rowOff>12703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667496</xdr:colOff>
          <xdr:row>2</xdr:row>
          <xdr:rowOff>377</xdr:rowOff>
        </xdr:from>
        <xdr:to>
          <xdr:col>1</xdr:col>
          <xdr:colOff>457946</xdr:colOff>
          <xdr:row>3</xdr:row>
          <xdr:rowOff>20174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654419</xdr:colOff>
          <xdr:row>1</xdr:row>
          <xdr:rowOff>336553</xdr:rowOff>
        </xdr:from>
        <xdr:to>
          <xdr:col>4</xdr:col>
          <xdr:colOff>19419</xdr:colOff>
          <xdr:row>3</xdr:row>
          <xdr:rowOff>25403</xdr:rowOff>
        </xdr:to>
        <xdr:sp macro="" textlink="">
          <xdr:nvSpPr>
            <xdr:cNvPr id="1027" name="Drop Dow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9B010-8E64-4DA0-AB2D-459065F6BCF9}">
  <sheetPr>
    <pageSetUpPr fitToPage="1"/>
  </sheetPr>
  <dimension ref="A1:U16"/>
  <sheetViews>
    <sheetView showGridLines="0" tabSelected="1" zoomScale="85" zoomScaleNormal="85" workbookViewId="0">
      <selection activeCell="I3" sqref="I3"/>
    </sheetView>
  </sheetViews>
  <sheetFormatPr defaultRowHeight="17" outlineLevelRow="1" outlineLevelCol="1" x14ac:dyDescent="0.4"/>
  <cols>
    <col min="1" max="1" width="23" bestFit="1" customWidth="1"/>
    <col min="2" max="2" width="19" customWidth="1"/>
    <col min="3" max="3" width="16.26953125" customWidth="1"/>
    <col min="4" max="4" width="12.54296875" customWidth="1"/>
    <col min="5" max="5" width="1.90625" customWidth="1"/>
    <col min="6" max="6" width="23" bestFit="1" customWidth="1"/>
    <col min="7" max="7" width="19" customWidth="1"/>
    <col min="8" max="8" width="16.26953125" customWidth="1"/>
    <col min="9" max="9" width="12.54296875" customWidth="1"/>
    <col min="10" max="10" width="1.6328125" customWidth="1"/>
    <col min="11" max="12" width="17.08984375" customWidth="1"/>
    <col min="14" max="16" width="10.6328125" hidden="1" customWidth="1" outlineLevel="1"/>
    <col min="17" max="20" width="0" hidden="1" customWidth="1" outlineLevel="1"/>
    <col min="21" max="21" width="8.7265625" collapsed="1"/>
  </cols>
  <sheetData>
    <row r="1" spans="1:20" x14ac:dyDescent="0.4">
      <c r="A1" s="8" t="s">
        <v>20</v>
      </c>
      <c r="B1" s="1"/>
      <c r="C1" s="1"/>
      <c r="D1" s="1"/>
      <c r="E1" s="1"/>
      <c r="F1" s="1"/>
      <c r="G1" s="1"/>
      <c r="H1" s="1"/>
      <c r="I1" s="1"/>
      <c r="J1" s="1"/>
      <c r="L1" s="1"/>
      <c r="M1" s="1"/>
      <c r="N1" s="2">
        <v>44712</v>
      </c>
      <c r="O1" s="9">
        <v>1</v>
      </c>
      <c r="P1" s="9">
        <v>3</v>
      </c>
      <c r="Q1" s="1" t="s">
        <v>21</v>
      </c>
      <c r="R1" s="1" t="s">
        <v>22</v>
      </c>
      <c r="S1">
        <v>1</v>
      </c>
      <c r="T1" t="str" cm="1">
        <f t="array" ref="T1">INDEX($R$1:$R$4,S1)</f>
        <v>&lt;4</v>
      </c>
    </row>
    <row r="2" spans="1:20" ht="27" customHeight="1" x14ac:dyDescent="0.4">
      <c r="A2" s="1"/>
      <c r="B2" s="1"/>
      <c r="C2" s="1"/>
      <c r="D2" s="1"/>
      <c r="E2" s="1"/>
      <c r="F2" s="1"/>
      <c r="G2" s="1"/>
      <c r="H2" s="1"/>
      <c r="I2" s="1"/>
      <c r="J2" s="1"/>
      <c r="L2" s="1"/>
      <c r="M2" s="1"/>
      <c r="N2" s="2">
        <v>44742</v>
      </c>
      <c r="O2" s="2"/>
      <c r="P2" s="2"/>
      <c r="Q2" s="1">
        <v>1</v>
      </c>
      <c r="R2" s="1">
        <v>1</v>
      </c>
    </row>
    <row r="3" spans="1:20" x14ac:dyDescent="0.4">
      <c r="A3" s="1" t="s">
        <v>0</v>
      </c>
      <c r="B3" s="1"/>
      <c r="C3" s="1" t="s">
        <v>1</v>
      </c>
      <c r="E3" s="1"/>
      <c r="F3" s="1" t="s">
        <v>14</v>
      </c>
      <c r="H3" s="1"/>
      <c r="I3" s="1"/>
      <c r="J3" s="1"/>
      <c r="K3" s="1"/>
      <c r="L3" s="1"/>
      <c r="M3" s="1"/>
      <c r="N3" s="2">
        <v>44773</v>
      </c>
      <c r="O3" s="2"/>
      <c r="P3" s="2"/>
      <c r="Q3" s="1">
        <v>2</v>
      </c>
      <c r="R3" s="1">
        <v>2</v>
      </c>
    </row>
    <row r="4" spans="1:20" ht="33.5" customHeight="1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>
        <v>3</v>
      </c>
      <c r="R4" s="1">
        <v>3</v>
      </c>
    </row>
    <row r="5" spans="1:20" ht="36" customHeight="1" x14ac:dyDescent="0.4">
      <c r="A5" s="15" t="str" cm="1">
        <f t="array" ref="A5">"PD as at "&amp; TEXT((INDEX(N1:N16,O1)),"mm/dd/yyyy")</f>
        <v>PD as at 05/31/2022</v>
      </c>
      <c r="B5" s="5"/>
      <c r="C5" s="5"/>
      <c r="D5" s="5"/>
      <c r="E5" s="5"/>
      <c r="F5" s="15" t="str" cm="1">
        <f t="array" ref="F5">"PD as at "&amp; TEXT((INDEX(N1:N16,P1)),"mm/dd/yyyy")</f>
        <v>PD as at 07/31/2022</v>
      </c>
      <c r="G5" s="5"/>
      <c r="H5" s="5"/>
      <c r="I5" s="5"/>
      <c r="J5" s="5"/>
      <c r="K5" s="15" t="s">
        <v>19</v>
      </c>
      <c r="L5" s="1"/>
      <c r="M5" s="1"/>
      <c r="N5" s="1"/>
      <c r="O5" s="1"/>
      <c r="P5" s="1"/>
      <c r="Q5" s="1"/>
      <c r="R5" s="1"/>
    </row>
    <row r="6" spans="1:20" ht="29.5" customHeight="1" x14ac:dyDescent="0.4">
      <c r="A6" s="1"/>
      <c r="B6" s="12" t="s">
        <v>9</v>
      </c>
      <c r="C6" s="12" t="s">
        <v>10</v>
      </c>
      <c r="D6" s="12" t="s">
        <v>18</v>
      </c>
      <c r="E6" s="1"/>
      <c r="F6" s="1"/>
      <c r="G6" s="13" t="s">
        <v>9</v>
      </c>
      <c r="H6" s="13" t="s">
        <v>10</v>
      </c>
      <c r="I6" s="13" t="s">
        <v>18</v>
      </c>
      <c r="J6" s="1"/>
      <c r="K6" s="14" t="s">
        <v>9</v>
      </c>
      <c r="L6" s="14" t="s">
        <v>10</v>
      </c>
      <c r="M6" s="1"/>
      <c r="N6" s="1"/>
      <c r="O6" s="1"/>
      <c r="P6" s="1"/>
      <c r="Q6" s="1"/>
      <c r="R6" s="1"/>
    </row>
    <row r="7" spans="1:20" x14ac:dyDescent="0.4">
      <c r="A7" s="10" t="s">
        <v>2</v>
      </c>
      <c r="B7" s="11" cm="1">
        <f t="array" ref="B7">SUMIFS(data!G:G,data!$A:$A,INDEX($N$1:$N$17,$O$1),data!$B:$B,"*",data!$D:$D,Summary!$T$1)/SUMIFS(data!$C:$C,data!$A:$A,INDEX($N$1:$N$17,$O$1),data!$B:$B,"*",data!$D:$D,Summary!$T$1)</f>
        <v>9.5371862217699749E-2</v>
      </c>
      <c r="C7" s="11" cm="1">
        <f t="array" ref="C7">SUMIFS(data!H:H,data!$A:$A,INDEX($N$1:$N$17,$O$1),data!$B:$B,"*",data!$D:$D,Summary!$T$1)/SUMIFS(data!$C:$C,data!$A:$A,INDEX($N$1:$N$17,$O$1),data!$B:$B,"*",data!$D:$D,Summary!$T$1)</f>
        <v>0.15597481181649786</v>
      </c>
      <c r="D7" s="11">
        <f>(C7-B7)/B7</f>
        <v>0.63543846360536949</v>
      </c>
      <c r="E7" s="1"/>
      <c r="F7" s="10" t="s">
        <v>2</v>
      </c>
      <c r="G7" s="11" cm="1">
        <f t="array" ref="G7">SUMIFS(data!G:G,data!$A:$A,INDEX($N$1:$N$17,$P$1),data!$B:$B,"*",data!$D:$D,Summary!$T$1)/SUMIFS(data!$C:$C,data!$A:$A,INDEX($N$1:$N$17,$P$1),data!$B:$B,"*",data!$D:$D,Summary!$T$1)</f>
        <v>9.0752919210392871E-2</v>
      </c>
      <c r="H7" s="11" cm="1">
        <f t="array" ref="H7">SUMIFS(data!H:H,data!$A:$A,INDEX($N$1:$N$17,$P$1),data!$B:$B,"*",data!$D:$D,Summary!$T$1)/SUMIFS(data!$C:$C,data!$A:$A,INDEX($N$1:$N$17,$P$1),data!$B:$B,"*",data!$D:$D,Summary!$T$1)</f>
        <v>0.15590398501255334</v>
      </c>
      <c r="I7" s="11">
        <f>(H7-G7)/G7</f>
        <v>0.71789498750029723</v>
      </c>
      <c r="J7" s="1"/>
      <c r="K7" s="11">
        <f>(G7-B7)/B7</f>
        <v>-4.8430877828132241E-2</v>
      </c>
      <c r="L7" s="11">
        <f>(H7-C7)/C7</f>
        <v>-4.5409129281620705E-4</v>
      </c>
      <c r="M7" s="1"/>
      <c r="N7" s="1"/>
      <c r="O7" s="1"/>
      <c r="P7" s="1"/>
      <c r="Q7" s="1"/>
      <c r="R7" s="1"/>
    </row>
    <row r="8" spans="1:20" outlineLevel="1" x14ac:dyDescent="0.4">
      <c r="A8" s="10" t="s">
        <v>3</v>
      </c>
      <c r="B8" s="11" cm="1">
        <f t="array" ref="B8">SUMIFS(data!G:G,data!$A:$A,INDEX($N$1:$N$17,$O$1),data!$B:$B,$A8,data!$D:$D,Summary!$T$1)/SUMIFS(data!$C:$C,data!$A:$A,INDEX($N$1:$N$17,$O$1),data!$B:$B,$A8,data!$D:$D,Summary!$T$1)</f>
        <v>4.0183474580188408E-2</v>
      </c>
      <c r="C8" s="11" cm="1">
        <f t="array" ref="C8">SUMIFS(data!H:H,data!$A:$A,INDEX($N$1:$N$17,$O$1),data!$B:$B,$A8,data!$D:$D,Summary!$T$1)/SUMIFS(data!$C:$C,data!$A:$A,INDEX($N$1:$N$17,$O$1),data!$B:$B,$A8,data!$D:$D,Summary!$T$1)</f>
        <v>5.9914791279501972E-2</v>
      </c>
      <c r="D8" s="11">
        <f t="shared" ref="D8:D13" si="0">(C8-B8)/B8</f>
        <v>0.49103062653127716</v>
      </c>
      <c r="E8" s="1"/>
      <c r="F8" s="10" t="s">
        <v>3</v>
      </c>
      <c r="G8" s="11" cm="1">
        <f t="array" ref="G8">SUMIFS(data!G:G,data!$A:$A,INDEX($N$1:$N$17,$P$1),data!$B:$B,$A8,data!$D:$D,Summary!$T$1)/SUMIFS(data!$C:$C,data!$A:$A,INDEX($N$1:$N$17,$P$1),data!$B:$B,$A8,data!$D:$D,Summary!$T$1)</f>
        <v>4.0002604650650732E-2</v>
      </c>
      <c r="H8" s="11" cm="1">
        <f t="array" ref="H8">SUMIFS(data!H:H,data!$A:$A,INDEX($N$1:$N$17,$P$1),data!$B:$B,$A8,data!$D:$D,Summary!$T$1)/SUMIFS(data!$C:$C,data!$A:$A,INDEX($N$1:$N$17,$P$1),data!$B:$B,$A8,data!$D:$D,Summary!$T$1)</f>
        <v>6.4732290171840512E-2</v>
      </c>
      <c r="I8" s="11">
        <f t="shared" ref="I8:I13" si="1">(H8-G8)/G8</f>
        <v>0.61820188303132151</v>
      </c>
      <c r="J8" s="1"/>
      <c r="K8" s="11">
        <f t="shared" ref="K8:K13" si="2">(G8-B8)/B8</f>
        <v>-4.5011022921061725E-3</v>
      </c>
      <c r="L8" s="11">
        <f t="shared" ref="L8:L13" si="3">(H8-C8)/C8</f>
        <v>8.0405836179332585E-2</v>
      </c>
      <c r="M8" s="1"/>
      <c r="N8" s="1"/>
      <c r="O8" s="1"/>
      <c r="P8" s="1"/>
      <c r="Q8" s="1"/>
      <c r="R8" s="1"/>
    </row>
    <row r="9" spans="1:20" outlineLevel="1" x14ac:dyDescent="0.4">
      <c r="A9" s="10" t="s">
        <v>4</v>
      </c>
      <c r="B9" s="11" cm="1">
        <f t="array" ref="B9">SUMIFS(data!G:G,data!$A:$A,INDEX($N$1:$N$17,$O$1),data!$B:$B,$A9,data!$D:$D,Summary!$T$1)/SUMIFS(data!$C:$C,data!$A:$A,INDEX($N$1:$N$17,$O$1),data!$B:$B,$A9,data!$D:$D,Summary!$T$1)</f>
        <v>9.7339435015352471E-2</v>
      </c>
      <c r="C9" s="11" cm="1">
        <f t="array" ref="C9">SUMIFS(data!H:H,data!$A:$A,INDEX($N$1:$N$17,$O$1),data!$B:$B,$A9,data!$D:$D,Summary!$T$1)/SUMIFS(data!$C:$C,data!$A:$A,INDEX($N$1:$N$17,$O$1),data!$B:$B,$A9,data!$D:$D,Summary!$T$1)</f>
        <v>0.15302421790334544</v>
      </c>
      <c r="D9" s="11">
        <f t="shared" si="0"/>
        <v>0.57206807168348894</v>
      </c>
      <c r="E9" s="1"/>
      <c r="F9" s="10" t="s">
        <v>4</v>
      </c>
      <c r="G9" s="11" cm="1">
        <f t="array" ref="G9">SUMIFS(data!G:G,data!$A:$A,INDEX($N$1:$N$17,$P$1),data!$B:$B,$A9,data!$D:$D,Summary!$T$1)/SUMIFS(data!$C:$C,data!$A:$A,INDEX($N$1:$N$17,$P$1),data!$B:$B,$A9,data!$D:$D,Summary!$T$1)</f>
        <v>6.0579243604743913E-2</v>
      </c>
      <c r="H9" s="11" cm="1">
        <f t="array" ref="H9">SUMIFS(data!H:H,data!$A:$A,INDEX($N$1:$N$17,$P$1),data!$B:$B,$A9,data!$D:$D,Summary!$T$1)/SUMIFS(data!$C:$C,data!$A:$A,INDEX($N$1:$N$17,$P$1),data!$B:$B,$A9,data!$D:$D,Summary!$T$1)</f>
        <v>0.10014610760115451</v>
      </c>
      <c r="I9" s="11">
        <f t="shared" si="1"/>
        <v>0.65314225866815134</v>
      </c>
      <c r="J9" s="1"/>
      <c r="K9" s="11">
        <f t="shared" si="2"/>
        <v>-0.37764952513655647</v>
      </c>
      <c r="L9" s="11">
        <f t="shared" si="3"/>
        <v>-0.34555386739888638</v>
      </c>
      <c r="M9" s="1"/>
      <c r="N9" s="1"/>
      <c r="O9" s="1"/>
      <c r="P9" s="1"/>
      <c r="Q9" s="1"/>
      <c r="R9" s="1"/>
    </row>
    <row r="10" spans="1:20" outlineLevel="1" x14ac:dyDescent="0.4">
      <c r="A10" s="10" t="s">
        <v>5</v>
      </c>
      <c r="B10" s="11" cm="1">
        <f t="array" ref="B10">SUMIFS(data!G:G,data!$A:$A,INDEX($N$1:$N$17,$O$1),data!$B:$B,$A10,data!$D:$D,Summary!$T$1)/SUMIFS(data!$C:$C,data!$A:$A,INDEX($N$1:$N$17,$O$1),data!$B:$B,$A10,data!$D:$D,Summary!$T$1)</f>
        <v>0.17017249872981893</v>
      </c>
      <c r="C10" s="11" cm="1">
        <f t="array" ref="C10">SUMIFS(data!H:H,data!$A:$A,INDEX($N$1:$N$17,$O$1),data!$B:$B,$A10,data!$D:$D,Summary!$T$1)/SUMIFS(data!$C:$C,data!$A:$A,INDEX($N$1:$N$17,$O$1),data!$B:$B,$A10,data!$D:$D,Summary!$T$1)</f>
        <v>0.2860138085852868</v>
      </c>
      <c r="D10" s="11">
        <f t="shared" si="0"/>
        <v>0.68072873537214662</v>
      </c>
      <c r="E10" s="1"/>
      <c r="F10" s="10" t="s">
        <v>5</v>
      </c>
      <c r="G10" s="11" cm="1">
        <f t="array" ref="G10">SUMIFS(data!G:G,data!$A:$A,INDEX($N$1:$N$17,$P$1),data!$B:$B,$A10,data!$D:$D,Summary!$T$1)/SUMIFS(data!$C:$C,data!$A:$A,INDEX($N$1:$N$17,$P$1),data!$B:$B,$A10,data!$D:$D,Summary!$T$1)</f>
        <v>0.14427419167812683</v>
      </c>
      <c r="H10" s="11" cm="1">
        <f t="array" ref="H10">SUMIFS(data!H:H,data!$A:$A,INDEX($N$1:$N$17,$P$1),data!$B:$B,$A10,data!$D:$D,Summary!$T$1)/SUMIFS(data!$C:$C,data!$A:$A,INDEX($N$1:$N$17,$P$1),data!$B:$B,$A10,data!$D:$D,Summary!$T$1)</f>
        <v>0.24991906713680426</v>
      </c>
      <c r="I10" s="11">
        <f t="shared" si="1"/>
        <v>0.7322506834373349</v>
      </c>
      <c r="J10" s="1"/>
      <c r="K10" s="11">
        <f t="shared" si="2"/>
        <v>-0.15218855716992538</v>
      </c>
      <c r="L10" s="11">
        <f t="shared" si="3"/>
        <v>-0.12619929655501025</v>
      </c>
      <c r="M10" s="1"/>
      <c r="N10" s="1"/>
      <c r="O10" s="1"/>
      <c r="P10" s="1"/>
      <c r="Q10" s="1"/>
      <c r="R10" s="1"/>
    </row>
    <row r="11" spans="1:20" outlineLevel="1" x14ac:dyDescent="0.4">
      <c r="A11" s="10" t="s">
        <v>6</v>
      </c>
      <c r="B11" s="11" cm="1">
        <f t="array" ref="B11">SUMIFS(data!G:G,data!$A:$A,INDEX($N$1:$N$17,$O$1),data!$B:$B,$A11,data!$D:$D,Summary!$T$1)/SUMIFS(data!$C:$C,data!$A:$A,INDEX($N$1:$N$17,$O$1),data!$B:$B,$A11,data!$D:$D,Summary!$T$1)</f>
        <v>2.5275554143750822E-2</v>
      </c>
      <c r="C11" s="11" cm="1">
        <f t="array" ref="C11">SUMIFS(data!H:H,data!$A:$A,INDEX($N$1:$N$17,$O$1),data!$B:$B,$A11,data!$D:$D,Summary!$T$1)/SUMIFS(data!$C:$C,data!$A:$A,INDEX($N$1:$N$17,$O$1),data!$B:$B,$A11,data!$D:$D,Summary!$T$1)</f>
        <v>4.5512137123469201E-2</v>
      </c>
      <c r="D11" s="11">
        <f t="shared" si="0"/>
        <v>0.80063854840237836</v>
      </c>
      <c r="E11" s="1"/>
      <c r="F11" s="10" t="s">
        <v>6</v>
      </c>
      <c r="G11" s="11" cm="1">
        <f t="array" ref="G11">SUMIFS(data!G:G,data!$A:$A,INDEX($N$1:$N$17,$P$1),data!$B:$B,$A11,data!$D:$D,Summary!$T$1)/SUMIFS(data!$C:$C,data!$A:$A,INDEX($N$1:$N$17,$P$1),data!$B:$B,$A11,data!$D:$D,Summary!$T$1)</f>
        <v>3.7718730581231638E-2</v>
      </c>
      <c r="H11" s="11" cm="1">
        <f t="array" ref="H11">SUMIFS(data!H:H,data!$A:$A,INDEX($N$1:$N$17,$P$1),data!$B:$B,$A11,data!$D:$D,Summary!$T$1)/SUMIFS(data!$C:$C,data!$A:$A,INDEX($N$1:$N$17,$P$1),data!$B:$B,$A11,data!$D:$D,Summary!$T$1)</f>
        <v>6.8308166323850589E-2</v>
      </c>
      <c r="I11" s="11">
        <f t="shared" si="1"/>
        <v>0.81098794342352198</v>
      </c>
      <c r="J11" s="1"/>
      <c r="K11" s="11">
        <f t="shared" si="2"/>
        <v>0.49230083608502373</v>
      </c>
      <c r="L11" s="11">
        <f t="shared" si="3"/>
        <v>0.5008780215822074</v>
      </c>
      <c r="M11" s="1"/>
      <c r="N11" s="1"/>
      <c r="O11" s="1"/>
      <c r="P11" s="1"/>
      <c r="Q11" s="1"/>
      <c r="R11" s="1"/>
    </row>
    <row r="12" spans="1:20" outlineLevel="1" x14ac:dyDescent="0.4">
      <c r="A12" s="10" t="s">
        <v>7</v>
      </c>
      <c r="B12" s="11" cm="1">
        <f t="array" ref="B12">SUMIFS(data!G:G,data!$A:$A,INDEX($N$1:$N$17,$O$1),data!$B:$B,$A12,data!$D:$D,Summary!$T$1)/SUMIFS(data!$C:$C,data!$A:$A,INDEX($N$1:$N$17,$O$1),data!$B:$B,$A12,data!$D:$D,Summary!$T$1)</f>
        <v>0.12987659014694042</v>
      </c>
      <c r="C12" s="11" cm="1">
        <f t="array" ref="C12">SUMIFS(data!H:H,data!$A:$A,INDEX($N$1:$N$17,$O$1),data!$B:$B,$A12,data!$D:$D,Summary!$T$1)/SUMIFS(data!$C:$C,data!$A:$A,INDEX($N$1:$N$17,$O$1),data!$B:$B,$A12,data!$D:$D,Summary!$T$1)</f>
        <v>0.21262571111159714</v>
      </c>
      <c r="D12" s="11">
        <f t="shared" si="0"/>
        <v>0.63713653762418321</v>
      </c>
      <c r="E12" s="1"/>
      <c r="F12" s="10" t="s">
        <v>7</v>
      </c>
      <c r="G12" s="11" cm="1">
        <f t="array" ref="G12">SUMIFS(data!G:G,data!$A:$A,INDEX($N$1:$N$17,$P$1),data!$B:$B,$A12,data!$D:$D,Summary!$T$1)/SUMIFS(data!$C:$C,data!$A:$A,INDEX($N$1:$N$17,$P$1),data!$B:$B,$A12,data!$D:$D,Summary!$T$1)</f>
        <v>0.16509214101646505</v>
      </c>
      <c r="H12" s="11" cm="1">
        <f t="array" ref="H12">SUMIFS(data!H:H,data!$A:$A,INDEX($N$1:$N$17,$P$1),data!$B:$B,$A12,data!$D:$D,Summary!$T$1)/SUMIFS(data!$C:$C,data!$A:$A,INDEX($N$1:$N$17,$P$1),data!$B:$B,$A12,data!$D:$D,Summary!$T$1)</f>
        <v>0.28577290737298483</v>
      </c>
      <c r="I12" s="11">
        <f t="shared" si="1"/>
        <v>0.73099037672837486</v>
      </c>
      <c r="J12" s="1"/>
      <c r="K12" s="11">
        <f t="shared" si="2"/>
        <v>0.27114625376045282</v>
      </c>
      <c r="L12" s="11">
        <f t="shared" si="3"/>
        <v>0.34401858495370863</v>
      </c>
      <c r="M12" s="1"/>
      <c r="N12" s="1"/>
      <c r="O12" s="1"/>
      <c r="P12" s="1"/>
      <c r="Q12" s="1"/>
      <c r="R12" s="1"/>
    </row>
    <row r="13" spans="1:20" outlineLevel="1" x14ac:dyDescent="0.4">
      <c r="A13" s="10" t="s">
        <v>8</v>
      </c>
      <c r="B13" s="11" cm="1">
        <f t="array" ref="B13">SUMIFS(data!G:G,data!$A:$A,INDEX($N$1:$N$17,$O$1),data!$B:$B,$A13,data!$D:$D,Summary!$T$1)/SUMIFS(data!$C:$C,data!$A:$A,INDEX($N$1:$N$17,$O$1),data!$B:$B,$A13,data!$D:$D,Summary!$T$1)</f>
        <v>0.25125419341114297</v>
      </c>
      <c r="C13" s="11" cm="1">
        <f t="array" ref="C13">SUMIFS(data!H:H,data!$A:$A,INDEX($N$1:$N$17,$O$1),data!$B:$B,$A13,data!$D:$D,Summary!$T$1)/SUMIFS(data!$C:$C,data!$A:$A,INDEX($N$1:$N$17,$O$1),data!$B:$B,$A13,data!$D:$D,Summary!$T$1)</f>
        <v>0.44384054161681152</v>
      </c>
      <c r="D13" s="11">
        <f t="shared" si="0"/>
        <v>0.76650003564528557</v>
      </c>
      <c r="E13" s="1"/>
      <c r="F13" s="10" t="s">
        <v>8</v>
      </c>
      <c r="G13" s="11" cm="1">
        <f t="array" ref="G13">SUMIFS(data!G:G,data!$A:$A,INDEX($N$1:$N$17,$P$1),data!$B:$B,$A13,data!$D:$D,Summary!$T$1)/SUMIFS(data!$C:$C,data!$A:$A,INDEX($N$1:$N$17,$P$1),data!$B:$B,$A13,data!$D:$D,Summary!$T$1)</f>
        <v>0.22779600608899306</v>
      </c>
      <c r="H13" s="11" cm="1">
        <f t="array" ref="H13">SUMIFS(data!H:H,data!$A:$A,INDEX($N$1:$N$17,$P$1),data!$B:$B,$A13,data!$D:$D,Summary!$T$1)/SUMIFS(data!$C:$C,data!$A:$A,INDEX($N$1:$N$17,$P$1),data!$B:$B,$A13,data!$D:$D,Summary!$T$1)</f>
        <v>0.38794599732361218</v>
      </c>
      <c r="I13" s="11">
        <f t="shared" si="1"/>
        <v>0.70304126039880321</v>
      </c>
      <c r="J13" s="1"/>
      <c r="K13" s="11">
        <f t="shared" si="2"/>
        <v>-9.3364361420881073E-2</v>
      </c>
      <c r="L13" s="11">
        <f t="shared" si="3"/>
        <v>-0.12593384121600984</v>
      </c>
      <c r="M13" s="1"/>
      <c r="N13" s="1"/>
      <c r="O13" s="1"/>
      <c r="P13" s="1"/>
      <c r="Q13" s="1"/>
      <c r="R13" s="1"/>
    </row>
    <row r="14" spans="1:20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20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20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</sheetData>
  <phoneticPr fontId="2" type="noConversion"/>
  <conditionalFormatting sqref="B7:D13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{3DAB7FC8-28D0-4A80-BFA3-CE47643668AF}</x14:id>
        </ext>
      </extLst>
    </cfRule>
  </conditionalFormatting>
  <conditionalFormatting sqref="G7:I1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{B6C7098E-F5EF-4984-88D3-24AC972FC436}</x14:id>
        </ext>
      </extLst>
    </cfRule>
  </conditionalFormatting>
  <conditionalFormatting sqref="K7:L13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{A60CA08F-3CBD-43CB-B789-1EDE99BDA043}</x14:id>
        </ext>
      </extLst>
    </cfRule>
  </conditionalFormatting>
  <pageMargins left="0.23622047244094491" right="0.23622047244094491" top="0.74803149606299213" bottom="0.74803149606299213" header="0.31496062992125984" footer="0.31496062992125984"/>
  <pageSetup scale="74" orientation="landscape" r:id="rId1"/>
  <headerFooter>
    <oddFooter>&amp;C&amp;D&amp;R 第 &amp;P 頁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5</xdr:col>
                    <xdr:colOff>1104900</xdr:colOff>
                    <xdr:row>1</xdr:row>
                    <xdr:rowOff>336550</xdr:rowOff>
                  </from>
                  <to>
                    <xdr:col>6</xdr:col>
                    <xdr:colOff>628650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Drop Down 2">
              <controlPr defaultSize="0" autoLine="0" autoPict="0">
                <anchor moveWithCells="1">
                  <from>
                    <xdr:col>0</xdr:col>
                    <xdr:colOff>666750</xdr:colOff>
                    <xdr:row>2</xdr:row>
                    <xdr:rowOff>0</xdr:rowOff>
                  </from>
                  <to>
                    <xdr:col>1</xdr:col>
                    <xdr:colOff>457200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Drop Down 3">
              <controlPr defaultSize="0" autoLine="0" autoPict="0">
                <anchor moveWithCells="1">
                  <from>
                    <xdr:col>2</xdr:col>
                    <xdr:colOff>654050</xdr:colOff>
                    <xdr:row>1</xdr:row>
                    <xdr:rowOff>336550</xdr:rowOff>
                  </from>
                  <to>
                    <xdr:col>4</xdr:col>
                    <xdr:colOff>19050</xdr:colOff>
                    <xdr:row>3</xdr:row>
                    <xdr:rowOff>25400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DAB7FC8-28D0-4A80-BFA3-CE47643668A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B7:D13</xm:sqref>
        </x14:conditionalFormatting>
        <x14:conditionalFormatting xmlns:xm="http://schemas.microsoft.com/office/excel/2006/main">
          <x14:cfRule type="dataBar" id="{B6C7098E-F5EF-4984-88D3-24AC972FC43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G7:I13</xm:sqref>
        </x14:conditionalFormatting>
        <x14:conditionalFormatting xmlns:xm="http://schemas.microsoft.com/office/excel/2006/main">
          <x14:cfRule type="dataBar" id="{A60CA08F-3CBD-43CB-B789-1EDE99BDA04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K7:L13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6B6CA-2802-4AAC-A2C0-90799C3733DF}">
  <dimension ref="A1:H56"/>
  <sheetViews>
    <sheetView workbookViewId="0">
      <pane ySplit="1" topLeftCell="A2" activePane="bottomLeft" state="frozen"/>
      <selection pane="bottomLeft" activeCell="J6" sqref="J6"/>
    </sheetView>
  </sheetViews>
  <sheetFormatPr defaultRowHeight="15.5" x14ac:dyDescent="0.4"/>
  <cols>
    <col min="1" max="1" width="10.6328125" style="1" bestFit="1" customWidth="1"/>
    <col min="2" max="2" width="23" style="1" bestFit="1" customWidth="1"/>
    <col min="3" max="3" width="17.7265625" style="1" bestFit="1" customWidth="1"/>
    <col min="4" max="4" width="8.81640625" style="1" bestFit="1" customWidth="1"/>
    <col min="5" max="5" width="18" style="1" bestFit="1" customWidth="1"/>
    <col min="6" max="6" width="16.36328125" style="1" bestFit="1" customWidth="1"/>
    <col min="7" max="7" width="16" style="4" bestFit="1" customWidth="1"/>
    <col min="8" max="8" width="14.26953125" style="4" bestFit="1" customWidth="1"/>
    <col min="9" max="16384" width="8.7265625" style="1"/>
  </cols>
  <sheetData>
    <row r="1" spans="1:8" s="5" customFormat="1" ht="53.5" customHeight="1" x14ac:dyDescent="0.4">
      <c r="A1" s="7" t="s">
        <v>11</v>
      </c>
      <c r="B1" s="7" t="s">
        <v>12</v>
      </c>
      <c r="C1" s="7" t="s">
        <v>15</v>
      </c>
      <c r="D1" s="7" t="s">
        <v>13</v>
      </c>
      <c r="E1" s="7" t="s">
        <v>9</v>
      </c>
      <c r="F1" s="7" t="s">
        <v>10</v>
      </c>
      <c r="G1" s="6" t="s">
        <v>16</v>
      </c>
      <c r="H1" s="6" t="s">
        <v>17</v>
      </c>
    </row>
    <row r="2" spans="1:8" x14ac:dyDescent="0.4">
      <c r="A2" s="2">
        <v>44712</v>
      </c>
      <c r="B2" s="1" t="s">
        <v>3</v>
      </c>
      <c r="C2" s="1">
        <v>516258.19255753333</v>
      </c>
      <c r="D2" s="1">
        <v>1</v>
      </c>
      <c r="E2" s="3">
        <v>2.6499999999999999E-2</v>
      </c>
      <c r="F2" s="3">
        <v>2.7960842252747746E-2</v>
      </c>
      <c r="G2" s="4">
        <f>+E2*C2</f>
        <v>13680.842102774634</v>
      </c>
      <c r="H2" s="4">
        <f>+F2*C2</f>
        <v>14435.013883789859</v>
      </c>
    </row>
    <row r="3" spans="1:8" x14ac:dyDescent="0.4">
      <c r="A3" s="2">
        <v>44712</v>
      </c>
      <c r="B3" s="1" t="s">
        <v>3</v>
      </c>
      <c r="C3" s="1">
        <v>666233.68406503776</v>
      </c>
      <c r="D3" s="1">
        <v>2</v>
      </c>
      <c r="E3" s="3">
        <v>2.7201073929999996E-2</v>
      </c>
      <c r="F3" s="3">
        <v>3.3258334195259691E-2</v>
      </c>
      <c r="G3" s="4">
        <f t="shared" ref="G3:G55" si="0">+E3*C3</f>
        <v>18122.271694909352</v>
      </c>
      <c r="H3" s="4">
        <f t="shared" ref="H3:H55" si="1">+F3*C3</f>
        <v>22157.822516774086</v>
      </c>
    </row>
    <row r="4" spans="1:8" x14ac:dyDescent="0.4">
      <c r="A4" s="2">
        <v>44712</v>
      </c>
      <c r="B4" s="1" t="s">
        <v>3</v>
      </c>
      <c r="C4" s="1">
        <v>297511.40089128655</v>
      </c>
      <c r="D4" s="1">
        <v>3</v>
      </c>
      <c r="E4" s="3">
        <v>9.2999999999999999E-2</v>
      </c>
      <c r="F4" s="3">
        <v>0.17505632022380427</v>
      </c>
      <c r="G4" s="4">
        <f t="shared" si="0"/>
        <v>27668.560282889648</v>
      </c>
      <c r="H4" s="4">
        <f t="shared" si="1"/>
        <v>52081.251064657663</v>
      </c>
    </row>
    <row r="5" spans="1:8" x14ac:dyDescent="0.4">
      <c r="A5" s="2">
        <v>44712</v>
      </c>
      <c r="B5" s="1" t="s">
        <v>4</v>
      </c>
      <c r="C5" s="1">
        <v>694795.36170742719</v>
      </c>
      <c r="D5" s="1">
        <v>1</v>
      </c>
      <c r="E5" s="3">
        <v>2.8659354507976083E-2</v>
      </c>
      <c r="F5" s="3">
        <v>3.7510292038691086E-2</v>
      </c>
      <c r="G5" s="4">
        <f t="shared" si="0"/>
        <v>19912.386581670627</v>
      </c>
      <c r="H5" s="4">
        <f t="shared" si="1"/>
        <v>26061.9769247736</v>
      </c>
    </row>
    <row r="6" spans="1:8" x14ac:dyDescent="0.4">
      <c r="A6" s="2">
        <v>44712</v>
      </c>
      <c r="B6" s="1" t="s">
        <v>4</v>
      </c>
      <c r="C6" s="1">
        <v>298410.7142570194</v>
      </c>
      <c r="D6" s="1">
        <v>2</v>
      </c>
      <c r="E6" s="3">
        <v>0.10199999999999999</v>
      </c>
      <c r="F6" s="3">
        <v>0.19098515037011285</v>
      </c>
      <c r="G6" s="4">
        <f t="shared" si="0"/>
        <v>30437.892854215977</v>
      </c>
      <c r="H6" s="4">
        <f t="shared" si="1"/>
        <v>56992.015134429625</v>
      </c>
    </row>
    <row r="7" spans="1:8" x14ac:dyDescent="0.4">
      <c r="A7" s="2">
        <v>44712</v>
      </c>
      <c r="B7" s="1" t="s">
        <v>4</v>
      </c>
      <c r="C7" s="1">
        <v>473406.61541833373</v>
      </c>
      <c r="D7" s="1">
        <v>3</v>
      </c>
      <c r="E7" s="3">
        <v>0.19520000000000001</v>
      </c>
      <c r="F7" s="3">
        <v>0.29862968408635449</v>
      </c>
      <c r="G7" s="4">
        <f t="shared" si="0"/>
        <v>92408.971329658758</v>
      </c>
      <c r="H7" s="4">
        <f t="shared" si="1"/>
        <v>141373.26800676732</v>
      </c>
    </row>
    <row r="8" spans="1:8" x14ac:dyDescent="0.4">
      <c r="A8" s="2">
        <v>44712</v>
      </c>
      <c r="B8" s="1" t="s">
        <v>5</v>
      </c>
      <c r="C8" s="1">
        <v>295692.27519210108</v>
      </c>
      <c r="D8" s="1">
        <v>1</v>
      </c>
      <c r="E8" s="3">
        <v>0.20036413702399999</v>
      </c>
      <c r="F8" s="3">
        <v>0.37112485516597421</v>
      </c>
      <c r="G8" s="4">
        <f t="shared" si="0"/>
        <v>59246.127543528455</v>
      </c>
      <c r="H8" s="4">
        <f t="shared" si="1"/>
        <v>109738.7528043659</v>
      </c>
    </row>
    <row r="9" spans="1:8" x14ac:dyDescent="0.4">
      <c r="A9" s="2">
        <v>44712</v>
      </c>
      <c r="B9" s="1" t="s">
        <v>5</v>
      </c>
      <c r="C9" s="1">
        <v>284611.64736854914</v>
      </c>
      <c r="D9" s="1">
        <v>2</v>
      </c>
      <c r="E9" s="3">
        <v>0.122</v>
      </c>
      <c r="F9" s="3">
        <v>0.14564190465473112</v>
      </c>
      <c r="G9" s="4">
        <f t="shared" si="0"/>
        <v>34722.620978962994</v>
      </c>
      <c r="H9" s="4">
        <f t="shared" si="1"/>
        <v>41451.382409676189</v>
      </c>
    </row>
    <row r="10" spans="1:8" x14ac:dyDescent="0.4">
      <c r="A10" s="2">
        <v>44712</v>
      </c>
      <c r="B10" s="1" t="s">
        <v>5</v>
      </c>
      <c r="C10" s="1">
        <v>133501.35601978452</v>
      </c>
      <c r="D10" s="1">
        <v>3</v>
      </c>
      <c r="E10" s="3">
        <v>0.20599999999999999</v>
      </c>
      <c r="F10" s="3">
        <v>0.39676024783733244</v>
      </c>
      <c r="G10" s="4">
        <f t="shared" si="0"/>
        <v>27501.279340075609</v>
      </c>
      <c r="H10" s="4">
        <f t="shared" si="1"/>
        <v>52968.031101029657</v>
      </c>
    </row>
    <row r="11" spans="1:8" x14ac:dyDescent="0.4">
      <c r="A11" s="2">
        <v>44712</v>
      </c>
      <c r="B11" s="1" t="s">
        <v>6</v>
      </c>
      <c r="C11" s="1">
        <v>720218.71253327536</v>
      </c>
      <c r="D11" s="1">
        <v>1</v>
      </c>
      <c r="E11" s="3">
        <v>2E-3</v>
      </c>
      <c r="F11" s="3">
        <v>2.7085507334508349E-3</v>
      </c>
      <c r="G11" s="4">
        <f t="shared" si="0"/>
        <v>1440.4374250665508</v>
      </c>
      <c r="H11" s="4">
        <f t="shared" si="1"/>
        <v>1950.748922077019</v>
      </c>
    </row>
    <row r="12" spans="1:8" x14ac:dyDescent="0.4">
      <c r="A12" s="2">
        <v>44712</v>
      </c>
      <c r="B12" s="1" t="s">
        <v>6</v>
      </c>
      <c r="C12" s="1">
        <v>226993.26610291071</v>
      </c>
      <c r="D12" s="1">
        <v>2</v>
      </c>
      <c r="E12" s="3">
        <v>5.1999999999999998E-2</v>
      </c>
      <c r="F12" s="3">
        <v>9.1643889673783591E-2</v>
      </c>
      <c r="G12" s="4">
        <f t="shared" si="0"/>
        <v>11803.649837351357</v>
      </c>
      <c r="H12" s="4">
        <f t="shared" si="1"/>
        <v>20802.54583542695</v>
      </c>
    </row>
    <row r="13" spans="1:8" x14ac:dyDescent="0.4">
      <c r="A13" s="2">
        <v>44712</v>
      </c>
      <c r="B13" s="1" t="s">
        <v>6</v>
      </c>
      <c r="C13" s="1">
        <v>131537.57491466956</v>
      </c>
      <c r="D13" s="1">
        <v>3</v>
      </c>
      <c r="E13" s="3">
        <v>0.1066</v>
      </c>
      <c r="F13" s="3">
        <v>0.20026903234815452</v>
      </c>
      <c r="G13" s="4">
        <f t="shared" si="0"/>
        <v>14021.905485903775</v>
      </c>
      <c r="H13" s="4">
        <f t="shared" si="1"/>
        <v>26342.902845583758</v>
      </c>
    </row>
    <row r="14" spans="1:8" x14ac:dyDescent="0.4">
      <c r="A14" s="2">
        <v>44712</v>
      </c>
      <c r="B14" s="1" t="s">
        <v>7</v>
      </c>
      <c r="C14" s="1">
        <v>981599.5199693999</v>
      </c>
      <c r="D14" s="1">
        <v>1</v>
      </c>
      <c r="E14" s="3">
        <v>0.03</v>
      </c>
      <c r="F14" s="3">
        <v>3.0085858638929527E-2</v>
      </c>
      <c r="G14" s="4">
        <f t="shared" si="0"/>
        <v>29447.985599081996</v>
      </c>
      <c r="H14" s="4">
        <f t="shared" si="1"/>
        <v>29532.264397840449</v>
      </c>
    </row>
    <row r="15" spans="1:8" x14ac:dyDescent="0.4">
      <c r="A15" s="2">
        <v>44712</v>
      </c>
      <c r="B15" s="1" t="s">
        <v>7</v>
      </c>
      <c r="C15" s="1">
        <v>608000.90212222748</v>
      </c>
      <c r="D15" s="1">
        <v>2</v>
      </c>
      <c r="E15" s="3">
        <v>0.10324999999999999</v>
      </c>
      <c r="F15" s="3">
        <v>0.13040292247932231</v>
      </c>
      <c r="G15" s="4">
        <f t="shared" si="0"/>
        <v>62776.093144119986</v>
      </c>
      <c r="H15" s="4">
        <f t="shared" si="1"/>
        <v>79285.094506802867</v>
      </c>
    </row>
    <row r="16" spans="1:8" x14ac:dyDescent="0.4">
      <c r="A16" s="2">
        <v>44712</v>
      </c>
      <c r="B16" s="1" t="s">
        <v>7</v>
      </c>
      <c r="C16" s="1">
        <v>350044.77253296506</v>
      </c>
      <c r="D16" s="1">
        <v>3</v>
      </c>
      <c r="E16" s="3">
        <v>0.45619999999999999</v>
      </c>
      <c r="F16" s="3">
        <v>0.86732070789033611</v>
      </c>
      <c r="G16" s="4">
        <f t="shared" si="0"/>
        <v>159690.42522953867</v>
      </c>
      <c r="H16" s="4">
        <f t="shared" si="1"/>
        <v>303601.07990660291</v>
      </c>
    </row>
    <row r="17" spans="1:8" x14ac:dyDescent="0.4">
      <c r="A17" s="2">
        <v>44712</v>
      </c>
      <c r="B17" s="1" t="s">
        <v>8</v>
      </c>
      <c r="C17" s="1">
        <v>22959.567198977515</v>
      </c>
      <c r="D17" s="1">
        <v>1</v>
      </c>
      <c r="E17" s="3">
        <v>0.105</v>
      </c>
      <c r="F17" s="3">
        <v>0.18395477044573227</v>
      </c>
      <c r="G17" s="4">
        <f t="shared" si="0"/>
        <v>2410.754555892639</v>
      </c>
      <c r="H17" s="4">
        <f t="shared" si="1"/>
        <v>4223.5219136212727</v>
      </c>
    </row>
    <row r="18" spans="1:8" x14ac:dyDescent="0.4">
      <c r="A18" s="2">
        <v>44712</v>
      </c>
      <c r="B18" s="1" t="s">
        <v>8</v>
      </c>
      <c r="C18" s="1">
        <v>165491.76452126258</v>
      </c>
      <c r="D18" s="1">
        <v>2</v>
      </c>
      <c r="E18" s="3">
        <v>0.22500000000000001</v>
      </c>
      <c r="F18" s="3">
        <v>0.4321792274111092</v>
      </c>
      <c r="G18" s="4">
        <f t="shared" si="0"/>
        <v>37235.647017284078</v>
      </c>
      <c r="H18" s="4">
        <f t="shared" si="1"/>
        <v>71522.102933700473</v>
      </c>
    </row>
    <row r="19" spans="1:8" x14ac:dyDescent="0.4">
      <c r="A19" s="2">
        <v>44712</v>
      </c>
      <c r="B19" s="1" t="s">
        <v>8</v>
      </c>
      <c r="C19" s="1">
        <v>30237.144542597849</v>
      </c>
      <c r="D19" s="1">
        <v>3</v>
      </c>
      <c r="E19" s="3">
        <v>0.50600000000000001</v>
      </c>
      <c r="F19" s="3">
        <v>0.70499999999999996</v>
      </c>
      <c r="G19" s="4">
        <f t="shared" si="0"/>
        <v>15299.995138554512</v>
      </c>
      <c r="H19" s="4">
        <f t="shared" si="1"/>
        <v>21317.186902531481</v>
      </c>
    </row>
    <row r="20" spans="1:8" x14ac:dyDescent="0.4">
      <c r="A20" s="2">
        <v>44742</v>
      </c>
      <c r="B20" s="1" t="s">
        <v>3</v>
      </c>
      <c r="C20" s="1">
        <v>408782.98579223081</v>
      </c>
      <c r="D20" s="1">
        <v>1</v>
      </c>
      <c r="E20" s="3">
        <v>2.385E-2</v>
      </c>
      <c r="F20" s="3">
        <v>2.5164758027472971E-2</v>
      </c>
      <c r="G20" s="4">
        <f t="shared" si="0"/>
        <v>9749.4742111447049</v>
      </c>
      <c r="H20" s="4">
        <f t="shared" si="1"/>
        <v>10286.92492320941</v>
      </c>
    </row>
    <row r="21" spans="1:8" x14ac:dyDescent="0.4">
      <c r="A21" s="2">
        <v>44742</v>
      </c>
      <c r="B21" s="1" t="s">
        <v>3</v>
      </c>
      <c r="C21" s="1">
        <v>857815.56442035153</v>
      </c>
      <c r="D21" s="1">
        <v>2</v>
      </c>
      <c r="E21" s="3">
        <v>2.4480966536999996E-2</v>
      </c>
      <c r="F21" s="3">
        <v>2.9932500775733721E-2</v>
      </c>
      <c r="G21" s="4">
        <f t="shared" si="0"/>
        <v>21000.154127492391</v>
      </c>
      <c r="H21" s="4">
        <f t="shared" si="1"/>
        <v>25676.565047448632</v>
      </c>
    </row>
    <row r="22" spans="1:8" x14ac:dyDescent="0.4">
      <c r="A22" s="2">
        <v>44742</v>
      </c>
      <c r="B22" s="1" t="s">
        <v>3</v>
      </c>
      <c r="C22" s="1">
        <v>796607.32789568626</v>
      </c>
      <c r="D22" s="1">
        <v>3</v>
      </c>
      <c r="E22" s="3">
        <v>8.3699999999999997E-2</v>
      </c>
      <c r="F22" s="3">
        <v>0.15755068820142384</v>
      </c>
      <c r="G22" s="4">
        <f t="shared" si="0"/>
        <v>66676.033344868934</v>
      </c>
      <c r="H22" s="4">
        <f t="shared" si="1"/>
        <v>125506.03273626267</v>
      </c>
    </row>
    <row r="23" spans="1:8" x14ac:dyDescent="0.4">
      <c r="A23" s="2">
        <v>44742</v>
      </c>
      <c r="B23" s="1" t="s">
        <v>4</v>
      </c>
      <c r="C23" s="1">
        <v>4498.6893270612118</v>
      </c>
      <c r="D23" s="1">
        <v>1</v>
      </c>
      <c r="E23" s="3">
        <v>2.5793419057178475E-2</v>
      </c>
      <c r="F23" s="3">
        <v>3.3759262834821981E-2</v>
      </c>
      <c r="G23" s="4">
        <f t="shared" si="0"/>
        <v>116.03657902094606</v>
      </c>
      <c r="H23" s="4">
        <f t="shared" si="1"/>
        <v>151.87243540446786</v>
      </c>
    </row>
    <row r="24" spans="1:8" x14ac:dyDescent="0.4">
      <c r="A24" s="2">
        <v>44742</v>
      </c>
      <c r="B24" s="1" t="s">
        <v>4</v>
      </c>
      <c r="C24" s="1">
        <v>764419.36813200358</v>
      </c>
      <c r="D24" s="1">
        <v>2</v>
      </c>
      <c r="E24" s="3">
        <v>9.1799999999999993E-2</v>
      </c>
      <c r="F24" s="3">
        <v>0.17188663533310156</v>
      </c>
      <c r="G24" s="4">
        <f t="shared" si="0"/>
        <v>70173.697994517919</v>
      </c>
      <c r="H24" s="4">
        <f t="shared" si="1"/>
        <v>131393.47317166562</v>
      </c>
    </row>
    <row r="25" spans="1:8" x14ac:dyDescent="0.4">
      <c r="A25" s="2">
        <v>44742</v>
      </c>
      <c r="B25" s="1" t="s">
        <v>4</v>
      </c>
      <c r="C25" s="1">
        <v>60760.023496788883</v>
      </c>
      <c r="D25" s="1">
        <v>3</v>
      </c>
      <c r="E25" s="3">
        <v>0.17568</v>
      </c>
      <c r="F25" s="3">
        <v>0.26876671567771904</v>
      </c>
      <c r="G25" s="4">
        <f t="shared" si="0"/>
        <v>10674.320927915871</v>
      </c>
      <c r="H25" s="4">
        <f t="shared" si="1"/>
        <v>16330.271959732985</v>
      </c>
    </row>
    <row r="26" spans="1:8" x14ac:dyDescent="0.4">
      <c r="A26" s="2">
        <v>44742</v>
      </c>
      <c r="B26" s="1" t="s">
        <v>5</v>
      </c>
      <c r="C26" s="1">
        <v>252925.31660439243</v>
      </c>
      <c r="D26" s="1">
        <v>1</v>
      </c>
      <c r="E26" s="3">
        <v>0.18032772332159999</v>
      </c>
      <c r="F26" s="3">
        <v>0.33401236964937681</v>
      </c>
      <c r="G26" s="4">
        <f t="shared" si="0"/>
        <v>45609.44651366496</v>
      </c>
      <c r="H26" s="4">
        <f t="shared" si="1"/>
        <v>84480.184343351983</v>
      </c>
    </row>
    <row r="27" spans="1:8" x14ac:dyDescent="0.4">
      <c r="A27" s="2">
        <v>44742</v>
      </c>
      <c r="B27" s="1" t="s">
        <v>5</v>
      </c>
      <c r="C27" s="1">
        <v>702964.71998024464</v>
      </c>
      <c r="D27" s="1">
        <v>2</v>
      </c>
      <c r="E27" s="3">
        <v>0.10979999999999999</v>
      </c>
      <c r="F27" s="3">
        <v>0.13107771418925801</v>
      </c>
      <c r="G27" s="4">
        <f t="shared" si="0"/>
        <v>77185.52625383086</v>
      </c>
      <c r="H27" s="4">
        <f t="shared" si="1"/>
        <v>92143.008650702293</v>
      </c>
    </row>
    <row r="28" spans="1:8" x14ac:dyDescent="0.4">
      <c r="A28" s="2">
        <v>44742</v>
      </c>
      <c r="B28" s="1" t="s">
        <v>5</v>
      </c>
      <c r="C28" s="1">
        <v>682669.14060613944</v>
      </c>
      <c r="D28" s="1">
        <v>3</v>
      </c>
      <c r="E28" s="3">
        <v>0.18539999999999998</v>
      </c>
      <c r="F28" s="3">
        <v>0.35708422305359921</v>
      </c>
      <c r="G28" s="4">
        <f t="shared" si="0"/>
        <v>126566.85866837823</v>
      </c>
      <c r="H28" s="4">
        <f t="shared" si="1"/>
        <v>243770.37967601157</v>
      </c>
    </row>
    <row r="29" spans="1:8" x14ac:dyDescent="0.4">
      <c r="A29" s="2">
        <v>44742</v>
      </c>
      <c r="B29" s="1" t="s">
        <v>6</v>
      </c>
      <c r="C29" s="1">
        <v>710710.55334109603</v>
      </c>
      <c r="D29" s="1">
        <v>1</v>
      </c>
      <c r="E29" s="3">
        <v>1.8000000000000002E-3</v>
      </c>
      <c r="F29" s="3">
        <v>2.4376956601057514E-3</v>
      </c>
      <c r="G29" s="4">
        <f t="shared" si="0"/>
        <v>1279.278996013973</v>
      </c>
      <c r="H29" s="4">
        <f t="shared" si="1"/>
        <v>1732.4960314709469</v>
      </c>
    </row>
    <row r="30" spans="1:8" x14ac:dyDescent="0.4">
      <c r="A30" s="2">
        <v>44742</v>
      </c>
      <c r="B30" s="1" t="s">
        <v>6</v>
      </c>
      <c r="C30" s="1">
        <v>507327.90282918385</v>
      </c>
      <c r="D30" s="1">
        <v>2</v>
      </c>
      <c r="E30" s="3">
        <v>4.6800000000000001E-2</v>
      </c>
      <c r="F30" s="3">
        <v>8.2479500706405237E-2</v>
      </c>
      <c r="G30" s="4">
        <f t="shared" si="0"/>
        <v>23742.945852405806</v>
      </c>
      <c r="H30" s="4">
        <f t="shared" si="1"/>
        <v>41844.152119778759</v>
      </c>
    </row>
    <row r="31" spans="1:8" x14ac:dyDescent="0.4">
      <c r="A31" s="2">
        <v>44742</v>
      </c>
      <c r="B31" s="1" t="s">
        <v>6</v>
      </c>
      <c r="C31" s="1">
        <v>583627.75273572258</v>
      </c>
      <c r="D31" s="1">
        <v>3</v>
      </c>
      <c r="E31" s="3">
        <v>9.5939999999999998E-2</v>
      </c>
      <c r="F31" s="3">
        <v>0.18024212911333906</v>
      </c>
      <c r="G31" s="4">
        <f t="shared" si="0"/>
        <v>55993.246597465222</v>
      </c>
      <c r="H31" s="4">
        <f t="shared" si="1"/>
        <v>105194.30876272003</v>
      </c>
    </row>
    <row r="32" spans="1:8" x14ac:dyDescent="0.4">
      <c r="A32" s="2">
        <v>44742</v>
      </c>
      <c r="B32" s="1" t="s">
        <v>7</v>
      </c>
      <c r="C32" s="1">
        <v>171823.21961939184</v>
      </c>
      <c r="D32" s="1">
        <v>1</v>
      </c>
      <c r="E32" s="3">
        <v>2.7E-2</v>
      </c>
      <c r="F32" s="3">
        <v>2.7077272775036576E-2</v>
      </c>
      <c r="G32" s="4">
        <f t="shared" si="0"/>
        <v>4639.2269297235798</v>
      </c>
      <c r="H32" s="4">
        <f t="shared" si="1"/>
        <v>4652.5041867192895</v>
      </c>
    </row>
    <row r="33" spans="1:8" x14ac:dyDescent="0.4">
      <c r="A33" s="2">
        <v>44742</v>
      </c>
      <c r="B33" s="1" t="s">
        <v>7</v>
      </c>
      <c r="C33" s="1">
        <v>856195.15282038518</v>
      </c>
      <c r="D33" s="1">
        <v>2</v>
      </c>
      <c r="E33" s="3">
        <v>9.2924999999999994E-2</v>
      </c>
      <c r="F33" s="3">
        <v>0.11736263023139008</v>
      </c>
      <c r="G33" s="4">
        <f t="shared" si="0"/>
        <v>79561.934575834282</v>
      </c>
      <c r="H33" s="4">
        <f t="shared" si="1"/>
        <v>100485.31512636739</v>
      </c>
    </row>
    <row r="34" spans="1:8" x14ac:dyDescent="0.4">
      <c r="A34" s="2">
        <v>44742</v>
      </c>
      <c r="B34" s="1" t="s">
        <v>7</v>
      </c>
      <c r="C34" s="1">
        <v>533852.23424931208</v>
      </c>
      <c r="D34" s="1">
        <v>3</v>
      </c>
      <c r="E34" s="3">
        <v>0.41058</v>
      </c>
      <c r="F34" s="3">
        <v>0.78058863710130255</v>
      </c>
      <c r="G34" s="4">
        <f t="shared" si="0"/>
        <v>219189.05033808257</v>
      </c>
      <c r="H34" s="4">
        <f t="shared" si="1"/>
        <v>416718.98794615583</v>
      </c>
    </row>
    <row r="35" spans="1:8" x14ac:dyDescent="0.4">
      <c r="A35" s="2">
        <v>44742</v>
      </c>
      <c r="B35" s="1" t="s">
        <v>8</v>
      </c>
      <c r="C35" s="1">
        <v>713331.93828937109</v>
      </c>
      <c r="D35" s="1">
        <v>1</v>
      </c>
      <c r="E35" s="3">
        <v>9.4500000000000001E-2</v>
      </c>
      <c r="F35" s="3">
        <v>0.16555929340115905</v>
      </c>
      <c r="G35" s="4">
        <f t="shared" si="0"/>
        <v>67409.868168345565</v>
      </c>
      <c r="H35" s="4">
        <f t="shared" si="1"/>
        <v>118098.73166366747</v>
      </c>
    </row>
    <row r="36" spans="1:8" x14ac:dyDescent="0.4">
      <c r="A36" s="2">
        <v>44742</v>
      </c>
      <c r="B36" s="1" t="s">
        <v>8</v>
      </c>
      <c r="C36" s="1">
        <v>225896.00748314286</v>
      </c>
      <c r="D36" s="1">
        <v>2</v>
      </c>
      <c r="E36" s="3">
        <v>0.20250000000000001</v>
      </c>
      <c r="F36" s="3">
        <v>0.38896130466999829</v>
      </c>
      <c r="G36" s="4">
        <f t="shared" si="0"/>
        <v>45743.941515336432</v>
      </c>
      <c r="H36" s="4">
        <f t="shared" si="1"/>
        <v>87864.805790386949</v>
      </c>
    </row>
    <row r="37" spans="1:8" x14ac:dyDescent="0.4">
      <c r="A37" s="2">
        <v>44742</v>
      </c>
      <c r="B37" s="1" t="s">
        <v>8</v>
      </c>
      <c r="C37" s="1">
        <v>735517.69992130273</v>
      </c>
      <c r="D37" s="1">
        <v>3</v>
      </c>
      <c r="E37" s="3">
        <v>0.45540000000000003</v>
      </c>
      <c r="F37" s="3">
        <v>0.63449999999999995</v>
      </c>
      <c r="G37" s="4">
        <f t="shared" si="0"/>
        <v>334954.76054416131</v>
      </c>
      <c r="H37" s="4">
        <f t="shared" si="1"/>
        <v>466685.98060006654</v>
      </c>
    </row>
    <row r="38" spans="1:8" x14ac:dyDescent="0.4">
      <c r="A38" s="2">
        <v>44773</v>
      </c>
      <c r="B38" s="1" t="s">
        <v>3</v>
      </c>
      <c r="C38" s="1">
        <v>776406.37389744399</v>
      </c>
      <c r="D38" s="1">
        <v>1</v>
      </c>
      <c r="E38" s="3">
        <v>2.1465000000000001E-2</v>
      </c>
      <c r="F38" s="3">
        <v>2.2648282224725674E-2</v>
      </c>
      <c r="G38" s="4">
        <f t="shared" si="0"/>
        <v>16665.562815708636</v>
      </c>
      <c r="H38" s="4">
        <f t="shared" si="1"/>
        <v>17584.270677105196</v>
      </c>
    </row>
    <row r="39" spans="1:8" x14ac:dyDescent="0.4">
      <c r="A39" s="2">
        <v>44773</v>
      </c>
      <c r="B39" s="1" t="s">
        <v>3</v>
      </c>
      <c r="C39" s="1">
        <v>908796.61382527044</v>
      </c>
      <c r="D39" s="1">
        <v>2</v>
      </c>
      <c r="E39" s="3">
        <v>2.2032869883299996E-2</v>
      </c>
      <c r="F39" s="3">
        <v>2.693925069816035E-2</v>
      </c>
      <c r="G39" s="4">
        <f t="shared" si="0"/>
        <v>20023.397542795818</v>
      </c>
      <c r="H39" s="4">
        <f t="shared" si="1"/>
        <v>24482.299813478177</v>
      </c>
    </row>
    <row r="40" spans="1:8" x14ac:dyDescent="0.4">
      <c r="A40" s="2">
        <v>44773</v>
      </c>
      <c r="B40" s="1" t="s">
        <v>3</v>
      </c>
      <c r="C40" s="1">
        <v>869680.54711196315</v>
      </c>
      <c r="D40" s="1">
        <v>3</v>
      </c>
      <c r="E40" s="3">
        <v>7.5329999999999994E-2</v>
      </c>
      <c r="F40" s="3">
        <v>0.14179561938128146</v>
      </c>
      <c r="G40" s="4">
        <f t="shared" si="0"/>
        <v>65513.035613944179</v>
      </c>
      <c r="H40" s="4">
        <f t="shared" si="1"/>
        <v>123316.89184159254</v>
      </c>
    </row>
    <row r="41" spans="1:8" x14ac:dyDescent="0.4">
      <c r="A41" s="2">
        <v>44773</v>
      </c>
      <c r="B41" s="1" t="s">
        <v>4</v>
      </c>
      <c r="C41" s="1">
        <v>428838.20534789475</v>
      </c>
      <c r="D41" s="1">
        <v>1</v>
      </c>
      <c r="E41" s="3">
        <v>2.3214077151460628E-2</v>
      </c>
      <c r="F41" s="3">
        <v>3.0383336551339783E-2</v>
      </c>
      <c r="G41" s="4">
        <f t="shared" si="0"/>
        <v>9955.0831844399454</v>
      </c>
      <c r="H41" s="4">
        <f t="shared" si="1"/>
        <v>13029.535519157645</v>
      </c>
    </row>
    <row r="42" spans="1:8" x14ac:dyDescent="0.4">
      <c r="A42" s="2">
        <v>44773</v>
      </c>
      <c r="B42" s="1" t="s">
        <v>4</v>
      </c>
      <c r="C42" s="1">
        <v>294398.71160937258</v>
      </c>
      <c r="D42" s="1">
        <v>2</v>
      </c>
      <c r="E42" s="3">
        <v>8.2619999999999999E-2</v>
      </c>
      <c r="F42" s="3">
        <v>0.15469797179979142</v>
      </c>
      <c r="G42" s="4">
        <f t="shared" si="0"/>
        <v>24323.221553166361</v>
      </c>
      <c r="H42" s="4">
        <f t="shared" si="1"/>
        <v>45542.883586441647</v>
      </c>
    </row>
    <row r="43" spans="1:8" x14ac:dyDescent="0.4">
      <c r="A43" s="2">
        <v>44773</v>
      </c>
      <c r="B43" s="1" t="s">
        <v>4</v>
      </c>
      <c r="C43" s="1">
        <v>97760.393442091867</v>
      </c>
      <c r="D43" s="1">
        <v>3</v>
      </c>
      <c r="E43" s="3">
        <v>0.158112</v>
      </c>
      <c r="F43" s="3">
        <v>0.24189004410994713</v>
      </c>
      <c r="G43" s="4">
        <f t="shared" si="0"/>
        <v>15457.091327916029</v>
      </c>
      <c r="H43" s="4">
        <f t="shared" si="1"/>
        <v>23647.265881913387</v>
      </c>
    </row>
    <row r="44" spans="1:8" x14ac:dyDescent="0.4">
      <c r="A44" s="2">
        <v>44773</v>
      </c>
      <c r="B44" s="1" t="s">
        <v>5</v>
      </c>
      <c r="C44" s="1">
        <v>964922.13702822733</v>
      </c>
      <c r="D44" s="1">
        <v>1</v>
      </c>
      <c r="E44" s="3">
        <v>0.16229495098944</v>
      </c>
      <c r="F44" s="3">
        <v>0.30061113268443912</v>
      </c>
      <c r="G44" s="4">
        <f t="shared" si="0"/>
        <v>156601.99093762186</v>
      </c>
      <c r="H44" s="4">
        <f t="shared" si="1"/>
        <v>290066.33656434499</v>
      </c>
    </row>
    <row r="45" spans="1:8" x14ac:dyDescent="0.4">
      <c r="A45" s="2">
        <v>44773</v>
      </c>
      <c r="B45" s="1" t="s">
        <v>5</v>
      </c>
      <c r="C45" s="1">
        <v>514410.49949438742</v>
      </c>
      <c r="D45" s="1">
        <v>2</v>
      </c>
      <c r="E45" s="3">
        <v>9.8819999999999991E-2</v>
      </c>
      <c r="F45" s="3">
        <v>0.11796994277033221</v>
      </c>
      <c r="G45" s="4">
        <f t="shared" si="0"/>
        <v>50834.04556003536</v>
      </c>
      <c r="H45" s="4">
        <f t="shared" si="1"/>
        <v>60684.977185810887</v>
      </c>
    </row>
    <row r="46" spans="1:8" x14ac:dyDescent="0.4">
      <c r="A46" s="2">
        <v>44773</v>
      </c>
      <c r="B46" s="1" t="s">
        <v>5</v>
      </c>
      <c r="C46" s="1">
        <v>265365.0369427285</v>
      </c>
      <c r="D46" s="1">
        <v>3</v>
      </c>
      <c r="E46" s="3">
        <v>0.16685999999999998</v>
      </c>
      <c r="F46" s="3">
        <v>0.32137580074823929</v>
      </c>
      <c r="G46" s="4">
        <f t="shared" si="0"/>
        <v>44278.810064263671</v>
      </c>
      <c r="H46" s="4">
        <f t="shared" si="1"/>
        <v>85281.901238055478</v>
      </c>
    </row>
    <row r="47" spans="1:8" x14ac:dyDescent="0.4">
      <c r="A47" s="2">
        <v>44773</v>
      </c>
      <c r="B47" s="1" t="s">
        <v>6</v>
      </c>
      <c r="C47" s="1">
        <v>708573.60171645787</v>
      </c>
      <c r="D47" s="1">
        <v>1</v>
      </c>
      <c r="E47" s="3">
        <v>1.6200000000000001E-3</v>
      </c>
      <c r="F47" s="3">
        <v>2.1939260940951762E-3</v>
      </c>
      <c r="G47" s="4">
        <f t="shared" si="0"/>
        <v>1147.8892347806618</v>
      </c>
      <c r="H47" s="4">
        <f t="shared" si="1"/>
        <v>1554.5581143927395</v>
      </c>
    </row>
    <row r="48" spans="1:8" x14ac:dyDescent="0.4">
      <c r="A48" s="2">
        <v>44773</v>
      </c>
      <c r="B48" s="1" t="s">
        <v>6</v>
      </c>
      <c r="C48" s="1">
        <v>990136.87687160831</v>
      </c>
      <c r="D48" s="1">
        <v>2</v>
      </c>
      <c r="E48" s="3">
        <v>4.2120000000000005E-2</v>
      </c>
      <c r="F48" s="3">
        <v>7.4231550635764712E-2</v>
      </c>
      <c r="G48" s="4">
        <f t="shared" si="0"/>
        <v>41704.565253832145</v>
      </c>
      <c r="H48" s="4">
        <f t="shared" si="1"/>
        <v>73499.395711832723</v>
      </c>
    </row>
    <row r="49" spans="1:8" x14ac:dyDescent="0.4">
      <c r="A49" s="2">
        <v>44773</v>
      </c>
      <c r="B49" s="1" t="s">
        <v>6</v>
      </c>
      <c r="C49" s="1">
        <v>436396.05189459963</v>
      </c>
      <c r="D49" s="1">
        <v>3</v>
      </c>
      <c r="E49" s="3">
        <v>8.6346000000000006E-2</v>
      </c>
      <c r="F49" s="3">
        <v>0.16221791620200515</v>
      </c>
      <c r="G49" s="4">
        <f t="shared" si="0"/>
        <v>37681.053496891102</v>
      </c>
      <c r="H49" s="4">
        <f t="shared" si="1"/>
        <v>70791.258177124051</v>
      </c>
    </row>
    <row r="50" spans="1:8" x14ac:dyDescent="0.4">
      <c r="A50" s="2">
        <v>44773</v>
      </c>
      <c r="B50" s="1" t="s">
        <v>7</v>
      </c>
      <c r="C50" s="1">
        <v>390137.83393110678</v>
      </c>
      <c r="D50" s="1">
        <v>1</v>
      </c>
      <c r="E50" s="3">
        <v>2.4299999999999999E-2</v>
      </c>
      <c r="F50" s="3">
        <v>2.4369545497532921E-2</v>
      </c>
      <c r="G50" s="4">
        <f t="shared" si="0"/>
        <v>9480.349364525895</v>
      </c>
      <c r="H50" s="4">
        <f t="shared" si="1"/>
        <v>9507.4816942930502</v>
      </c>
    </row>
    <row r="51" spans="1:8" x14ac:dyDescent="0.4">
      <c r="A51" s="2">
        <v>44773</v>
      </c>
      <c r="B51" s="1" t="s">
        <v>7</v>
      </c>
      <c r="C51" s="1">
        <v>709865.02511548356</v>
      </c>
      <c r="D51" s="1">
        <v>2</v>
      </c>
      <c r="E51" s="3">
        <v>8.3632499999999999E-2</v>
      </c>
      <c r="F51" s="3">
        <v>0.10562636720825108</v>
      </c>
      <c r="G51" s="4">
        <f t="shared" si="0"/>
        <v>59367.786712970679</v>
      </c>
      <c r="H51" s="4">
        <f t="shared" si="1"/>
        <v>74980.463811142443</v>
      </c>
    </row>
    <row r="52" spans="1:8" x14ac:dyDescent="0.4">
      <c r="A52" s="2">
        <v>44773</v>
      </c>
      <c r="B52" s="1" t="s">
        <v>7</v>
      </c>
      <c r="C52" s="1">
        <v>551551.96803133888</v>
      </c>
      <c r="D52" s="1">
        <v>3</v>
      </c>
      <c r="E52" s="3">
        <v>0.36952200000000002</v>
      </c>
      <c r="F52" s="3">
        <v>0.70252977339117229</v>
      </c>
      <c r="G52" s="4">
        <f t="shared" si="0"/>
        <v>203810.58633087642</v>
      </c>
      <c r="H52" s="4">
        <f t="shared" si="1"/>
        <v>387481.67911451159</v>
      </c>
    </row>
    <row r="53" spans="1:8" x14ac:dyDescent="0.4">
      <c r="A53" s="2">
        <v>44773</v>
      </c>
      <c r="B53" s="1" t="s">
        <v>8</v>
      </c>
      <c r="C53" s="1">
        <v>22335.097175538165</v>
      </c>
      <c r="D53" s="1">
        <v>1</v>
      </c>
      <c r="E53" s="3">
        <v>8.5050000000000001E-2</v>
      </c>
      <c r="F53" s="3">
        <v>0.14900336406104314</v>
      </c>
      <c r="G53" s="4">
        <f t="shared" si="0"/>
        <v>1899.600014779521</v>
      </c>
      <c r="H53" s="4">
        <f t="shared" si="1"/>
        <v>3328.0046157854895</v>
      </c>
    </row>
    <row r="54" spans="1:8" x14ac:dyDescent="0.4">
      <c r="A54" s="2">
        <v>44773</v>
      </c>
      <c r="B54" s="1" t="s">
        <v>8</v>
      </c>
      <c r="C54" s="1">
        <v>268801.62404474826</v>
      </c>
      <c r="D54" s="1">
        <v>2</v>
      </c>
      <c r="E54" s="3">
        <v>0.18225000000000002</v>
      </c>
      <c r="F54" s="3">
        <v>0.35006517420299849</v>
      </c>
      <c r="G54" s="4">
        <f t="shared" si="0"/>
        <v>48989.095982155377</v>
      </c>
      <c r="H54" s="4">
        <f t="shared" si="1"/>
        <v>94098.0873472737</v>
      </c>
    </row>
    <row r="55" spans="1:8" x14ac:dyDescent="0.4">
      <c r="A55" s="2">
        <v>44773</v>
      </c>
      <c r="B55" s="1" t="s">
        <v>8</v>
      </c>
      <c r="C55" s="1">
        <v>84756.386979150222</v>
      </c>
      <c r="D55" s="1">
        <v>3</v>
      </c>
      <c r="E55" s="3">
        <v>0.40986000000000006</v>
      </c>
      <c r="F55" s="3">
        <v>0.57104999999999995</v>
      </c>
      <c r="G55" s="4">
        <f t="shared" si="0"/>
        <v>34738.252767274513</v>
      </c>
      <c r="H55" s="4">
        <f t="shared" si="1"/>
        <v>48400.134784443733</v>
      </c>
    </row>
    <row r="56" spans="1:8" x14ac:dyDescent="0.4">
      <c r="A56" s="2"/>
    </row>
  </sheetData>
  <autoFilter ref="A1:H55" xr:uid="{FA76B6CA-2802-4AAC-A2C0-90799C3733DF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1</vt:i4>
      </vt:variant>
    </vt:vector>
  </HeadingPairs>
  <TitlesOfParts>
    <vt:vector size="3" baseType="lpstr">
      <vt:lpstr>Summary</vt:lpstr>
      <vt:lpstr>data</vt:lpstr>
      <vt:lpstr>Summary!Print_Area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Samuel</dc:creator>
  <cp:lastModifiedBy>Li Samuel</cp:lastModifiedBy>
  <cp:lastPrinted>2022-06-21T19:30:17Z</cp:lastPrinted>
  <dcterms:created xsi:type="dcterms:W3CDTF">2022-06-21T18:37:28Z</dcterms:created>
  <dcterms:modified xsi:type="dcterms:W3CDTF">2022-06-21T19:33:30Z</dcterms:modified>
</cp:coreProperties>
</file>