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V" sheetId="1" state="visible" r:id="rId2"/>
    <sheet name="NPV" sheetId="2" state="visible" r:id="rId3"/>
    <sheet name="S1vsS2" sheetId="3" state="visible" r:id="rId4"/>
    <sheet name="Projekt" sheetId="4" state="visible" r:id="rId5"/>
  </sheets>
  <definedNames>
    <definedName function="false" hidden="false" name="Budžet" vbProcedure="false">Projekt!$B$1</definedName>
    <definedName function="false" hidden="false" name="kta" vbProcedure="false">PV!$B$1</definedName>
    <definedName function="false" hidden="false" name="Ugovoreno" vbProcedure="false">2900000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<sst xmlns="http://schemas.openxmlformats.org/spreadsheetml/2006/main" count="55" uniqueCount="37">
  <si>
    <t xml:space="preserve">Kamata</t>
  </si>
  <si>
    <t xml:space="preserve">Godina</t>
  </si>
  <si>
    <t xml:space="preserve">Trošak/korist</t>
  </si>
  <si>
    <t xml:space="preserve">1/POWER((1+kta);Ai)</t>
  </si>
  <si>
    <t xml:space="preserve">PV</t>
  </si>
  <si>
    <t xml:space="preserve">pow(1+kta; Ai)</t>
  </si>
  <si>
    <t xml:space="preserve">kumul</t>
  </si>
  <si>
    <t xml:space="preserve">NPV</t>
  </si>
  <si>
    <t xml:space="preserve">NPV(kta; B4:B6)+B3</t>
  </si>
  <si>
    <t xml:space="preserve">Projekt 1</t>
  </si>
  <si>
    <t xml:space="preserve">Ukupno</t>
  </si>
  <si>
    <t xml:space="preserve">BCR</t>
  </si>
  <si>
    <t xml:space="preserve">Trošak</t>
  </si>
  <si>
    <t xml:space="preserve">Korist</t>
  </si>
  <si>
    <t xml:space="preserve">Korist-trošak</t>
  </si>
  <si>
    <t xml:space="preserve">IRR</t>
  </si>
  <si>
    <t xml:space="preserve">Projekt 2</t>
  </si>
  <si>
    <t xml:space="preserve">ROI</t>
  </si>
  <si>
    <t xml:space="preserve">/god</t>
  </si>
  <si>
    <t xml:space="preserve">kumulativ NPV</t>
  </si>
  <si>
    <t xml:space="preserve">Vrijeme povrata</t>
  </si>
  <si>
    <t xml:space="preserve">SUM</t>
  </si>
  <si>
    <t xml:space="preserve">KTA</t>
  </si>
  <si>
    <t xml:space="preserve">SYS 1</t>
  </si>
  <si>
    <t xml:space="preserve">SYS 2</t>
  </si>
  <si>
    <t xml:space="preserve">Budžet</t>
  </si>
  <si>
    <t xml:space="preserve">Plaće razvojnika</t>
  </si>
  <si>
    <t xml:space="preserve">Analitičar/konzultant</t>
  </si>
  <si>
    <t xml:space="preserve">Najam i režije </t>
  </si>
  <si>
    <t xml:space="preserve">Oprema - nabavna cijena</t>
  </si>
  <si>
    <t xml:space="preserve">Održavanje IS-a</t>
  </si>
  <si>
    <t xml:space="preserve">Licence za razvojno okruženje</t>
  </si>
  <si>
    <t xml:space="preserve">Najam cloud usluga</t>
  </si>
  <si>
    <t xml:space="preserve">Edukacija razvojnika</t>
  </si>
  <si>
    <t xml:space="preserve">Naplata</t>
  </si>
  <si>
    <t xml:space="preserve">Zarada</t>
  </si>
  <si>
    <t xml:space="preserve">NPV (kumulativ)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</si>
</sst>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%"/>
    <numFmt numFmtId="166" formatCode="0.0%"/>
    <numFmt numFmtId="167" formatCode="0.00_ ;[RED]\-0.00\ "/>
    <numFmt numFmtId="168" formatCode="0.0000"/>
    <numFmt numFmtId="169" formatCode="0.00%"/>
    <numFmt numFmtId="170" formatCode="#,##0_ ;[RED]\-#,##0\ "/>
    <numFmt numFmtId="171" formatCode="0.00"/>
    <numFmt numFmtId="172" formatCode="#,##0.00_ ;[RED]\-#,##0.00\ "/>
    <numFmt numFmtId="173" formatCode="0.000"/>
    <numFmt numFmtId="174" formatCode="_-* #,##0.00_-;\-* #,##0.00_-;_-* \-??_-;_-@_-"/>
    <numFmt numFmtId="175" formatCode="_-* #,##0_-;\-* #,##0_-;_-* \-??_-;_-@_-"/>
    <numFmt numFmtId="176" formatCode="0"/>
  </numFmts>
  <fonts count="11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Calibri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cent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4F81B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NPV!$B$19:$F$19</c:f>
              <c:numCache>
                <c:formatCode>General</c:formatCode>
                <c:ptCount val="5"/>
                <c:pt idx="0">
                  <c:v>-5000</c:v>
                </c:pt>
                <c:pt idx="1">
                  <c:v>-4090.90909090909</c:v>
                </c:pt>
                <c:pt idx="2">
                  <c:v>-2438.01652892562</c:v>
                </c:pt>
                <c:pt idx="3">
                  <c:v>-184.072126220888</c:v>
                </c:pt>
                <c:pt idx="4">
                  <c:v>2547.98169523939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"Series 2"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NPV!$B$25:$F$25</c:f>
              <c:numCache>
                <c:formatCode>General</c:formatCode>
                <c:ptCount val="5"/>
                <c:pt idx="0">
                  <c:v>-1000</c:v>
                </c:pt>
                <c:pt idx="1">
                  <c:v>-1000</c:v>
                </c:pt>
                <c:pt idx="2">
                  <c:v>652.892561983471</c:v>
                </c:pt>
                <c:pt idx="3">
                  <c:v>2155.52216378663</c:v>
                </c:pt>
                <c:pt idx="4">
                  <c:v>3521.54907451677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649746"/>
        <c:axId val="18711231"/>
      </c:lineChart>
      <c:catAx>
        <c:axId val="166497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11231"/>
        <c:crosses val="autoZero"/>
        <c:auto val="1"/>
        <c:lblAlgn val="ctr"/>
        <c:lblOffset val="100"/>
        <c:noMultiLvlLbl val="0"/>
      </c:catAx>
      <c:valAx>
        <c:axId val="187112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497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NPV (kumulativ)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Projekt!$A$15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Projekt!$B$15:$D$15</c:f>
              <c:numCache>
                <c:formatCode>General</c:formatCode>
                <c:ptCount val="3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940282"/>
        <c:axId val="39820011"/>
      </c:lineChart>
      <c:catAx>
        <c:axId val="21940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20011"/>
        <c:crosses val="autoZero"/>
        <c:auto val="1"/>
        <c:lblAlgn val="ctr"/>
        <c:lblOffset val="100"/>
        <c:noMultiLvlLbl val="0"/>
      </c:catAx>
      <c:valAx>
        <c:axId val="39820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402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961920</xdr:colOff>
      <xdr:row>26</xdr:row>
      <xdr:rowOff>104760</xdr:rowOff>
    </xdr:from>
    <xdr:to>
      <xdr:col>8</xdr:col>
      <xdr:colOff>123480</xdr:colOff>
      <xdr:row>43</xdr:row>
      <xdr:rowOff>47160</xdr:rowOff>
    </xdr:to>
    <xdr:graphicFrame>
      <xdr:nvGraphicFramePr>
        <xdr:cNvPr id="0" name="Chart 1"/>
        <xdr:cNvGraphicFramePr/>
      </xdr:nvGraphicFramePr>
      <xdr:xfrm>
        <a:off x="961920" y="4390920"/>
        <a:ext cx="477684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292680</xdr:colOff>
      <xdr:row>0</xdr:row>
      <xdr:rowOff>147240</xdr:rowOff>
    </xdr:from>
    <xdr:to>
      <xdr:col>10</xdr:col>
      <xdr:colOff>264240</xdr:colOff>
      <xdr:row>14</xdr:row>
      <xdr:rowOff>150120</xdr:rowOff>
    </xdr:to>
    <xdr:graphicFrame>
      <xdr:nvGraphicFramePr>
        <xdr:cNvPr id="1" name="Chart 2"/>
        <xdr:cNvGraphicFramePr/>
      </xdr:nvGraphicFramePr>
      <xdr:xfrm>
        <a:off x="5662080" y="147240"/>
        <a:ext cx="2420280" cy="227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A8" activeCellId="0" sqref="A8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13.66"/>
    <col collapsed="false" customWidth="true" hidden="false" outlineLevel="0" max="3" min="3" style="0" width="20.56"/>
    <col collapsed="false" customWidth="true" hidden="false" outlineLevel="0" max="4" min="4" style="0" width="9.33"/>
  </cols>
  <sheetData>
    <row r="1" customFormat="false" ht="12.75" hidden="false" customHeight="false" outlineLevel="0" collapsed="false">
      <c r="A1" s="1" t="s">
        <v>0</v>
      </c>
      <c r="B1" s="2" t="n">
        <v>0.06</v>
      </c>
    </row>
    <row r="2" s="3" customFormat="true" ht="12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</row>
    <row r="3" customFormat="false" ht="12.75" hidden="false" customHeight="false" outlineLevel="0" collapsed="false">
      <c r="A3" s="0" t="n">
        <v>0</v>
      </c>
      <c r="B3" s="6" t="n">
        <v>-300</v>
      </c>
      <c r="C3" s="6" t="n">
        <f aca="false">ROUND(1/POWER((1+kta),A3),4)</f>
        <v>1</v>
      </c>
      <c r="D3" s="6" t="n">
        <f aca="false">B3*C3</f>
        <v>-300</v>
      </c>
      <c r="E3" s="7" t="n">
        <f aca="false">POWER(1+kta,A3)</f>
        <v>1</v>
      </c>
      <c r="F3" s="6" t="n">
        <f aca="false">D3</f>
        <v>-300</v>
      </c>
    </row>
    <row r="4" customFormat="false" ht="12.75" hidden="false" customHeight="false" outlineLevel="0" collapsed="false">
      <c r="A4" s="0" t="n">
        <v>1</v>
      </c>
      <c r="B4" s="6" t="n">
        <v>100</v>
      </c>
      <c r="C4" s="6" t="n">
        <f aca="false">ROUND(1/POWER((1+kta),A4),4)</f>
        <v>0.9434</v>
      </c>
      <c r="D4" s="6" t="n">
        <f aca="false">B4*C4</f>
        <v>94.34</v>
      </c>
      <c r="E4" s="7" t="n">
        <f aca="false">POWER(1+kta,A4)</f>
        <v>1.06</v>
      </c>
      <c r="F4" s="6" t="n">
        <f aca="false">F3+D4</f>
        <v>-205.66</v>
      </c>
    </row>
    <row r="5" customFormat="false" ht="12.75" hidden="false" customHeight="false" outlineLevel="0" collapsed="false">
      <c r="A5" s="0" t="n">
        <v>2</v>
      </c>
      <c r="B5" s="6" t="n">
        <v>100</v>
      </c>
      <c r="C5" s="6" t="n">
        <f aca="false">ROUND(1/POWER((1+kta),A5),4)</f>
        <v>0.89</v>
      </c>
      <c r="D5" s="6" t="n">
        <f aca="false">B5*C5</f>
        <v>89</v>
      </c>
      <c r="E5" s="7" t="n">
        <f aca="false">POWER(1+kta,A5)</f>
        <v>1.1236</v>
      </c>
      <c r="F5" s="6" t="n">
        <f aca="false">F4+D5</f>
        <v>-116.66</v>
      </c>
    </row>
    <row r="6" customFormat="false" ht="12.75" hidden="false" customHeight="false" outlineLevel="0" collapsed="false">
      <c r="A6" s="0" t="n">
        <v>3</v>
      </c>
      <c r="B6" s="6" t="n">
        <v>100</v>
      </c>
      <c r="C6" s="6" t="n">
        <f aca="false">ROUND(1/POWER((1+kta),A6),4)</f>
        <v>0.8396</v>
      </c>
      <c r="D6" s="6" t="n">
        <f aca="false">B6*C6</f>
        <v>83.96</v>
      </c>
      <c r="E6" s="7" t="n">
        <f aca="false">POWER(1+kta,A6)</f>
        <v>1.191016</v>
      </c>
      <c r="F6" s="6" t="n">
        <f aca="false">F5+D6</f>
        <v>-32.7</v>
      </c>
    </row>
    <row r="7" s="10" customFormat="true" ht="12.75" hidden="false" customHeight="false" outlineLevel="0" collapsed="false">
      <c r="A7" s="3" t="s">
        <v>7</v>
      </c>
      <c r="B7" s="8" t="n">
        <f aca="false">NPV(kta, B4:B6)+B3</f>
        <v>-32.6988050538364</v>
      </c>
      <c r="C7" s="9" t="s">
        <v>8</v>
      </c>
      <c r="D7" s="8" t="n">
        <f aca="false">SUM(D3:D6)</f>
        <v>-32.7</v>
      </c>
      <c r="F7" s="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pane xSplit="0" ySplit="1" topLeftCell="A25" activePane="bottomLeft" state="frozen"/>
      <selection pane="topLeft" activeCell="A1" activeCellId="0" sqref="A1"/>
      <selection pane="bottomLeft" activeCell="B2" activeCellId="0" sqref="B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1.33"/>
    <col collapsed="false" customWidth="true" hidden="false" outlineLevel="0" max="7" min="7" style="0" width="10.66"/>
    <col collapsed="false" customWidth="true" hidden="false" outlineLevel="0" max="8" min="8" style="0" width="8"/>
  </cols>
  <sheetData>
    <row r="1" s="10" customFormat="true" ht="12.75" hidden="false" customHeight="false" outlineLevel="0" collapsed="false">
      <c r="A1" s="10" t="s">
        <v>0</v>
      </c>
      <c r="B1" s="11" t="n">
        <v>0.1</v>
      </c>
    </row>
    <row r="2" customFormat="false" ht="12.75" hidden="false" customHeight="false" outlineLevel="0" collapsed="false">
      <c r="B2" s="12"/>
    </row>
    <row r="3" s="10" customFormat="true" ht="12.75" hidden="false" customHeight="false" outlineLevel="0" collapsed="false">
      <c r="A3" s="10" t="s">
        <v>9</v>
      </c>
      <c r="B3" s="10" t="n">
        <v>0</v>
      </c>
      <c r="C3" s="10" t="n">
        <f aca="false">B3+1</f>
        <v>1</v>
      </c>
      <c r="D3" s="10" t="n">
        <f aca="false">C3+1</f>
        <v>2</v>
      </c>
      <c r="E3" s="10" t="n">
        <f aca="false">D3+1</f>
        <v>3</v>
      </c>
      <c r="F3" s="10" t="n">
        <f aca="false">E3+1</f>
        <v>4</v>
      </c>
      <c r="G3" s="3" t="s">
        <v>10</v>
      </c>
      <c r="H3" s="3" t="s">
        <v>7</v>
      </c>
      <c r="I3" s="13" t="s">
        <v>11</v>
      </c>
    </row>
    <row r="4" customFormat="false" ht="12.75" hidden="false" customHeight="false" outlineLevel="0" collapsed="false">
      <c r="A4" s="14" t="s">
        <v>12</v>
      </c>
      <c r="B4" s="14" t="n">
        <v>-5000</v>
      </c>
      <c r="C4" s="14" t="n">
        <v>-1000</v>
      </c>
      <c r="D4" s="14" t="n">
        <v>-1000</v>
      </c>
      <c r="E4" s="14" t="n">
        <v>-1000</v>
      </c>
      <c r="F4" s="14" t="n">
        <v>-1000</v>
      </c>
      <c r="G4" s="14" t="n">
        <f aca="false">SUM(B4:F4)</f>
        <v>-9000</v>
      </c>
      <c r="H4" s="15" t="n">
        <f aca="false">B4+NPV($B$1,C4:F4)</f>
        <v>-8169.86544634929</v>
      </c>
    </row>
    <row r="5" customFormat="false" ht="13.5" hidden="false" customHeight="false" outlineLevel="0" collapsed="false">
      <c r="A5" s="14" t="s">
        <v>13</v>
      </c>
      <c r="B5" s="14" t="n">
        <v>0</v>
      </c>
      <c r="C5" s="14" t="n">
        <v>2000</v>
      </c>
      <c r="D5" s="14" t="n">
        <v>3000</v>
      </c>
      <c r="E5" s="14" t="n">
        <v>4000</v>
      </c>
      <c r="F5" s="14" t="n">
        <v>5000</v>
      </c>
      <c r="G5" s="14" t="n">
        <f aca="false">SUM(B5:F5)</f>
        <v>14000</v>
      </c>
      <c r="H5" s="15" t="n">
        <f aca="false">B5+NPV($B$1,C5:F5)</f>
        <v>10717.8471415887</v>
      </c>
      <c r="I5" s="16" t="n">
        <f aca="false">ABS(H5/H4)</f>
        <v>1.31187560088618</v>
      </c>
    </row>
    <row r="6" s="10" customFormat="true" ht="13.5" hidden="false" customHeight="false" outlineLevel="0" collapsed="false">
      <c r="A6" s="17" t="s">
        <v>14</v>
      </c>
      <c r="B6" s="17" t="n">
        <f aca="false">SUM(B4:B5)</f>
        <v>-5000</v>
      </c>
      <c r="C6" s="17" t="n">
        <f aca="false">SUM(C4:C5)</f>
        <v>1000</v>
      </c>
      <c r="D6" s="17" t="n">
        <f aca="false">SUM(D4:D5)</f>
        <v>2000</v>
      </c>
      <c r="E6" s="17" t="n">
        <f aca="false">SUM(E4:E5)</f>
        <v>3000</v>
      </c>
      <c r="F6" s="17" t="n">
        <f aca="false">SUM(F4:F5)</f>
        <v>4000</v>
      </c>
      <c r="G6" s="17" t="n">
        <f aca="false">SUM(G4:G5)</f>
        <v>5000</v>
      </c>
      <c r="H6" s="15" t="n">
        <f aca="false">SUM(H4:H5)</f>
        <v>2547.98169523939</v>
      </c>
    </row>
    <row r="7" customFormat="false" ht="12.75" hidden="false" customHeight="false" outlineLevel="0" collapsed="false">
      <c r="A7" s="18"/>
      <c r="B7" s="18"/>
      <c r="C7" s="18"/>
      <c r="D7" s="18"/>
      <c r="E7" s="18"/>
      <c r="F7" s="18"/>
      <c r="G7" s="18"/>
      <c r="H7" s="3" t="s">
        <v>15</v>
      </c>
      <c r="I7" s="19" t="n">
        <f aca="false">IRR(B6:F6, G6)</f>
        <v>0.272732102758195</v>
      </c>
    </row>
    <row r="8" s="10" customFormat="true" ht="12.75" hidden="false" customHeight="false" outlineLevel="0" collapsed="false">
      <c r="A8" s="15" t="s">
        <v>16</v>
      </c>
      <c r="B8" s="10" t="n">
        <f aca="false">B3</f>
        <v>0</v>
      </c>
      <c r="C8" s="10" t="n">
        <f aca="false">C3</f>
        <v>1</v>
      </c>
      <c r="D8" s="10" t="n">
        <f aca="false">D3</f>
        <v>2</v>
      </c>
      <c r="E8" s="10" t="n">
        <f aca="false">E3</f>
        <v>3</v>
      </c>
      <c r="F8" s="10" t="n">
        <f aca="false">F3</f>
        <v>4</v>
      </c>
      <c r="G8" s="3" t="s">
        <v>10</v>
      </c>
      <c r="H8" s="15"/>
    </row>
    <row r="9" customFormat="false" ht="12.75" hidden="false" customHeight="false" outlineLevel="0" collapsed="false">
      <c r="A9" s="14" t="str">
        <f aca="false">A4</f>
        <v>Trošak</v>
      </c>
      <c r="B9" s="14" t="n">
        <v>-2000</v>
      </c>
      <c r="C9" s="14" t="n">
        <v>-2000</v>
      </c>
      <c r="D9" s="14" t="n">
        <v>-2000</v>
      </c>
      <c r="E9" s="14" t="n">
        <v>-2000</v>
      </c>
      <c r="F9" s="14" t="n">
        <v>-2000</v>
      </c>
      <c r="G9" s="14" t="n">
        <f aca="false">SUM(B9:F9)</f>
        <v>-10000</v>
      </c>
      <c r="H9" s="15" t="n">
        <f aca="false">B9+NPV($B$1,C9:F9)</f>
        <v>-8339.73089269859</v>
      </c>
    </row>
    <row r="10" customFormat="false" ht="13.5" hidden="false" customHeight="false" outlineLevel="0" collapsed="false">
      <c r="A10" s="14" t="str">
        <f aca="false">A5</f>
        <v>Korist</v>
      </c>
      <c r="B10" s="14" t="n">
        <v>1000</v>
      </c>
      <c r="C10" s="14" t="n">
        <v>2000</v>
      </c>
      <c r="D10" s="14" t="n">
        <v>4000</v>
      </c>
      <c r="E10" s="14" t="n">
        <v>4000</v>
      </c>
      <c r="F10" s="14" t="n">
        <v>4000</v>
      </c>
      <c r="G10" s="14" t="n">
        <f aca="false">SUM(B10:F10)</f>
        <v>15000</v>
      </c>
      <c r="H10" s="15" t="n">
        <f aca="false">B10+NPV($B$1,C10:F10)</f>
        <v>11861.2799672154</v>
      </c>
      <c r="I10" s="16" t="n">
        <f aca="false">ABS(H10/H9)</f>
        <v>1.42226171561481</v>
      </c>
    </row>
    <row r="11" s="10" customFormat="true" ht="13.5" hidden="false" customHeight="false" outlineLevel="0" collapsed="false">
      <c r="A11" s="17" t="str">
        <f aca="false">A6</f>
        <v>Korist-trošak</v>
      </c>
      <c r="B11" s="17" t="n">
        <f aca="false">SUM(B9:B10)</f>
        <v>-1000</v>
      </c>
      <c r="C11" s="17" t="n">
        <f aca="false">SUM(C9:C10)</f>
        <v>0</v>
      </c>
      <c r="D11" s="17" t="n">
        <f aca="false">SUM(D9:D10)</f>
        <v>2000</v>
      </c>
      <c r="E11" s="17" t="n">
        <f aca="false">SUM(E9:E10)</f>
        <v>2000</v>
      </c>
      <c r="F11" s="17" t="n">
        <f aca="false">SUM(F9:F10)</f>
        <v>2000</v>
      </c>
      <c r="G11" s="17" t="n">
        <f aca="false">SUM(G9:G10)</f>
        <v>5000</v>
      </c>
      <c r="H11" s="15" t="n">
        <f aca="false">SUM(H9:H10)</f>
        <v>3521.54907451677</v>
      </c>
    </row>
    <row r="12" customFormat="false" ht="12.75" hidden="false" customHeight="false" outlineLevel="0" collapsed="false">
      <c r="A12" s="20"/>
      <c r="H12" s="3" t="s">
        <v>15</v>
      </c>
      <c r="I12" s="19" t="n">
        <f aca="false">IRR(B11:F11, G11)</f>
        <v>0.89932108883972</v>
      </c>
    </row>
    <row r="13" customFormat="false" ht="12.75" hidden="false" customHeight="false" outlineLevel="0" collapsed="false">
      <c r="A13" s="21"/>
    </row>
    <row r="15" customFormat="false" ht="12.75" hidden="false" customHeight="false" outlineLevel="0" collapsed="false">
      <c r="A15" s="10" t="s">
        <v>9</v>
      </c>
      <c r="B15" s="10" t="n">
        <v>0</v>
      </c>
      <c r="C15" s="10" t="n">
        <f aca="false">B15+1</f>
        <v>1</v>
      </c>
      <c r="D15" s="10" t="n">
        <f aca="false">C15+1</f>
        <v>2</v>
      </c>
      <c r="E15" s="10" t="n">
        <f aca="false">D15+1</f>
        <v>3</v>
      </c>
      <c r="F15" s="10" t="n">
        <f aca="false">E15+1</f>
        <v>4</v>
      </c>
      <c r="G15" s="3" t="s">
        <v>7</v>
      </c>
      <c r="H15" s="3" t="s">
        <v>17</v>
      </c>
      <c r="I15" s="13" t="s">
        <v>18</v>
      </c>
    </row>
    <row r="16" customFormat="false" ht="12.75" hidden="false" customHeight="false" outlineLevel="0" collapsed="false">
      <c r="A16" s="14" t="s">
        <v>12</v>
      </c>
      <c r="B16" s="14" t="n">
        <f aca="false">1/POWER((1+$B$1),B15)*B4</f>
        <v>-5000</v>
      </c>
      <c r="C16" s="14" t="n">
        <f aca="false">1/POWER((1+$B$1),C15)*C4</f>
        <v>-909.090909090909</v>
      </c>
      <c r="D16" s="14" t="n">
        <f aca="false">1/POWER((1+$B$1),D15)*D4</f>
        <v>-826.446280991735</v>
      </c>
      <c r="E16" s="14" t="n">
        <f aca="false">1/POWER((1+$B$1),E15)*E4</f>
        <v>-751.314800901578</v>
      </c>
      <c r="F16" s="14" t="n">
        <f aca="false">1/POWER((1+$B$1),F15)*F4</f>
        <v>-683.013455365071</v>
      </c>
      <c r="G16" s="14" t="n">
        <f aca="false">SUM(B16:F16)</f>
        <v>-8169.86544634929</v>
      </c>
      <c r="H16" s="19" t="n">
        <f aca="false">G18/ABS(G16)</f>
        <v>0.311875600886176</v>
      </c>
      <c r="I16" s="22" t="n">
        <f aca="false">H16/5</f>
        <v>0.0623751201772353</v>
      </c>
    </row>
    <row r="17" customFormat="false" ht="13.5" hidden="false" customHeight="false" outlineLevel="0" collapsed="false">
      <c r="A17" s="14" t="s">
        <v>13</v>
      </c>
      <c r="B17" s="14" t="n">
        <f aca="false">1/POWER((1+$B$1),B$15)*B5</f>
        <v>0</v>
      </c>
      <c r="C17" s="14" t="n">
        <f aca="false">1/POWER((1+$B$1),C$15)*C5</f>
        <v>1818.18181818182</v>
      </c>
      <c r="D17" s="14" t="n">
        <f aca="false">1/POWER((1+$B$1),D$15)*D5</f>
        <v>2479.33884297521</v>
      </c>
      <c r="E17" s="14" t="n">
        <f aca="false">1/POWER((1+$B$1),E$15)*E5</f>
        <v>3005.25920360631</v>
      </c>
      <c r="F17" s="14" t="n">
        <f aca="false">1/POWER((1+$B$1),F$15)*F5</f>
        <v>3415.06727682535</v>
      </c>
      <c r="G17" s="14" t="n">
        <f aca="false">SUM(B17:F17)</f>
        <v>10717.8471415887</v>
      </c>
      <c r="H17" s="15"/>
    </row>
    <row r="18" customFormat="false" ht="13.5" hidden="false" customHeight="false" outlineLevel="0" collapsed="false">
      <c r="A18" s="17" t="s">
        <v>14</v>
      </c>
      <c r="B18" s="17" t="n">
        <f aca="false">SUM(B16:B17)</f>
        <v>-5000</v>
      </c>
      <c r="C18" s="17" t="n">
        <f aca="false">SUM(C16:C17)</f>
        <v>909.090909090909</v>
      </c>
      <c r="D18" s="17" t="n">
        <f aca="false">SUM(D16:D17)</f>
        <v>1652.89256198347</v>
      </c>
      <c r="E18" s="17" t="n">
        <f aca="false">SUM(E16:E17)</f>
        <v>2253.94440270473</v>
      </c>
      <c r="F18" s="17" t="n">
        <f aca="false">SUM(F16:F17)</f>
        <v>2732.05382146028</v>
      </c>
      <c r="G18" s="17" t="n">
        <f aca="false">SUM(G16:G17)</f>
        <v>2547.9816952394</v>
      </c>
      <c r="H18" s="15"/>
      <c r="I18" s="10"/>
    </row>
    <row r="19" customFormat="false" ht="12.75" hidden="false" customHeight="false" outlineLevel="0" collapsed="false">
      <c r="A19" s="23" t="s">
        <v>19</v>
      </c>
      <c r="B19" s="23" t="n">
        <f aca="false">B18</f>
        <v>-5000</v>
      </c>
      <c r="C19" s="23" t="n">
        <f aca="false">B19+C18</f>
        <v>-4090.90909090909</v>
      </c>
      <c r="D19" s="23" t="n">
        <f aca="false">C19+D18</f>
        <v>-2438.01652892562</v>
      </c>
      <c r="E19" s="23" t="n">
        <f aca="false">D19+E18</f>
        <v>-184.072126220888</v>
      </c>
      <c r="F19" s="23" t="n">
        <f aca="false">E19+F18</f>
        <v>2547.98169523939</v>
      </c>
      <c r="G19" s="15"/>
      <c r="H19" s="15"/>
      <c r="I19" s="10"/>
    </row>
    <row r="20" customFormat="false" ht="12.7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</row>
    <row r="21" customFormat="false" ht="12.75" hidden="false" customHeight="false" outlineLevel="0" collapsed="false">
      <c r="A21" s="15" t="s">
        <v>16</v>
      </c>
      <c r="B21" s="10" t="n">
        <f aca="false">B15</f>
        <v>0</v>
      </c>
      <c r="C21" s="10" t="n">
        <f aca="false">C15</f>
        <v>1</v>
      </c>
      <c r="D21" s="10" t="n">
        <f aca="false">D15</f>
        <v>2</v>
      </c>
      <c r="E21" s="10" t="n">
        <f aca="false">E15</f>
        <v>3</v>
      </c>
      <c r="F21" s="10" t="n">
        <f aca="false">F15</f>
        <v>4</v>
      </c>
      <c r="G21" s="3" t="s">
        <v>7</v>
      </c>
      <c r="H21" s="15"/>
      <c r="I21" s="10"/>
    </row>
    <row r="22" customFormat="false" ht="12.75" hidden="false" customHeight="false" outlineLevel="0" collapsed="false">
      <c r="A22" s="14" t="str">
        <f aca="false">A16</f>
        <v>Trošak</v>
      </c>
      <c r="B22" s="14" t="n">
        <f aca="false">1/POWER((1+$B$1),B$15)*B9</f>
        <v>-2000</v>
      </c>
      <c r="C22" s="14" t="n">
        <f aca="false">1/POWER((1+$B$1),C$15)*C9</f>
        <v>-1818.18181818182</v>
      </c>
      <c r="D22" s="14" t="n">
        <f aca="false">1/POWER((1+$B$1),D$15)*D9</f>
        <v>-1652.89256198347</v>
      </c>
      <c r="E22" s="14" t="n">
        <f aca="false">1/POWER((1+$B$1),E$15)*E9</f>
        <v>-1502.62960180316</v>
      </c>
      <c r="F22" s="14" t="n">
        <f aca="false">1/POWER((1+$B$1),F$15)*F9</f>
        <v>-1366.02691073014</v>
      </c>
      <c r="G22" s="14" t="n">
        <f aca="false">SUM(B22:F22)</f>
        <v>-8339.73089269859</v>
      </c>
      <c r="H22" s="19" t="n">
        <f aca="false">G24/ABS(G22)</f>
        <v>0.422261715614814</v>
      </c>
      <c r="I22" s="22" t="n">
        <f aca="false">H22/5</f>
        <v>0.0844523431229627</v>
      </c>
    </row>
    <row r="23" customFormat="false" ht="13.5" hidden="false" customHeight="false" outlineLevel="0" collapsed="false">
      <c r="A23" s="14" t="str">
        <f aca="false">A17</f>
        <v>Korist</v>
      </c>
      <c r="B23" s="14" t="n">
        <f aca="false">1/POWER((1+$B$1),B$15)*B10</f>
        <v>1000</v>
      </c>
      <c r="C23" s="14" t="n">
        <f aca="false">1/POWER((1+$B$1),C$15)*C10</f>
        <v>1818.18181818182</v>
      </c>
      <c r="D23" s="14" t="n">
        <f aca="false">1/POWER((1+$B$1),D$15)*D10</f>
        <v>3305.78512396694</v>
      </c>
      <c r="E23" s="14" t="n">
        <f aca="false">1/POWER((1+$B$1),E$15)*E10</f>
        <v>3005.25920360631</v>
      </c>
      <c r="F23" s="14" t="n">
        <f aca="false">1/POWER((1+$B$1),F$15)*F10</f>
        <v>2732.05382146028</v>
      </c>
      <c r="G23" s="14" t="n">
        <f aca="false">SUM(B23:F23)</f>
        <v>11861.2799672154</v>
      </c>
      <c r="H23" s="15"/>
    </row>
    <row r="24" customFormat="false" ht="13.5" hidden="false" customHeight="false" outlineLevel="0" collapsed="false">
      <c r="A24" s="17" t="str">
        <f aca="false">A18</f>
        <v>Korist-trošak</v>
      </c>
      <c r="B24" s="17" t="n">
        <f aca="false">SUM(B22:B23)</f>
        <v>-1000</v>
      </c>
      <c r="C24" s="17" t="n">
        <f aca="false">SUM(C22:C23)</f>
        <v>0</v>
      </c>
      <c r="D24" s="17" t="n">
        <f aca="false">SUM(D22:D23)</f>
        <v>1652.89256198347</v>
      </c>
      <c r="E24" s="17" t="n">
        <f aca="false">SUM(E22:E23)</f>
        <v>1502.62960180316</v>
      </c>
      <c r="F24" s="17" t="n">
        <f aca="false">SUM(F22:F23)</f>
        <v>1366.02691073014</v>
      </c>
      <c r="G24" s="17" t="n">
        <f aca="false">SUM(G22:G23)</f>
        <v>3521.54907451677</v>
      </c>
      <c r="H24" s="15"/>
      <c r="I24" s="10"/>
    </row>
    <row r="25" customFormat="false" ht="12.75" hidden="false" customHeight="false" outlineLevel="0" collapsed="false">
      <c r="A25" s="23" t="s">
        <v>19</v>
      </c>
      <c r="B25" s="23" t="n">
        <f aca="false">B24</f>
        <v>-1000</v>
      </c>
      <c r="C25" s="23" t="n">
        <f aca="false">B25+C24</f>
        <v>-1000</v>
      </c>
      <c r="D25" s="23" t="n">
        <f aca="false">C25+D24</f>
        <v>652.892561983471</v>
      </c>
      <c r="E25" s="23" t="n">
        <f aca="false">D25+E24</f>
        <v>2155.52216378663</v>
      </c>
      <c r="F25" s="23" t="n">
        <f aca="false">E25+F24</f>
        <v>3521.54907451677</v>
      </c>
    </row>
    <row r="32" customFormat="false" ht="12.75" hidden="false" customHeight="false" outlineLevel="0" collapsed="false">
      <c r="A32" s="0" t="s">
        <v>20</v>
      </c>
    </row>
    <row r="33" customFormat="false" ht="12.75" hidden="false" customHeight="false" outlineLevel="0" collapsed="false">
      <c r="A33" s="24" t="n">
        <f aca="false">3+ABS(E19)/(ABS(E19)+F18)</f>
        <v>3.06312214545029</v>
      </c>
    </row>
    <row r="34" customFormat="false" ht="12.75" hidden="false" customHeight="false" outlineLevel="0" collapsed="false">
      <c r="A34" s="24" t="n">
        <f aca="false">2+ABS(C25)/(ABS(C25)+D24)</f>
        <v>2.37694704049844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H4" activeCellId="0" sqref="H4"/>
    </sheetView>
  </sheetViews>
  <sheetFormatPr defaultColWidth="8.6875" defaultRowHeight="12.75" zeroHeight="false" outlineLevelRow="0" outlineLevelCol="0"/>
  <cols>
    <col collapsed="false" customWidth="true" hidden="false" outlineLevel="0" max="9" min="9" style="0" width="10.66"/>
  </cols>
  <sheetData>
    <row r="1" customFormat="false" ht="12.75" hidden="false" customHeight="false" outlineLevel="0" collapsed="false">
      <c r="A1" s="25"/>
      <c r="B1" s="26" t="n">
        <v>1</v>
      </c>
      <c r="C1" s="26" t="n">
        <v>2</v>
      </c>
      <c r="D1" s="26" t="n">
        <v>3</v>
      </c>
      <c r="E1" s="26" t="n">
        <v>4</v>
      </c>
      <c r="F1" s="26" t="n">
        <v>5</v>
      </c>
      <c r="G1" s="27" t="s">
        <v>21</v>
      </c>
      <c r="H1" s="28" t="s">
        <v>22</v>
      </c>
      <c r="I1" s="27" t="s">
        <v>7</v>
      </c>
      <c r="J1" s="27" t="s">
        <v>15</v>
      </c>
    </row>
    <row r="2" customFormat="false" ht="12.75" hidden="false" customHeight="false" outlineLevel="0" collapsed="false">
      <c r="A2" s="29"/>
      <c r="B2" s="10"/>
      <c r="C2" s="10"/>
      <c r="D2" s="10"/>
      <c r="E2" s="10"/>
      <c r="F2" s="10"/>
      <c r="H2" s="3"/>
      <c r="I2" s="10"/>
    </row>
    <row r="3" customFormat="false" ht="12.75" hidden="false" customHeight="false" outlineLevel="0" collapsed="false">
      <c r="A3" s="10" t="s">
        <v>23</v>
      </c>
      <c r="B3" s="0" t="n">
        <v>-4000</v>
      </c>
      <c r="C3" s="0" t="n">
        <v>3000</v>
      </c>
      <c r="D3" s="0" t="n">
        <v>2000</v>
      </c>
      <c r="E3" s="0" t="n">
        <v>500</v>
      </c>
      <c r="F3" s="0" t="n">
        <v>500</v>
      </c>
      <c r="G3" s="0" t="n">
        <f aca="false">SUM(B3:F3)</f>
        <v>2000</v>
      </c>
      <c r="H3" s="30" t="n">
        <v>0</v>
      </c>
      <c r="I3" s="16" t="n">
        <f aca="false">NPV(H3,B3:F3)</f>
        <v>2000</v>
      </c>
      <c r="J3" s="22" t="n">
        <f aca="false">IRR(B3:F3)</f>
        <v>0.277779234968497</v>
      </c>
    </row>
    <row r="4" customFormat="false" ht="12.75" hidden="false" customHeight="false" outlineLevel="0" collapsed="false">
      <c r="A4" s="31"/>
      <c r="H4" s="12"/>
      <c r="I4" s="32"/>
    </row>
    <row r="5" customFormat="false" ht="12.75" hidden="false" customHeight="false" outlineLevel="0" collapsed="false">
      <c r="A5" s="10" t="s">
        <v>24</v>
      </c>
      <c r="B5" s="0" t="n">
        <v>-2000</v>
      </c>
      <c r="C5" s="0" t="n">
        <v>500</v>
      </c>
      <c r="D5" s="0" t="n">
        <v>1000</v>
      </c>
      <c r="E5" s="0" t="n">
        <v>1000</v>
      </c>
      <c r="F5" s="0" t="n">
        <v>1500</v>
      </c>
      <c r="G5" s="0" t="n">
        <f aca="false">SUM(B5:F5)</f>
        <v>2000</v>
      </c>
      <c r="H5" s="30" t="n">
        <f aca="false">H3</f>
        <v>0</v>
      </c>
      <c r="I5" s="16" t="n">
        <f aca="false">NPV(H5,B5:F5)</f>
        <v>2000</v>
      </c>
      <c r="J5" s="22" t="n">
        <f aca="false">IRR(B5:F5)</f>
        <v>0.289006075660087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F17" activeCellId="0" sqref="F17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6.1"/>
    <col collapsed="false" customWidth="true" hidden="false" outlineLevel="0" max="5" min="2" style="0" width="10.33"/>
  </cols>
  <sheetData>
    <row r="1" customFormat="false" ht="12.75" hidden="false" customHeight="false" outlineLevel="0" collapsed="false">
      <c r="A1" s="0" t="s">
        <v>25</v>
      </c>
      <c r="B1" s="33" t="n">
        <v>150000</v>
      </c>
    </row>
    <row r="2" customFormat="false" ht="12.8" hidden="false" customHeight="false" outlineLevel="0" collapsed="false">
      <c r="A2" s="34" t="n">
        <v>0</v>
      </c>
      <c r="B2" s="35" t="n">
        <v>0</v>
      </c>
      <c r="C2" s="36" t="n">
        <f aca="false">B2+1</f>
        <v>1</v>
      </c>
      <c r="D2" s="36" t="n">
        <f aca="false">C2+1</f>
        <v>2</v>
      </c>
      <c r="E2" s="36" t="n">
        <f aca="false">D2+1</f>
        <v>3</v>
      </c>
      <c r="F2" s="37" t="s">
        <v>10</v>
      </c>
    </row>
    <row r="3" customFormat="false" ht="12.8" hidden="false" customHeight="false" outlineLevel="0" collapsed="false">
      <c r="A3" s="0" t="s">
        <v>26</v>
      </c>
      <c r="B3" s="33" t="n">
        <v>69120</v>
      </c>
      <c r="C3" s="33" t="n">
        <v>0</v>
      </c>
      <c r="D3" s="33" t="n">
        <v>0</v>
      </c>
      <c r="E3" s="33"/>
    </row>
    <row r="4" customFormat="false" ht="12.8" hidden="false" customHeight="false" outlineLevel="0" collapsed="false">
      <c r="A4" s="0" t="s">
        <v>27</v>
      </c>
      <c r="B4" s="33" t="n">
        <v>4800</v>
      </c>
      <c r="C4" s="33" t="n">
        <v>0</v>
      </c>
      <c r="D4" s="33" t="n">
        <v>0</v>
      </c>
      <c r="E4" s="33"/>
    </row>
    <row r="5" customFormat="false" ht="12.8" hidden="false" customHeight="false" outlineLevel="0" collapsed="false">
      <c r="A5" s="0" t="s">
        <v>28</v>
      </c>
      <c r="B5" s="33" t="n">
        <v>8400</v>
      </c>
      <c r="C5" s="33" t="n">
        <v>8400</v>
      </c>
      <c r="D5" s="33" t="n">
        <v>8400</v>
      </c>
      <c r="E5" s="33"/>
    </row>
    <row r="6" customFormat="false" ht="12.75" hidden="false" customHeight="false" outlineLevel="0" collapsed="false">
      <c r="A6" s="38" t="s">
        <v>29</v>
      </c>
      <c r="B6" s="33" t="n">
        <v>10000</v>
      </c>
      <c r="C6" s="33" t="n">
        <v>0</v>
      </c>
      <c r="D6" s="33" t="n">
        <v>0</v>
      </c>
      <c r="E6" s="33"/>
    </row>
    <row r="7" customFormat="false" ht="12.8" hidden="false" customHeight="false" outlineLevel="0" collapsed="false">
      <c r="A7" s="0" t="s">
        <v>30</v>
      </c>
      <c r="B7" s="33" t="n">
        <v>1500</v>
      </c>
      <c r="C7" s="33" t="n">
        <v>3000</v>
      </c>
      <c r="D7" s="33" t="n">
        <f aca="false">C7</f>
        <v>3000</v>
      </c>
      <c r="E7" s="33"/>
    </row>
    <row r="8" customFormat="false" ht="12.8" hidden="false" customHeight="false" outlineLevel="0" collapsed="false">
      <c r="A8" s="0" t="s">
        <v>31</v>
      </c>
      <c r="B8" s="39"/>
      <c r="C8" s="33" t="n">
        <v>1000</v>
      </c>
      <c r="D8" s="33" t="n">
        <v>1000</v>
      </c>
      <c r="E8" s="33" t="n">
        <v>1000</v>
      </c>
      <c r="F8" s="33"/>
    </row>
    <row r="9" customFormat="false" ht="12.8" hidden="false" customHeight="false" outlineLevel="0" collapsed="false">
      <c r="A9" s="0" t="s">
        <v>32</v>
      </c>
      <c r="B9" s="39"/>
      <c r="C9" s="33" t="n">
        <v>2000</v>
      </c>
      <c r="D9" s="33" t="n">
        <v>2000</v>
      </c>
      <c r="E9" s="33" t="n">
        <v>2000</v>
      </c>
    </row>
    <row r="10" customFormat="false" ht="12.8" hidden="false" customHeight="false" outlineLevel="0" collapsed="false">
      <c r="A10" s="0" t="s">
        <v>33</v>
      </c>
      <c r="B10" s="33" t="n">
        <v>1000</v>
      </c>
      <c r="C10" s="33" t="n">
        <v>1000</v>
      </c>
      <c r="D10" s="33" t="n">
        <v>1000</v>
      </c>
      <c r="E10" s="33"/>
    </row>
    <row r="11" customFormat="false" ht="12.8" hidden="false" customHeight="false" outlineLevel="0" collapsed="false">
      <c r="A11" s="40" t="s">
        <v>12</v>
      </c>
      <c r="B11" s="41" t="n">
        <f aca="false">SUM(B3:B10)</f>
        <v>94820</v>
      </c>
      <c r="C11" s="41" t="n">
        <f aca="false">SUM(C3:C10)</f>
        <v>15400</v>
      </c>
      <c r="D11" s="41" t="n">
        <f aca="false">SUM(D3:D10)</f>
        <v>15400</v>
      </c>
      <c r="E11" s="41" t="n">
        <f aca="false">SUM(E3:E10)</f>
        <v>3000</v>
      </c>
      <c r="F11" s="33" t="n">
        <f aca="false">B11+NPV(A$2,C11:E11)</f>
        <v>128620</v>
      </c>
    </row>
    <row r="12" customFormat="false" ht="12.8" hidden="false" customHeight="false" outlineLevel="0" collapsed="false">
      <c r="B12" s="33"/>
      <c r="C12" s="33"/>
      <c r="D12" s="33"/>
      <c r="E12" s="33"/>
    </row>
    <row r="13" customFormat="false" ht="12.8" hidden="false" customHeight="false" outlineLevel="0" collapsed="false">
      <c r="A13" s="38" t="s">
        <v>34</v>
      </c>
      <c r="B13" s="30" t="n">
        <v>0.2</v>
      </c>
      <c r="C13" s="30" t="n">
        <v>0.3</v>
      </c>
      <c r="D13" s="30" t="n">
        <v>0.3</v>
      </c>
      <c r="E13" s="30" t="n">
        <v>0.2</v>
      </c>
      <c r="F13" s="42"/>
    </row>
    <row r="14" customFormat="false" ht="12.8" hidden="false" customHeight="false" outlineLevel="0" collapsed="false">
      <c r="A14" s="43" t="s">
        <v>13</v>
      </c>
      <c r="B14" s="44" t="n">
        <f aca="false">Budžet*B13</f>
        <v>30000</v>
      </c>
      <c r="C14" s="44" t="n">
        <f aca="false">Budžet*C13</f>
        <v>45000</v>
      </c>
      <c r="D14" s="44" t="n">
        <f aca="false">Budžet*D13</f>
        <v>45000</v>
      </c>
      <c r="E14" s="44" t="n">
        <f aca="false">Budžet*E13</f>
        <v>30000</v>
      </c>
      <c r="F14" s="33" t="n">
        <f aca="false">B14+NPV(A$2,C14:E14)</f>
        <v>150000</v>
      </c>
    </row>
    <row r="15" customFormat="false" ht="12.8" hidden="false" customHeight="false" outlineLevel="0" collapsed="false">
      <c r="A15" s="38"/>
      <c r="B15" s="45"/>
      <c r="C15" s="45"/>
      <c r="D15" s="45"/>
      <c r="E15" s="45"/>
    </row>
    <row r="16" customFormat="false" ht="12.8" hidden="false" customHeight="false" outlineLevel="0" collapsed="false">
      <c r="A16" s="46" t="s">
        <v>35</v>
      </c>
      <c r="B16" s="47" t="n">
        <f aca="false">B14-B11</f>
        <v>-64820</v>
      </c>
      <c r="C16" s="47" t="n">
        <f aca="false">C14-C11</f>
        <v>29600</v>
      </c>
      <c r="D16" s="47" t="n">
        <f aca="false">D14-D11</f>
        <v>29600</v>
      </c>
      <c r="E16" s="47" t="n">
        <f aca="false">E14-E11</f>
        <v>27000</v>
      </c>
      <c r="F16" s="33" t="n">
        <f aca="false">B16+NPV(A$2,C16:E16)</f>
        <v>21380</v>
      </c>
    </row>
    <row r="17" customFormat="false" ht="12.8" hidden="false" customHeight="false" outlineLevel="0" collapsed="false">
      <c r="A17" s="38" t="s">
        <v>4</v>
      </c>
      <c r="B17" s="42" t="n">
        <f aca="false">B16/POWER(1+$A$2,B5)</f>
        <v>-64820</v>
      </c>
      <c r="C17" s="42" t="n">
        <f aca="false">C16/POWER(1+$A$2,C5)</f>
        <v>29600</v>
      </c>
      <c r="D17" s="42" t="n">
        <f aca="false">D16/POWER(1+$A$2,D5)</f>
        <v>29600</v>
      </c>
      <c r="E17" s="42" t="n">
        <f aca="false">E16/POWER(1+$A$2,E5)</f>
        <v>27000</v>
      </c>
    </row>
    <row r="18" customFormat="false" ht="12.8" hidden="false" customHeight="false" outlineLevel="0" collapsed="false">
      <c r="A18" s="38" t="s">
        <v>36</v>
      </c>
      <c r="B18" s="42" t="n">
        <f aca="false">B17</f>
        <v>-64820</v>
      </c>
      <c r="C18" s="42" t="n">
        <f aca="false">B18+C17</f>
        <v>-35220</v>
      </c>
      <c r="D18" s="42" t="n">
        <f aca="false">C18+D17</f>
        <v>-5620</v>
      </c>
      <c r="E18" s="42" t="n">
        <f aca="false">D18+E17</f>
        <v>21380</v>
      </c>
    </row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entar xmlns="d34a4129-52ec-4ee5-bc77-23d8e5f94c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EA3600168DD24FBBFA0709A4538A8C" ma:contentTypeVersion="2" ma:contentTypeDescription="Stvaranje novog dokumenta." ma:contentTypeScope="" ma:versionID="52e69e4397a649975253b9c4f4177a2e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0B9EB86-7903-4428-9BC2-D6C77BC1D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2C459F-BB7E-4044-B480-9C9CE910D90B}">
  <ds:schemaRefs>
    <ds:schemaRef ds:uri="http://schemas.microsoft.com/office/2006/metadata/properties"/>
    <ds:schemaRef ds:uri="http://schemas.microsoft.com/office/infopath/2007/PartnerControls"/>
    <ds:schemaRef ds:uri="d34a4129-52ec-4ee5-bc77-23d8e5f94cfd"/>
  </ds:schemaRefs>
</ds:datastoreItem>
</file>

<file path=customXml/itemProps3.xml><?xml version="1.0" encoding="utf-8"?>
<ds:datastoreItem xmlns:ds="http://schemas.openxmlformats.org/officeDocument/2006/customXml" ds:itemID="{CADC4E24-1EF4-48BD-A98F-490BECB8B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  <Company>FER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2005-05-12T10:26:22Z</dcterms:created>
  <dc:creator>Krešimir Fertalj</dc:creator>
  <dc:description/>
  <dc:language>en-US</dc:language>
  <cp:lastModifiedBy/>
  <dcterms:modified xsi:type="dcterms:W3CDTF">2024-03-16T18:30:51Z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29e609c9-3e6b-4a50-9fd4-5f7b5f4ab57e</vt:lpwstr>
  </property>
</Properties>
</file>