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23475" windowHeight="949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V9" i="1" l="1"/>
  <c r="E9" i="1"/>
  <c r="E17" i="1" s="1"/>
  <c r="V4" i="1"/>
  <c r="V5" i="1"/>
  <c r="V6" i="1"/>
  <c r="V7" i="1"/>
  <c r="V8" i="1"/>
  <c r="V12" i="1"/>
  <c r="V13" i="1"/>
  <c r="V14" i="1"/>
  <c r="V15" i="1"/>
  <c r="V16" i="1"/>
  <c r="V17" i="1"/>
  <c r="V18" i="1"/>
  <c r="V19" i="1"/>
  <c r="V20" i="1"/>
  <c r="V21" i="1"/>
  <c r="V22" i="1"/>
  <c r="V26" i="1"/>
  <c r="V27" i="1"/>
  <c r="V28" i="1"/>
  <c r="V29" i="1"/>
  <c r="V3" i="1"/>
  <c r="I8" i="1"/>
  <c r="J8" i="1"/>
  <c r="K8" i="1"/>
  <c r="L8" i="1"/>
  <c r="M8" i="1"/>
  <c r="N8" i="1"/>
  <c r="O8" i="1"/>
  <c r="P8" i="1"/>
  <c r="Q8" i="1"/>
  <c r="R8" i="1"/>
  <c r="S8" i="1"/>
  <c r="T8" i="1"/>
  <c r="U8" i="1"/>
  <c r="H8" i="1"/>
  <c r="I4" i="1"/>
  <c r="J4" i="1"/>
  <c r="K4" i="1"/>
  <c r="L4" i="1"/>
  <c r="M4" i="1"/>
  <c r="N4" i="1"/>
  <c r="O4" i="1"/>
  <c r="P4" i="1"/>
  <c r="Q4" i="1"/>
  <c r="R4" i="1"/>
  <c r="S4" i="1"/>
  <c r="T4" i="1"/>
  <c r="U4" i="1"/>
  <c r="I5" i="1"/>
  <c r="J5" i="1"/>
  <c r="K5" i="1"/>
  <c r="L5" i="1"/>
  <c r="M5" i="1"/>
  <c r="N5" i="1"/>
  <c r="O5" i="1"/>
  <c r="P5" i="1"/>
  <c r="Q5" i="1"/>
  <c r="R5" i="1"/>
  <c r="R13" i="1" s="1"/>
  <c r="S5" i="1"/>
  <c r="T5" i="1"/>
  <c r="U5" i="1"/>
  <c r="I6" i="1"/>
  <c r="I13" i="1" s="1"/>
  <c r="J6" i="1"/>
  <c r="J13" i="1" s="1"/>
  <c r="K6" i="1"/>
  <c r="K13" i="1" s="1"/>
  <c r="K14" i="1" s="1"/>
  <c r="L6" i="1"/>
  <c r="M6" i="1"/>
  <c r="N6" i="1"/>
  <c r="N13" i="1" s="1"/>
  <c r="O6" i="1"/>
  <c r="P6" i="1"/>
  <c r="P13" i="1" s="1"/>
  <c r="Q6" i="1"/>
  <c r="R6" i="1"/>
  <c r="S6" i="1"/>
  <c r="T6" i="1"/>
  <c r="T13" i="1" s="1"/>
  <c r="U6" i="1"/>
  <c r="I7" i="1"/>
  <c r="J7" i="1"/>
  <c r="K7" i="1"/>
  <c r="L7" i="1"/>
  <c r="M7" i="1"/>
  <c r="N7" i="1"/>
  <c r="O7" i="1"/>
  <c r="P7" i="1"/>
  <c r="Q7" i="1"/>
  <c r="R7" i="1"/>
  <c r="S7" i="1"/>
  <c r="T7" i="1"/>
  <c r="U7" i="1"/>
  <c r="H7" i="1"/>
  <c r="H6" i="1"/>
  <c r="H5" i="1"/>
  <c r="H4" i="1"/>
  <c r="O17" i="1"/>
  <c r="O13" i="1"/>
  <c r="O14" i="1" s="1"/>
  <c r="O12" i="1"/>
  <c r="N17" i="1"/>
  <c r="N12" i="1"/>
  <c r="M17" i="1"/>
  <c r="M13" i="1"/>
  <c r="M12" i="1"/>
  <c r="L17" i="1"/>
  <c r="L12" i="1"/>
  <c r="L15" i="1" s="1"/>
  <c r="K17" i="1"/>
  <c r="K12" i="1"/>
  <c r="U17" i="1"/>
  <c r="U12" i="1"/>
  <c r="T17" i="1"/>
  <c r="T12" i="1"/>
  <c r="S17" i="1"/>
  <c r="S13" i="1"/>
  <c r="S12" i="1"/>
  <c r="R17" i="1"/>
  <c r="R12" i="1"/>
  <c r="Q17" i="1"/>
  <c r="Q12" i="1"/>
  <c r="P17" i="1"/>
  <c r="P12" i="1"/>
  <c r="J17" i="1"/>
  <c r="J12" i="1"/>
  <c r="J15" i="1" s="1"/>
  <c r="I17" i="1"/>
  <c r="I12" i="1"/>
  <c r="H17" i="1"/>
  <c r="H13" i="1"/>
  <c r="H12" i="1"/>
  <c r="E12" i="1"/>
  <c r="E15" i="1" s="1"/>
  <c r="E13" i="1"/>
  <c r="U13" i="1" l="1"/>
  <c r="L13" i="1"/>
  <c r="L14" i="1" s="1"/>
  <c r="L18" i="1" s="1"/>
  <c r="L19" i="1" s="1"/>
  <c r="Q13" i="1"/>
  <c r="O15" i="1"/>
  <c r="O16" i="1" s="1"/>
  <c r="R14" i="1"/>
  <c r="K15" i="1"/>
  <c r="K16" i="1" s="1"/>
  <c r="T15" i="1"/>
  <c r="S15" i="1"/>
  <c r="U15" i="1"/>
  <c r="M15" i="1"/>
  <c r="O18" i="1"/>
  <c r="O19" i="1" s="1"/>
  <c r="O20" i="1" s="1"/>
  <c r="H15" i="1"/>
  <c r="M14" i="1"/>
  <c r="N14" i="1"/>
  <c r="U14" i="1"/>
  <c r="T14" i="1"/>
  <c r="S14" i="1"/>
  <c r="S18" i="1" s="1"/>
  <c r="S19" i="1" s="1"/>
  <c r="S20" i="1" s="1"/>
  <c r="R15" i="1"/>
  <c r="I14" i="1"/>
  <c r="J14" i="1"/>
  <c r="J18" i="1" s="1"/>
  <c r="J19" i="1" s="1"/>
  <c r="J20" i="1" s="1"/>
  <c r="P14" i="1"/>
  <c r="Q14" i="1"/>
  <c r="I15" i="1"/>
  <c r="H14" i="1"/>
  <c r="H18" i="1" s="1"/>
  <c r="H19" i="1" s="1"/>
  <c r="P15" i="1"/>
  <c r="E14" i="1"/>
  <c r="E18" i="1" s="1"/>
  <c r="E19" i="1" s="1"/>
  <c r="E27" i="1" s="1"/>
  <c r="S16" i="1" l="1"/>
  <c r="L16" i="1"/>
  <c r="P16" i="1"/>
  <c r="L20" i="1"/>
  <c r="L22" i="1" s="1"/>
  <c r="L27" i="1"/>
  <c r="S26" i="1"/>
  <c r="S28" i="1" s="1"/>
  <c r="S21" i="1"/>
  <c r="S27" i="1"/>
  <c r="O26" i="1"/>
  <c r="O28" i="1" s="1"/>
  <c r="O21" i="1"/>
  <c r="U16" i="1"/>
  <c r="O27" i="1"/>
  <c r="J26" i="1"/>
  <c r="J28" i="1" s="1"/>
  <c r="J21" i="1"/>
  <c r="J16" i="1"/>
  <c r="R16" i="1"/>
  <c r="M18" i="1"/>
  <c r="M19" i="1" s="1"/>
  <c r="J27" i="1"/>
  <c r="H20" i="1"/>
  <c r="H27" i="1"/>
  <c r="E20" i="1"/>
  <c r="T16" i="1"/>
  <c r="U18" i="1"/>
  <c r="U19" i="1" s="1"/>
  <c r="K18" i="1"/>
  <c r="K19" i="1" s="1"/>
  <c r="M16" i="1"/>
  <c r="H16" i="1"/>
  <c r="N15" i="1"/>
  <c r="N18" i="1" s="1"/>
  <c r="N19" i="1" s="1"/>
  <c r="Q15" i="1"/>
  <c r="Q16" i="1" s="1"/>
  <c r="P18" i="1"/>
  <c r="P19" i="1" s="1"/>
  <c r="O22" i="1"/>
  <c r="T18" i="1"/>
  <c r="T19" i="1" s="1"/>
  <c r="R18" i="1"/>
  <c r="R19" i="1" s="1"/>
  <c r="S22" i="1"/>
  <c r="S29" i="1"/>
  <c r="I16" i="1"/>
  <c r="I18" i="1"/>
  <c r="I19" i="1" s="1"/>
  <c r="E16" i="1"/>
  <c r="O29" i="1" l="1"/>
  <c r="H22" i="1"/>
  <c r="U20" i="1"/>
  <c r="U27" i="1"/>
  <c r="N20" i="1"/>
  <c r="N27" i="1"/>
  <c r="J29" i="1"/>
  <c r="J22" i="1"/>
  <c r="P20" i="1"/>
  <c r="P27" i="1"/>
  <c r="T20" i="1"/>
  <c r="T22" i="1" s="1"/>
  <c r="T27" i="1"/>
  <c r="M20" i="1"/>
  <c r="M27" i="1"/>
  <c r="R20" i="1"/>
  <c r="R21" i="1" s="1"/>
  <c r="R27" i="1"/>
  <c r="Q18" i="1"/>
  <c r="Q19" i="1" s="1"/>
  <c r="L26" i="1"/>
  <c r="L21" i="1"/>
  <c r="E26" i="1"/>
  <c r="E28" i="1" s="1"/>
  <c r="E21" i="1"/>
  <c r="I20" i="1"/>
  <c r="I21" i="1" s="1"/>
  <c r="I27" i="1"/>
  <c r="H26" i="1"/>
  <c r="H28" i="1" s="1"/>
  <c r="H21" i="1"/>
  <c r="K20" i="1"/>
  <c r="K22" i="1" s="1"/>
  <c r="K27" i="1"/>
  <c r="N16" i="1"/>
  <c r="R26" i="1"/>
  <c r="E22" i="1"/>
  <c r="R22" i="1" l="1"/>
  <c r="I22" i="1"/>
  <c r="I26" i="1"/>
  <c r="I28" i="1" s="1"/>
  <c r="Q20" i="1"/>
  <c r="Q27" i="1"/>
  <c r="T26" i="1"/>
  <c r="T21" i="1"/>
  <c r="N26" i="1"/>
  <c r="N28" i="1" s="1"/>
  <c r="N21" i="1"/>
  <c r="P26" i="1"/>
  <c r="P21" i="1"/>
  <c r="P22" i="1"/>
  <c r="U26" i="1"/>
  <c r="U21" i="1"/>
  <c r="U22" i="1"/>
  <c r="L28" i="1"/>
  <c r="L29" i="1"/>
  <c r="M26" i="1"/>
  <c r="M21" i="1"/>
  <c r="M22" i="1"/>
  <c r="E29" i="1"/>
  <c r="H29" i="1"/>
  <c r="K26" i="1"/>
  <c r="K21" i="1"/>
  <c r="N22" i="1"/>
  <c r="R28" i="1"/>
  <c r="R29" i="1"/>
  <c r="I29" i="1"/>
  <c r="U28" i="1" l="1"/>
  <c r="U29" i="1"/>
  <c r="N29" i="1"/>
  <c r="T28" i="1"/>
  <c r="T29" i="1"/>
  <c r="M28" i="1"/>
  <c r="M29" i="1"/>
  <c r="P28" i="1"/>
  <c r="P29" i="1"/>
  <c r="Q26" i="1"/>
  <c r="Q21" i="1"/>
  <c r="Q22" i="1"/>
  <c r="K28" i="1"/>
  <c r="K29" i="1"/>
  <c r="Q28" i="1" l="1"/>
  <c r="Q29" i="1"/>
</calcChain>
</file>

<file path=xl/sharedStrings.xml><?xml version="1.0" encoding="utf-8"?>
<sst xmlns="http://schemas.openxmlformats.org/spreadsheetml/2006/main" count="47" uniqueCount="37">
  <si>
    <t>Longueur bobine</t>
  </si>
  <si>
    <t>mm</t>
  </si>
  <si>
    <t>Diamètre bobine</t>
  </si>
  <si>
    <t>Diamètre trou bobine</t>
  </si>
  <si>
    <t>Réglages</t>
  </si>
  <si>
    <t>Calculs</t>
  </si>
  <si>
    <t>mm²</t>
  </si>
  <si>
    <t>Section fil</t>
  </si>
  <si>
    <t>Diamètre du fil</t>
  </si>
  <si>
    <t>épaisseur de fils</t>
  </si>
  <si>
    <t>Nombre de fils sur un disque</t>
  </si>
  <si>
    <t>Nombre de fils sur la longueur</t>
  </si>
  <si>
    <t>fils</t>
  </si>
  <si>
    <t>Nombre total de spires</t>
  </si>
  <si>
    <t>spires</t>
  </si>
  <si>
    <t>Ohm/m</t>
  </si>
  <si>
    <t>Longueur de fil</t>
  </si>
  <si>
    <t>m</t>
  </si>
  <si>
    <t>Résistance du fil par mètre</t>
  </si>
  <si>
    <t>Résistance de la bobine</t>
  </si>
  <si>
    <t>Ohm</t>
  </si>
  <si>
    <t>Courant</t>
  </si>
  <si>
    <t>Tension batterie</t>
  </si>
  <si>
    <t>V</t>
  </si>
  <si>
    <t>A</t>
  </si>
  <si>
    <t>Puissance dissipée</t>
  </si>
  <si>
    <t>W</t>
  </si>
  <si>
    <t>Champ magnétique</t>
  </si>
  <si>
    <t>T</t>
  </si>
  <si>
    <t>Courant imposé à 5A…</t>
  </si>
  <si>
    <t>Comparaisons</t>
  </si>
  <si>
    <t>Champ magnétique obtenu</t>
  </si>
  <si>
    <t>Courant max autorisé</t>
  </si>
  <si>
    <t>Résistance à mettre en série…</t>
  </si>
  <si>
    <t>Puissance dissipée totale</t>
  </si>
  <si>
    <t>ohm*m</t>
  </si>
  <si>
    <t>Rho matériau (cuivre : 1,7E-8)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</si>
</sst>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164" fontId="0" fillId="0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V29"/>
  <sheetViews>
    <sheetView tabSelected="1" topLeftCell="C1" workbookViewId="0">
      <selection activeCell="M36" sqref="M36"/>
    </sheetView>
  </sheetViews>
  <sheetFormatPr baseColWidth="10" defaultRowHeight="15" x14ac:dyDescent="0.25"/>
  <cols>
    <col min="4" max="4" width="29.28515625" customWidth="1"/>
    <col min="5" max="5" width="8.7109375" customWidth="1"/>
    <col min="6" max="6" width="7.85546875" bestFit="1" customWidth="1"/>
    <col min="7" max="7" width="9" customWidth="1"/>
    <col min="8" max="21" width="8.7109375" customWidth="1"/>
  </cols>
  <sheetData>
    <row r="2" spans="4:22" x14ac:dyDescent="0.25">
      <c r="D2" s="1" t="s">
        <v>4</v>
      </c>
      <c r="E2" s="1"/>
      <c r="F2" s="1"/>
      <c r="H2" s="9" t="s">
        <v>30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4:22" x14ac:dyDescent="0.25">
      <c r="D3" s="6" t="s">
        <v>7</v>
      </c>
      <c r="E3" s="6">
        <v>0.25</v>
      </c>
      <c r="F3" s="6" t="s">
        <v>6</v>
      </c>
      <c r="H3" s="5">
        <v>0.05</v>
      </c>
      <c r="I3" s="5">
        <v>0.125</v>
      </c>
      <c r="J3" s="5">
        <v>0.2</v>
      </c>
      <c r="K3" s="5">
        <v>0.23</v>
      </c>
      <c r="L3" s="5">
        <v>0.24</v>
      </c>
      <c r="M3" s="5">
        <v>0.25</v>
      </c>
      <c r="N3" s="5">
        <v>0.26</v>
      </c>
      <c r="O3" s="5">
        <v>0.28000000000000003</v>
      </c>
      <c r="P3" s="5">
        <v>0.3</v>
      </c>
      <c r="Q3" s="5">
        <v>0.4</v>
      </c>
      <c r="R3" s="5">
        <v>0.5</v>
      </c>
      <c r="S3" s="5">
        <v>0.6</v>
      </c>
      <c r="T3" s="5">
        <v>0.7</v>
      </c>
      <c r="U3" s="5">
        <v>0.8</v>
      </c>
      <c r="V3" t="str">
        <f>F3</f>
        <v>mm²</v>
      </c>
    </row>
    <row r="4" spans="4:22" x14ac:dyDescent="0.25">
      <c r="D4" s="6" t="s">
        <v>0</v>
      </c>
      <c r="E4" s="6">
        <v>40</v>
      </c>
      <c r="F4" s="6" t="s">
        <v>1</v>
      </c>
      <c r="H4">
        <f>$E$4</f>
        <v>40</v>
      </c>
      <c r="I4">
        <f t="shared" ref="I4:U4" si="0">$E$4</f>
        <v>40</v>
      </c>
      <c r="J4">
        <f t="shared" si="0"/>
        <v>40</v>
      </c>
      <c r="K4">
        <f t="shared" si="0"/>
        <v>40</v>
      </c>
      <c r="L4">
        <f t="shared" si="0"/>
        <v>40</v>
      </c>
      <c r="M4">
        <f t="shared" si="0"/>
        <v>40</v>
      </c>
      <c r="N4">
        <f t="shared" si="0"/>
        <v>40</v>
      </c>
      <c r="O4">
        <f t="shared" si="0"/>
        <v>40</v>
      </c>
      <c r="P4">
        <f t="shared" si="0"/>
        <v>40</v>
      </c>
      <c r="Q4">
        <f t="shared" si="0"/>
        <v>40</v>
      </c>
      <c r="R4">
        <f t="shared" si="0"/>
        <v>40</v>
      </c>
      <c r="S4">
        <f t="shared" si="0"/>
        <v>40</v>
      </c>
      <c r="T4">
        <f t="shared" si="0"/>
        <v>40</v>
      </c>
      <c r="U4">
        <f t="shared" si="0"/>
        <v>40</v>
      </c>
      <c r="V4" t="str">
        <f t="shared" ref="V4:V29" si="1">F4</f>
        <v>mm</v>
      </c>
    </row>
    <row r="5" spans="4:22" x14ac:dyDescent="0.25">
      <c r="D5" s="6" t="s">
        <v>2</v>
      </c>
      <c r="E5" s="6">
        <v>38</v>
      </c>
      <c r="F5" s="6" t="s">
        <v>1</v>
      </c>
      <c r="H5">
        <f>$E$5</f>
        <v>38</v>
      </c>
      <c r="I5">
        <f t="shared" ref="I5:U5" si="2">$E$5</f>
        <v>38</v>
      </c>
      <c r="J5">
        <f t="shared" si="2"/>
        <v>38</v>
      </c>
      <c r="K5">
        <f t="shared" si="2"/>
        <v>38</v>
      </c>
      <c r="L5">
        <f t="shared" si="2"/>
        <v>38</v>
      </c>
      <c r="M5">
        <f t="shared" si="2"/>
        <v>38</v>
      </c>
      <c r="N5">
        <f t="shared" si="2"/>
        <v>38</v>
      </c>
      <c r="O5">
        <f t="shared" si="2"/>
        <v>38</v>
      </c>
      <c r="P5">
        <f t="shared" si="2"/>
        <v>38</v>
      </c>
      <c r="Q5">
        <f t="shared" si="2"/>
        <v>38</v>
      </c>
      <c r="R5">
        <f t="shared" si="2"/>
        <v>38</v>
      </c>
      <c r="S5">
        <f t="shared" si="2"/>
        <v>38</v>
      </c>
      <c r="T5">
        <f t="shared" si="2"/>
        <v>38</v>
      </c>
      <c r="U5">
        <f t="shared" si="2"/>
        <v>38</v>
      </c>
      <c r="V5" t="str">
        <f t="shared" si="1"/>
        <v>mm</v>
      </c>
    </row>
    <row r="6" spans="4:22" x14ac:dyDescent="0.25">
      <c r="D6" s="6" t="s">
        <v>3</v>
      </c>
      <c r="E6" s="6">
        <v>10.5</v>
      </c>
      <c r="F6" s="6" t="s">
        <v>1</v>
      </c>
      <c r="H6">
        <f>$E$6</f>
        <v>10.5</v>
      </c>
      <c r="I6">
        <f t="shared" ref="I6:U6" si="3">$E$6</f>
        <v>10.5</v>
      </c>
      <c r="J6">
        <f t="shared" si="3"/>
        <v>10.5</v>
      </c>
      <c r="K6">
        <f t="shared" si="3"/>
        <v>10.5</v>
      </c>
      <c r="L6">
        <f t="shared" si="3"/>
        <v>10.5</v>
      </c>
      <c r="M6">
        <f t="shared" si="3"/>
        <v>10.5</v>
      </c>
      <c r="N6">
        <f t="shared" si="3"/>
        <v>10.5</v>
      </c>
      <c r="O6">
        <f t="shared" si="3"/>
        <v>10.5</v>
      </c>
      <c r="P6">
        <f t="shared" si="3"/>
        <v>10.5</v>
      </c>
      <c r="Q6">
        <f t="shared" si="3"/>
        <v>10.5</v>
      </c>
      <c r="R6">
        <f t="shared" si="3"/>
        <v>10.5</v>
      </c>
      <c r="S6">
        <f t="shared" si="3"/>
        <v>10.5</v>
      </c>
      <c r="T6">
        <f t="shared" si="3"/>
        <v>10.5</v>
      </c>
      <c r="U6">
        <f t="shared" si="3"/>
        <v>10.5</v>
      </c>
      <c r="V6" t="str">
        <f t="shared" si="1"/>
        <v>mm</v>
      </c>
    </row>
    <row r="7" spans="4:22" x14ac:dyDescent="0.25">
      <c r="D7" s="6" t="s">
        <v>22</v>
      </c>
      <c r="E7" s="6">
        <v>24</v>
      </c>
      <c r="F7" s="6" t="s">
        <v>23</v>
      </c>
      <c r="H7">
        <f>$E$7</f>
        <v>24</v>
      </c>
      <c r="I7">
        <f t="shared" ref="I7:U7" si="4">$E$7</f>
        <v>24</v>
      </c>
      <c r="J7">
        <f t="shared" si="4"/>
        <v>24</v>
      </c>
      <c r="K7">
        <f t="shared" si="4"/>
        <v>24</v>
      </c>
      <c r="L7">
        <f t="shared" si="4"/>
        <v>24</v>
      </c>
      <c r="M7">
        <f t="shared" si="4"/>
        <v>24</v>
      </c>
      <c r="N7">
        <f t="shared" si="4"/>
        <v>24</v>
      </c>
      <c r="O7">
        <f t="shared" si="4"/>
        <v>24</v>
      </c>
      <c r="P7">
        <f t="shared" si="4"/>
        <v>24</v>
      </c>
      <c r="Q7">
        <f t="shared" si="4"/>
        <v>24</v>
      </c>
      <c r="R7">
        <f t="shared" si="4"/>
        <v>24</v>
      </c>
      <c r="S7">
        <f t="shared" si="4"/>
        <v>24</v>
      </c>
      <c r="T7">
        <f t="shared" si="4"/>
        <v>24</v>
      </c>
      <c r="U7">
        <f t="shared" si="4"/>
        <v>24</v>
      </c>
      <c r="V7" t="str">
        <f t="shared" si="1"/>
        <v>V</v>
      </c>
    </row>
    <row r="8" spans="4:22" x14ac:dyDescent="0.25">
      <c r="D8" s="6" t="s">
        <v>32</v>
      </c>
      <c r="E8" s="6">
        <v>5</v>
      </c>
      <c r="F8" s="6" t="s">
        <v>24</v>
      </c>
      <c r="H8">
        <f>$E$8</f>
        <v>5</v>
      </c>
      <c r="I8">
        <f t="shared" ref="I8:U8" si="5">$E$8</f>
        <v>5</v>
      </c>
      <c r="J8">
        <f t="shared" si="5"/>
        <v>5</v>
      </c>
      <c r="K8">
        <f t="shared" si="5"/>
        <v>5</v>
      </c>
      <c r="L8">
        <f t="shared" si="5"/>
        <v>5</v>
      </c>
      <c r="M8">
        <f t="shared" si="5"/>
        <v>5</v>
      </c>
      <c r="N8">
        <f t="shared" si="5"/>
        <v>5</v>
      </c>
      <c r="O8">
        <f t="shared" si="5"/>
        <v>5</v>
      </c>
      <c r="P8">
        <f t="shared" si="5"/>
        <v>5</v>
      </c>
      <c r="Q8">
        <f t="shared" si="5"/>
        <v>5</v>
      </c>
      <c r="R8">
        <f t="shared" si="5"/>
        <v>5</v>
      </c>
      <c r="S8">
        <f t="shared" si="5"/>
        <v>5</v>
      </c>
      <c r="T8">
        <f t="shared" si="5"/>
        <v>5</v>
      </c>
      <c r="U8">
        <f t="shared" si="5"/>
        <v>5</v>
      </c>
      <c r="V8" t="str">
        <f t="shared" si="1"/>
        <v>A</v>
      </c>
    </row>
    <row r="9" spans="4:22" x14ac:dyDescent="0.25">
      <c r="D9" s="6" t="s">
        <v>36</v>
      </c>
      <c r="E9" s="6">
        <f>1.7*0.00000001</f>
        <v>1.7E-8</v>
      </c>
      <c r="F9" s="6" t="s">
        <v>35</v>
      </c>
      <c r="V9" t="str">
        <f t="shared" si="1"/>
        <v>ohm*m</v>
      </c>
    </row>
    <row r="11" spans="4:22" x14ac:dyDescent="0.25">
      <c r="D11" s="1" t="s">
        <v>5</v>
      </c>
    </row>
    <row r="12" spans="4:22" x14ac:dyDescent="0.25">
      <c r="D12" t="s">
        <v>8</v>
      </c>
      <c r="E12" s="3">
        <f>SQRT(E3/PI())*2</f>
        <v>0.56418958354775628</v>
      </c>
      <c r="F12" t="s">
        <v>1</v>
      </c>
      <c r="H12" s="3">
        <f t="shared" ref="H12:U12" si="6">SQRT(H3/PI())*2</f>
        <v>0.252313252202016</v>
      </c>
      <c r="I12" s="3">
        <f t="shared" si="6"/>
        <v>0.3989422804014327</v>
      </c>
      <c r="J12" s="3">
        <f t="shared" si="6"/>
        <v>0.50462650440403201</v>
      </c>
      <c r="K12" s="3">
        <f t="shared" si="6"/>
        <v>0.54115163798060095</v>
      </c>
      <c r="L12" s="3">
        <f t="shared" si="6"/>
        <v>0.55279063915413673</v>
      </c>
      <c r="M12" s="3">
        <f t="shared" si="6"/>
        <v>0.56418958354775628</v>
      </c>
      <c r="N12" s="3">
        <f t="shared" si="6"/>
        <v>0.57536273917515923</v>
      </c>
      <c r="O12" s="3">
        <f t="shared" si="6"/>
        <v>0.59708213214418471</v>
      </c>
      <c r="P12" s="3">
        <f t="shared" si="6"/>
        <v>0.61803872323710329</v>
      </c>
      <c r="Q12" s="3">
        <f t="shared" si="6"/>
        <v>0.7136496464611084</v>
      </c>
      <c r="R12" s="3">
        <f t="shared" si="6"/>
        <v>0.79788456080286541</v>
      </c>
      <c r="S12" s="3">
        <f t="shared" si="6"/>
        <v>0.87403874447366325</v>
      </c>
      <c r="T12" s="3">
        <f t="shared" si="6"/>
        <v>0.94406974388262965</v>
      </c>
      <c r="U12" s="3">
        <f t="shared" si="6"/>
        <v>1.009253008808064</v>
      </c>
      <c r="V12" t="str">
        <f t="shared" si="1"/>
        <v>mm</v>
      </c>
    </row>
    <row r="13" spans="4:22" x14ac:dyDescent="0.25">
      <c r="D13" t="s">
        <v>9</v>
      </c>
      <c r="E13">
        <f>(E5-E6)/2</f>
        <v>13.75</v>
      </c>
      <c r="F13" t="s">
        <v>1</v>
      </c>
      <c r="H13">
        <f t="shared" ref="H13:U13" si="7">(H5-H6)/2</f>
        <v>13.75</v>
      </c>
      <c r="I13">
        <f t="shared" si="7"/>
        <v>13.75</v>
      </c>
      <c r="J13">
        <f t="shared" si="7"/>
        <v>13.75</v>
      </c>
      <c r="K13">
        <f t="shared" si="7"/>
        <v>13.75</v>
      </c>
      <c r="L13">
        <f t="shared" si="7"/>
        <v>13.75</v>
      </c>
      <c r="M13">
        <f t="shared" si="7"/>
        <v>13.75</v>
      </c>
      <c r="N13">
        <f t="shared" si="7"/>
        <v>13.75</v>
      </c>
      <c r="O13">
        <f t="shared" si="7"/>
        <v>13.75</v>
      </c>
      <c r="P13">
        <f t="shared" si="7"/>
        <v>13.75</v>
      </c>
      <c r="Q13">
        <f t="shared" si="7"/>
        <v>13.75</v>
      </c>
      <c r="R13">
        <f t="shared" si="7"/>
        <v>13.75</v>
      </c>
      <c r="S13">
        <f t="shared" si="7"/>
        <v>13.75</v>
      </c>
      <c r="T13">
        <f t="shared" si="7"/>
        <v>13.75</v>
      </c>
      <c r="U13">
        <f t="shared" si="7"/>
        <v>13.75</v>
      </c>
      <c r="V13" t="str">
        <f t="shared" si="1"/>
        <v>mm</v>
      </c>
    </row>
    <row r="14" spans="4:22" x14ac:dyDescent="0.25">
      <c r="D14" t="s">
        <v>10</v>
      </c>
      <c r="E14">
        <f>INT(E13/E12)</f>
        <v>24</v>
      </c>
      <c r="F14" t="s">
        <v>12</v>
      </c>
      <c r="H14">
        <f t="shared" ref="H14:U14" si="8">INT(H13/H12)</f>
        <v>54</v>
      </c>
      <c r="I14">
        <f t="shared" si="8"/>
        <v>34</v>
      </c>
      <c r="J14">
        <f t="shared" si="8"/>
        <v>27</v>
      </c>
      <c r="K14">
        <f t="shared" si="8"/>
        <v>25</v>
      </c>
      <c r="L14">
        <f t="shared" si="8"/>
        <v>24</v>
      </c>
      <c r="M14">
        <f t="shared" si="8"/>
        <v>24</v>
      </c>
      <c r="N14">
        <f t="shared" si="8"/>
        <v>23</v>
      </c>
      <c r="O14">
        <f t="shared" si="8"/>
        <v>23</v>
      </c>
      <c r="P14">
        <f t="shared" si="8"/>
        <v>22</v>
      </c>
      <c r="Q14">
        <f t="shared" si="8"/>
        <v>19</v>
      </c>
      <c r="R14">
        <f t="shared" si="8"/>
        <v>17</v>
      </c>
      <c r="S14">
        <f t="shared" si="8"/>
        <v>15</v>
      </c>
      <c r="T14">
        <f t="shared" si="8"/>
        <v>14</v>
      </c>
      <c r="U14">
        <f t="shared" si="8"/>
        <v>13</v>
      </c>
      <c r="V14" t="str">
        <f t="shared" si="1"/>
        <v>fils</v>
      </c>
    </row>
    <row r="15" spans="4:22" x14ac:dyDescent="0.25">
      <c r="D15" t="s">
        <v>11</v>
      </c>
      <c r="E15">
        <f>INT(E4/E12)</f>
        <v>70</v>
      </c>
      <c r="F15" t="s">
        <v>12</v>
      </c>
      <c r="H15">
        <f t="shared" ref="H15:U15" si="9">INT(H4/H12)</f>
        <v>158</v>
      </c>
      <c r="I15">
        <f t="shared" si="9"/>
        <v>100</v>
      </c>
      <c r="J15">
        <f t="shared" si="9"/>
        <v>79</v>
      </c>
      <c r="K15">
        <f t="shared" si="9"/>
        <v>73</v>
      </c>
      <c r="L15">
        <f t="shared" si="9"/>
        <v>72</v>
      </c>
      <c r="M15">
        <f t="shared" si="9"/>
        <v>70</v>
      </c>
      <c r="N15">
        <f t="shared" si="9"/>
        <v>69</v>
      </c>
      <c r="O15">
        <f t="shared" si="9"/>
        <v>66</v>
      </c>
      <c r="P15">
        <f t="shared" si="9"/>
        <v>64</v>
      </c>
      <c r="Q15">
        <f t="shared" si="9"/>
        <v>56</v>
      </c>
      <c r="R15">
        <f t="shared" si="9"/>
        <v>50</v>
      </c>
      <c r="S15">
        <f t="shared" si="9"/>
        <v>45</v>
      </c>
      <c r="T15">
        <f t="shared" si="9"/>
        <v>42</v>
      </c>
      <c r="U15">
        <f t="shared" si="9"/>
        <v>39</v>
      </c>
      <c r="V15" t="str">
        <f t="shared" si="1"/>
        <v>fils</v>
      </c>
    </row>
    <row r="16" spans="4:22" x14ac:dyDescent="0.25">
      <c r="D16" t="s">
        <v>13</v>
      </c>
      <c r="E16">
        <f>E15*E14</f>
        <v>1680</v>
      </c>
      <c r="F16" t="s">
        <v>14</v>
      </c>
      <c r="H16">
        <f t="shared" ref="H16:U16" si="10">H15*H14</f>
        <v>8532</v>
      </c>
      <c r="I16">
        <f t="shared" si="10"/>
        <v>3400</v>
      </c>
      <c r="J16">
        <f t="shared" si="10"/>
        <v>2133</v>
      </c>
      <c r="K16">
        <f t="shared" si="10"/>
        <v>1825</v>
      </c>
      <c r="L16">
        <f t="shared" si="10"/>
        <v>1728</v>
      </c>
      <c r="M16">
        <f t="shared" si="10"/>
        <v>1680</v>
      </c>
      <c r="N16">
        <f t="shared" si="10"/>
        <v>1587</v>
      </c>
      <c r="O16">
        <f t="shared" si="10"/>
        <v>1518</v>
      </c>
      <c r="P16">
        <f t="shared" si="10"/>
        <v>1408</v>
      </c>
      <c r="Q16">
        <f t="shared" si="10"/>
        <v>1064</v>
      </c>
      <c r="R16">
        <f t="shared" si="10"/>
        <v>850</v>
      </c>
      <c r="S16">
        <f t="shared" si="10"/>
        <v>675</v>
      </c>
      <c r="T16">
        <f t="shared" si="10"/>
        <v>588</v>
      </c>
      <c r="U16">
        <f t="shared" si="10"/>
        <v>507</v>
      </c>
      <c r="V16" t="str">
        <f t="shared" si="1"/>
        <v>spires</v>
      </c>
    </row>
    <row r="17" spans="4:22" x14ac:dyDescent="0.25">
      <c r="D17" t="s">
        <v>18</v>
      </c>
      <c r="E17" s="3">
        <f>E9/(E3/1000000)</f>
        <v>6.8000000000000005E-2</v>
      </c>
      <c r="F17" t="s">
        <v>15</v>
      </c>
      <c r="H17" s="3">
        <f t="shared" ref="H17:U17" si="11">1/(57*H3)</f>
        <v>0.35087719298245612</v>
      </c>
      <c r="I17" s="3">
        <f t="shared" si="11"/>
        <v>0.14035087719298245</v>
      </c>
      <c r="J17" s="3">
        <f t="shared" si="11"/>
        <v>8.771929824561403E-2</v>
      </c>
      <c r="K17" s="3">
        <f t="shared" si="11"/>
        <v>7.6277650648360021E-2</v>
      </c>
      <c r="L17" s="3">
        <f t="shared" si="11"/>
        <v>7.3099415204678359E-2</v>
      </c>
      <c r="M17" s="3">
        <f t="shared" si="11"/>
        <v>7.0175438596491224E-2</v>
      </c>
      <c r="N17" s="3">
        <f t="shared" si="11"/>
        <v>6.7476383265856948E-2</v>
      </c>
      <c r="O17" s="3">
        <f t="shared" si="11"/>
        <v>6.2656641604010022E-2</v>
      </c>
      <c r="P17" s="3">
        <f t="shared" si="11"/>
        <v>5.8479532163742701E-2</v>
      </c>
      <c r="Q17" s="3">
        <f t="shared" si="11"/>
        <v>4.3859649122807015E-2</v>
      </c>
      <c r="R17" s="3">
        <f t="shared" si="11"/>
        <v>3.5087719298245612E-2</v>
      </c>
      <c r="S17" s="3">
        <f t="shared" si="11"/>
        <v>2.923976608187135E-2</v>
      </c>
      <c r="T17" s="3">
        <f t="shared" si="11"/>
        <v>2.5062656641604012E-2</v>
      </c>
      <c r="U17" s="3">
        <f t="shared" si="11"/>
        <v>2.1929824561403508E-2</v>
      </c>
      <c r="V17" t="str">
        <f t="shared" si="1"/>
        <v>Ohm/m</v>
      </c>
    </row>
    <row r="18" spans="4:22" x14ac:dyDescent="0.25">
      <c r="D18" t="s">
        <v>16</v>
      </c>
      <c r="E18" s="3">
        <f>(E14*PI()*E6+E14*(E14+1)/2*E12)*E15/1000</f>
        <v>67.26567566382684</v>
      </c>
      <c r="F18" t="s">
        <v>17</v>
      </c>
      <c r="H18" s="3">
        <f t="shared" ref="H18:U18" si="12">(H14*PI()*H6+H14*(H14+1)/2*H12)*H15/1000</f>
        <v>340.64297782865424</v>
      </c>
      <c r="I18" s="3">
        <f t="shared" si="12"/>
        <v>135.89192341704089</v>
      </c>
      <c r="J18" s="3">
        <f t="shared" si="12"/>
        <v>85.429836540636998</v>
      </c>
      <c r="K18" s="3">
        <f t="shared" si="12"/>
        <v>73.039591835504169</v>
      </c>
      <c r="L18" s="3">
        <f t="shared" si="12"/>
        <v>68.941334912462565</v>
      </c>
      <c r="M18" s="3">
        <f t="shared" si="12"/>
        <v>67.26567566382684</v>
      </c>
      <c r="N18" s="3">
        <f t="shared" si="12"/>
        <v>63.307137187945258</v>
      </c>
      <c r="O18" s="3">
        <f t="shared" si="12"/>
        <v>60.950293424706182</v>
      </c>
      <c r="P18" s="3">
        <f t="shared" si="12"/>
        <v>56.452588797326669</v>
      </c>
      <c r="Q18" s="3">
        <f t="shared" si="12"/>
        <v>42.691105364251364</v>
      </c>
      <c r="R18" s="3">
        <f t="shared" si="12"/>
        <v>34.142531323430823</v>
      </c>
      <c r="S18" s="3">
        <f t="shared" si="12"/>
        <v>26.985847152475444</v>
      </c>
      <c r="T18" s="3">
        <f t="shared" si="12"/>
        <v>23.559540613785781</v>
      </c>
      <c r="U18" s="3">
        <f t="shared" si="12"/>
        <v>20.306107419645084</v>
      </c>
      <c r="V18" t="str">
        <f t="shared" si="1"/>
        <v>m</v>
      </c>
    </row>
    <row r="19" spans="4:22" x14ac:dyDescent="0.25">
      <c r="D19" t="s">
        <v>19</v>
      </c>
      <c r="E19" s="3">
        <f>E18*E17</f>
        <v>4.5740659451402257</v>
      </c>
      <c r="F19" t="s">
        <v>20</v>
      </c>
      <c r="H19" s="3">
        <f t="shared" ref="H19:U19" si="13">H18*H17</f>
        <v>119.52385186970324</v>
      </c>
      <c r="I19" s="3">
        <f t="shared" si="13"/>
        <v>19.072550655023282</v>
      </c>
      <c r="J19" s="3">
        <f t="shared" si="13"/>
        <v>7.4938453105821923</v>
      </c>
      <c r="K19" s="3">
        <f t="shared" si="13"/>
        <v>5.5712884695273956</v>
      </c>
      <c r="L19" s="3">
        <f t="shared" si="13"/>
        <v>5.0395712655308893</v>
      </c>
      <c r="M19" s="3">
        <f t="shared" si="13"/>
        <v>4.7203982921983743</v>
      </c>
      <c r="N19" s="3">
        <f t="shared" si="13"/>
        <v>4.2717366523579798</v>
      </c>
      <c r="O19" s="3">
        <f t="shared" si="13"/>
        <v>3.8189406907710639</v>
      </c>
      <c r="P19" s="3">
        <f t="shared" si="13"/>
        <v>3.301320982299806</v>
      </c>
      <c r="Q19" s="3">
        <f t="shared" si="13"/>
        <v>1.8724169019408492</v>
      </c>
      <c r="R19" s="3">
        <f t="shared" si="13"/>
        <v>1.1979835552080991</v>
      </c>
      <c r="S19" s="3">
        <f t="shared" si="13"/>
        <v>0.78905985825951608</v>
      </c>
      <c r="T19" s="3">
        <f t="shared" si="13"/>
        <v>0.59046467703723771</v>
      </c>
      <c r="U19" s="3">
        <f t="shared" si="13"/>
        <v>0.44530937323783076</v>
      </c>
      <c r="V19" t="str">
        <f t="shared" si="1"/>
        <v>Ohm</v>
      </c>
    </row>
    <row r="20" spans="4:22" x14ac:dyDescent="0.25">
      <c r="D20" t="s">
        <v>21</v>
      </c>
      <c r="E20" s="3">
        <f>E7/E19</f>
        <v>5.2469728875463861</v>
      </c>
      <c r="F20" t="s">
        <v>24</v>
      </c>
      <c r="H20" s="3">
        <f t="shared" ref="H20:U20" si="14">H7/H19</f>
        <v>0.20079674160905694</v>
      </c>
      <c r="I20" s="3">
        <f t="shared" si="14"/>
        <v>1.2583529300355503</v>
      </c>
      <c r="J20" s="3">
        <f t="shared" si="14"/>
        <v>3.2026281575507269</v>
      </c>
      <c r="K20" s="3">
        <f t="shared" si="14"/>
        <v>4.3078006337797632</v>
      </c>
      <c r="L20" s="3">
        <f t="shared" si="14"/>
        <v>4.7623098742848597</v>
      </c>
      <c r="M20" s="3">
        <f t="shared" si="14"/>
        <v>5.0843167280324497</v>
      </c>
      <c r="N20" s="3">
        <f t="shared" si="14"/>
        <v>5.6183238699305367</v>
      </c>
      <c r="O20" s="3">
        <f t="shared" si="14"/>
        <v>6.2844652335132958</v>
      </c>
      <c r="P20" s="3">
        <f t="shared" si="14"/>
        <v>7.2698171818727033</v>
      </c>
      <c r="Q20" s="3">
        <f t="shared" si="14"/>
        <v>12.817658276382177</v>
      </c>
      <c r="R20" s="3">
        <f t="shared" si="14"/>
        <v>20.033663981164594</v>
      </c>
      <c r="S20" s="3">
        <f t="shared" si="14"/>
        <v>30.415943415165561</v>
      </c>
      <c r="T20" s="3">
        <f t="shared" si="14"/>
        <v>40.645953828134644</v>
      </c>
      <c r="U20" s="3">
        <f t="shared" si="14"/>
        <v>53.895115266711628</v>
      </c>
      <c r="V20" t="str">
        <f t="shared" si="1"/>
        <v>A</v>
      </c>
    </row>
    <row r="21" spans="4:22" x14ac:dyDescent="0.25">
      <c r="D21" t="s">
        <v>25</v>
      </c>
      <c r="E21" s="4">
        <f>E20*E7</f>
        <v>125.92734930111327</v>
      </c>
      <c r="F21" t="s">
        <v>26</v>
      </c>
      <c r="H21" s="4">
        <f>H20*H7</f>
        <v>4.8191217986173669</v>
      </c>
      <c r="I21" s="4">
        <f t="shared" ref="I21:U21" si="15">I20*I7</f>
        <v>30.200470320853206</v>
      </c>
      <c r="J21" s="4">
        <f t="shared" si="15"/>
        <v>76.863075781217447</v>
      </c>
      <c r="K21" s="4">
        <f t="shared" si="15"/>
        <v>103.38721521071432</v>
      </c>
      <c r="L21" s="4">
        <f t="shared" si="15"/>
        <v>114.29543698283663</v>
      </c>
      <c r="M21" s="4">
        <f t="shared" si="15"/>
        <v>122.02360147277879</v>
      </c>
      <c r="N21" s="4">
        <f t="shared" si="15"/>
        <v>134.83977287833289</v>
      </c>
      <c r="O21" s="4">
        <f t="shared" si="15"/>
        <v>150.82716560431911</v>
      </c>
      <c r="P21" s="4">
        <f t="shared" si="15"/>
        <v>174.47561236494488</v>
      </c>
      <c r="Q21" s="4">
        <f t="shared" si="15"/>
        <v>307.62379863317227</v>
      </c>
      <c r="R21" s="4">
        <f t="shared" si="15"/>
        <v>480.80793554795025</v>
      </c>
      <c r="S21" s="4">
        <f t="shared" si="15"/>
        <v>729.98264196397349</v>
      </c>
      <c r="T21" s="4">
        <f t="shared" si="15"/>
        <v>975.5028918752314</v>
      </c>
      <c r="U21" s="4">
        <f t="shared" si="15"/>
        <v>1293.4827664010791</v>
      </c>
      <c r="V21" t="str">
        <f t="shared" si="1"/>
        <v>W</v>
      </c>
    </row>
    <row r="22" spans="4:22" x14ac:dyDescent="0.25">
      <c r="D22" s="7" t="s">
        <v>31</v>
      </c>
      <c r="E22" s="7">
        <f>4*PI()*0.0000001*E16*E20/(E4/1000)</f>
        <v>0.27692870481528925</v>
      </c>
      <c r="F22" s="7" t="s">
        <v>28</v>
      </c>
      <c r="G22" s="7"/>
      <c r="H22" s="8">
        <f t="shared" ref="H22:U22" si="16">4*PI()*0.0000001*H16*H20/(H4/1000)</f>
        <v>5.382169620767862E-2</v>
      </c>
      <c r="I22" s="8">
        <f t="shared" si="16"/>
        <v>0.13440989890117777</v>
      </c>
      <c r="J22" s="8">
        <f t="shared" si="16"/>
        <v>0.21460866145110533</v>
      </c>
      <c r="K22" s="8">
        <f t="shared" si="16"/>
        <v>0.24698372554186826</v>
      </c>
      <c r="L22" s="8">
        <f t="shared" si="16"/>
        <v>0.25853018771816261</v>
      </c>
      <c r="M22" s="8">
        <f t="shared" si="16"/>
        <v>0.2683439149660154</v>
      </c>
      <c r="N22" s="8">
        <f t="shared" si="16"/>
        <v>0.28011319687480718</v>
      </c>
      <c r="O22" s="8">
        <f t="shared" si="16"/>
        <v>0.29970222850586975</v>
      </c>
      <c r="P22" s="8">
        <f t="shared" si="16"/>
        <v>0.3215703638612909</v>
      </c>
      <c r="Q22" s="8">
        <f t="shared" si="16"/>
        <v>0.42845004186254287</v>
      </c>
      <c r="R22" s="8">
        <f t="shared" si="16"/>
        <v>0.53496969849556175</v>
      </c>
      <c r="S22" s="8">
        <f t="shared" si="16"/>
        <v>0.644992904599337</v>
      </c>
      <c r="T22" s="8">
        <f t="shared" si="16"/>
        <v>0.75083501607435221</v>
      </c>
      <c r="U22" s="8">
        <f t="shared" si="16"/>
        <v>0.85843464580442119</v>
      </c>
      <c r="V22" t="str">
        <f t="shared" si="1"/>
        <v>T</v>
      </c>
    </row>
    <row r="23" spans="4:22" x14ac:dyDescent="0.25"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4:22" x14ac:dyDescent="0.25"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4:22" x14ac:dyDescent="0.25"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4:22" x14ac:dyDescent="0.25">
      <c r="D26" t="s">
        <v>29</v>
      </c>
      <c r="E26" s="3">
        <f>MIN(E8,E20)</f>
        <v>5</v>
      </c>
      <c r="F26" t="s">
        <v>24</v>
      </c>
      <c r="H26" s="3">
        <f t="shared" ref="H26:U26" si="17">MIN(5,H20)</f>
        <v>0.20079674160905694</v>
      </c>
      <c r="I26" s="3">
        <f t="shared" si="17"/>
        <v>1.2583529300355503</v>
      </c>
      <c r="J26" s="3">
        <f t="shared" si="17"/>
        <v>3.2026281575507269</v>
      </c>
      <c r="K26" s="3">
        <f t="shared" si="17"/>
        <v>4.3078006337797632</v>
      </c>
      <c r="L26" s="3">
        <f t="shared" si="17"/>
        <v>4.7623098742848597</v>
      </c>
      <c r="M26" s="3">
        <f t="shared" si="17"/>
        <v>5</v>
      </c>
      <c r="N26" s="3">
        <f t="shared" si="17"/>
        <v>5</v>
      </c>
      <c r="O26" s="3">
        <f t="shared" si="17"/>
        <v>5</v>
      </c>
      <c r="P26" s="3">
        <f t="shared" si="17"/>
        <v>5</v>
      </c>
      <c r="Q26" s="3">
        <f t="shared" si="17"/>
        <v>5</v>
      </c>
      <c r="R26" s="3">
        <f t="shared" si="17"/>
        <v>5</v>
      </c>
      <c r="S26" s="3">
        <f t="shared" si="17"/>
        <v>5</v>
      </c>
      <c r="T26" s="3">
        <f t="shared" si="17"/>
        <v>5</v>
      </c>
      <c r="U26" s="3">
        <f t="shared" si="17"/>
        <v>5</v>
      </c>
      <c r="V26" t="str">
        <f t="shared" si="1"/>
        <v>A</v>
      </c>
    </row>
    <row r="27" spans="4:22" x14ac:dyDescent="0.25">
      <c r="D27" t="s">
        <v>33</v>
      </c>
      <c r="E27" s="3">
        <f>MAX(0,E7/E8 - E19)</f>
        <v>0.22593405485977414</v>
      </c>
      <c r="F27" t="s">
        <v>20</v>
      </c>
      <c r="H27" s="3">
        <f>MAX(0,H7/H8 - H19)</f>
        <v>0</v>
      </c>
      <c r="I27" s="3">
        <f t="shared" ref="I27:U27" si="18">MAX(0,I7/I8 - I19)</f>
        <v>0</v>
      </c>
      <c r="J27" s="3">
        <f t="shared" si="18"/>
        <v>0</v>
      </c>
      <c r="K27" s="3">
        <f t="shared" si="18"/>
        <v>0</v>
      </c>
      <c r="L27" s="3">
        <f t="shared" si="18"/>
        <v>0</v>
      </c>
      <c r="M27" s="3">
        <f t="shared" si="18"/>
        <v>7.9601707801625565E-2</v>
      </c>
      <c r="N27" s="3">
        <f t="shared" si="18"/>
        <v>0.52826334764201999</v>
      </c>
      <c r="O27" s="3">
        <f t="shared" si="18"/>
        <v>0.98105930922893592</v>
      </c>
      <c r="P27" s="3">
        <f t="shared" si="18"/>
        <v>1.4986790177001938</v>
      </c>
      <c r="Q27" s="3">
        <f t="shared" si="18"/>
        <v>2.9275830980591504</v>
      </c>
      <c r="R27" s="3">
        <f t="shared" si="18"/>
        <v>3.602016444791901</v>
      </c>
      <c r="S27" s="3">
        <f t="shared" si="18"/>
        <v>4.010940141740484</v>
      </c>
      <c r="T27" s="3">
        <f t="shared" si="18"/>
        <v>4.2095353229627621</v>
      </c>
      <c r="U27" s="3">
        <f t="shared" si="18"/>
        <v>4.354690626762169</v>
      </c>
      <c r="V27" t="str">
        <f t="shared" si="1"/>
        <v>Ohm</v>
      </c>
    </row>
    <row r="28" spans="4:22" x14ac:dyDescent="0.25">
      <c r="D28" t="s">
        <v>34</v>
      </c>
      <c r="E28" s="4">
        <f>E26*E7</f>
        <v>120</v>
      </c>
      <c r="F28" t="s">
        <v>26</v>
      </c>
      <c r="H28" s="4">
        <f t="shared" ref="H28:U28" si="19">H26*H7</f>
        <v>4.8191217986173669</v>
      </c>
      <c r="I28" s="4">
        <f t="shared" si="19"/>
        <v>30.200470320853206</v>
      </c>
      <c r="J28" s="4">
        <f t="shared" si="19"/>
        <v>76.863075781217447</v>
      </c>
      <c r="K28" s="4">
        <f t="shared" si="19"/>
        <v>103.38721521071432</v>
      </c>
      <c r="L28" s="4">
        <f t="shared" si="19"/>
        <v>114.29543698283663</v>
      </c>
      <c r="M28" s="4">
        <f t="shared" si="19"/>
        <v>120</v>
      </c>
      <c r="N28" s="4">
        <f t="shared" si="19"/>
        <v>120</v>
      </c>
      <c r="O28" s="4">
        <f t="shared" si="19"/>
        <v>120</v>
      </c>
      <c r="P28" s="4">
        <f t="shared" si="19"/>
        <v>120</v>
      </c>
      <c r="Q28" s="4">
        <f t="shared" si="19"/>
        <v>120</v>
      </c>
      <c r="R28" s="4">
        <f t="shared" si="19"/>
        <v>120</v>
      </c>
      <c r="S28" s="4">
        <f t="shared" si="19"/>
        <v>120</v>
      </c>
      <c r="T28" s="4">
        <f t="shared" si="19"/>
        <v>120</v>
      </c>
      <c r="U28" s="4">
        <f t="shared" si="19"/>
        <v>120</v>
      </c>
      <c r="V28" t="str">
        <f t="shared" si="1"/>
        <v>W</v>
      </c>
    </row>
    <row r="29" spans="4:22" x14ac:dyDescent="0.25">
      <c r="D29" t="s">
        <v>27</v>
      </c>
      <c r="E29">
        <f>4*PI()*0.0000001*E16*E26/(E4/1000)</f>
        <v>0.26389378290154264</v>
      </c>
      <c r="F29" t="s">
        <v>28</v>
      </c>
      <c r="H29" s="2">
        <f t="shared" ref="H29:U29" si="20">4*PI()*0.0000001*H16*H26/(H4/1000)</f>
        <v>5.382169620767862E-2</v>
      </c>
      <c r="I29" s="2">
        <f t="shared" si="20"/>
        <v>0.13440989890117777</v>
      </c>
      <c r="J29" s="2">
        <f t="shared" si="20"/>
        <v>0.21460866145110533</v>
      </c>
      <c r="K29" s="2">
        <f t="shared" si="20"/>
        <v>0.24698372554186826</v>
      </c>
      <c r="L29" s="2">
        <f t="shared" si="20"/>
        <v>0.25853018771816261</v>
      </c>
      <c r="M29" s="2">
        <f t="shared" si="20"/>
        <v>0.26389378290154264</v>
      </c>
      <c r="N29" s="2">
        <f t="shared" si="20"/>
        <v>0.24928537706235013</v>
      </c>
      <c r="O29" s="2">
        <f t="shared" si="20"/>
        <v>0.23844688240746528</v>
      </c>
      <c r="P29" s="2">
        <f t="shared" si="20"/>
        <v>0.22116812281272141</v>
      </c>
      <c r="Q29" s="2">
        <f t="shared" si="20"/>
        <v>0.16713272917097699</v>
      </c>
      <c r="R29" s="2">
        <f t="shared" si="20"/>
        <v>0.13351768777756623</v>
      </c>
      <c r="S29" s="2">
        <f t="shared" si="20"/>
        <v>0.10602875205865551</v>
      </c>
      <c r="T29" s="2">
        <f t="shared" si="20"/>
        <v>9.2362824015539913E-2</v>
      </c>
      <c r="U29" s="2">
        <f t="shared" si="20"/>
        <v>7.9639373768501248E-2</v>
      </c>
      <c r="V29" t="str">
        <f t="shared" si="1"/>
        <v>T</v>
      </c>
    </row>
  </sheetData>
  <mergeCells count="1">
    <mergeCell ref="H2:U2"/>
  </mergeCells>
  <conditionalFormatting sqref="H29:U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ESEO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Poiraud</dc:creator>
  <cp:lastModifiedBy>Robot-ESEO</cp:lastModifiedBy>
  <dcterms:created xsi:type="dcterms:W3CDTF">2013-10-08T11:42:29Z</dcterms:created>
  <dcterms:modified xsi:type="dcterms:W3CDTF">2013-10-14T19:10:18Z</dcterms:modified>
</cp:coreProperties>
</file>