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3475" windowHeight="949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7" i="1"/>
  <c r="V9"/>
  <c r="E9"/>
  <c r="J21"/>
  <c r="L21"/>
  <c r="M21"/>
  <c r="N21"/>
  <c r="O21"/>
  <c r="P21"/>
  <c r="Q21"/>
  <c r="R21"/>
  <c r="S21"/>
  <c r="T21"/>
  <c r="U21"/>
  <c r="V4"/>
  <c r="V5"/>
  <c r="V6"/>
  <c r="V7"/>
  <c r="V8"/>
  <c r="V12"/>
  <c r="V13"/>
  <c r="V14"/>
  <c r="V15"/>
  <c r="V16"/>
  <c r="V17"/>
  <c r="V18"/>
  <c r="V19"/>
  <c r="V20"/>
  <c r="V21"/>
  <c r="V22"/>
  <c r="V26"/>
  <c r="V27"/>
  <c r="V28"/>
  <c r="V29"/>
  <c r="V3"/>
  <c r="J27"/>
  <c r="L27"/>
  <c r="M27"/>
  <c r="N27"/>
  <c r="O27"/>
  <c r="P27"/>
  <c r="Q27"/>
  <c r="R27"/>
  <c r="S27"/>
  <c r="T27"/>
  <c r="U27"/>
  <c r="I8"/>
  <c r="J8"/>
  <c r="K8"/>
  <c r="L8"/>
  <c r="M8"/>
  <c r="N8"/>
  <c r="O8"/>
  <c r="P8"/>
  <c r="Q8"/>
  <c r="R8"/>
  <c r="S8"/>
  <c r="T8"/>
  <c r="U8"/>
  <c r="H8"/>
  <c r="I4"/>
  <c r="J4"/>
  <c r="K4"/>
  <c r="L4"/>
  <c r="M4"/>
  <c r="N4"/>
  <c r="O4"/>
  <c r="O15" s="1"/>
  <c r="P4"/>
  <c r="Q4"/>
  <c r="R4"/>
  <c r="S4"/>
  <c r="T4"/>
  <c r="U4"/>
  <c r="I5"/>
  <c r="J5"/>
  <c r="K5"/>
  <c r="L5"/>
  <c r="M5"/>
  <c r="N5"/>
  <c r="O5"/>
  <c r="P5"/>
  <c r="Q5"/>
  <c r="Q13" s="1"/>
  <c r="R5"/>
  <c r="R13" s="1"/>
  <c r="S5"/>
  <c r="T5"/>
  <c r="U5"/>
  <c r="U13" s="1"/>
  <c r="I6"/>
  <c r="J6"/>
  <c r="K6"/>
  <c r="L6"/>
  <c r="L13" s="1"/>
  <c r="L14" s="1"/>
  <c r="M6"/>
  <c r="N6"/>
  <c r="O6"/>
  <c r="P6"/>
  <c r="P13" s="1"/>
  <c r="Q6"/>
  <c r="R6"/>
  <c r="S6"/>
  <c r="T6"/>
  <c r="T13" s="1"/>
  <c r="U6"/>
  <c r="I7"/>
  <c r="J7"/>
  <c r="K7"/>
  <c r="L7"/>
  <c r="M7"/>
  <c r="N7"/>
  <c r="O7"/>
  <c r="P7"/>
  <c r="Q7"/>
  <c r="R7"/>
  <c r="S7"/>
  <c r="T7"/>
  <c r="U7"/>
  <c r="H7"/>
  <c r="H6"/>
  <c r="H5"/>
  <c r="H4"/>
  <c r="O17"/>
  <c r="O14"/>
  <c r="O13"/>
  <c r="O12"/>
  <c r="N17"/>
  <c r="N13"/>
  <c r="N12"/>
  <c r="M17"/>
  <c r="M13"/>
  <c r="M12"/>
  <c r="L17"/>
  <c r="L12"/>
  <c r="L15" s="1"/>
  <c r="K17"/>
  <c r="K14"/>
  <c r="K13"/>
  <c r="K12"/>
  <c r="U17"/>
  <c r="U12"/>
  <c r="T17"/>
  <c r="T12"/>
  <c r="S17"/>
  <c r="S13"/>
  <c r="S12"/>
  <c r="R17"/>
  <c r="R12"/>
  <c r="Q17"/>
  <c r="Q12"/>
  <c r="P17"/>
  <c r="P12"/>
  <c r="J17"/>
  <c r="J15"/>
  <c r="J13"/>
  <c r="J12"/>
  <c r="I17"/>
  <c r="I13"/>
  <c r="I12"/>
  <c r="H17"/>
  <c r="H13"/>
  <c r="H12"/>
  <c r="E12"/>
  <c r="E15" s="1"/>
  <c r="E13"/>
  <c r="R14" l="1"/>
  <c r="K15"/>
  <c r="K16" s="1"/>
  <c r="T15"/>
  <c r="S15"/>
  <c r="L18"/>
  <c r="L19" s="1"/>
  <c r="L20" s="1"/>
  <c r="L26" s="1"/>
  <c r="L28" s="1"/>
  <c r="U15"/>
  <c r="U16" s="1"/>
  <c r="M15"/>
  <c r="O18"/>
  <c r="O19" s="1"/>
  <c r="O20" s="1"/>
  <c r="O26" s="1"/>
  <c r="O28" s="1"/>
  <c r="H15"/>
  <c r="O16"/>
  <c r="M14"/>
  <c r="M18" s="1"/>
  <c r="M19" s="1"/>
  <c r="M20" s="1"/>
  <c r="M26" s="1"/>
  <c r="M28" s="1"/>
  <c r="N14"/>
  <c r="L16"/>
  <c r="U14"/>
  <c r="T14"/>
  <c r="S14"/>
  <c r="S18" s="1"/>
  <c r="S19" s="1"/>
  <c r="S20" s="1"/>
  <c r="S26" s="1"/>
  <c r="S28" s="1"/>
  <c r="R15"/>
  <c r="R16" s="1"/>
  <c r="S16"/>
  <c r="I14"/>
  <c r="J14"/>
  <c r="J18" s="1"/>
  <c r="J19" s="1"/>
  <c r="J20" s="1"/>
  <c r="J26" s="1"/>
  <c r="J28" s="1"/>
  <c r="P14"/>
  <c r="Q14"/>
  <c r="J16"/>
  <c r="J29" s="1"/>
  <c r="I15"/>
  <c r="H14"/>
  <c r="H18" s="1"/>
  <c r="H19" s="1"/>
  <c r="P15"/>
  <c r="P16" s="1"/>
  <c r="J22"/>
  <c r="E14"/>
  <c r="E18" s="1"/>
  <c r="E19" s="1"/>
  <c r="E27" s="1"/>
  <c r="H20" l="1"/>
  <c r="H22" s="1"/>
  <c r="H27"/>
  <c r="E20"/>
  <c r="T16"/>
  <c r="T22" s="1"/>
  <c r="U18"/>
  <c r="U19" s="1"/>
  <c r="U20" s="1"/>
  <c r="U26" s="1"/>
  <c r="U28" s="1"/>
  <c r="K18"/>
  <c r="K19" s="1"/>
  <c r="M16"/>
  <c r="H16"/>
  <c r="N15"/>
  <c r="N18" s="1"/>
  <c r="N19" s="1"/>
  <c r="N20" s="1"/>
  <c r="N26" s="1"/>
  <c r="N28" s="1"/>
  <c r="Q18"/>
  <c r="Q19" s="1"/>
  <c r="Q20" s="1"/>
  <c r="Q26" s="1"/>
  <c r="Q28" s="1"/>
  <c r="Q15"/>
  <c r="Q16" s="1"/>
  <c r="Q29"/>
  <c r="P18"/>
  <c r="P19" s="1"/>
  <c r="P20" s="1"/>
  <c r="P26" s="1"/>
  <c r="P28" s="1"/>
  <c r="O22"/>
  <c r="O29"/>
  <c r="Q22"/>
  <c r="T18"/>
  <c r="T19" s="1"/>
  <c r="T20" s="1"/>
  <c r="T26" s="1"/>
  <c r="T28" s="1"/>
  <c r="M22"/>
  <c r="M29"/>
  <c r="L22"/>
  <c r="L29"/>
  <c r="R18"/>
  <c r="R19" s="1"/>
  <c r="R20" s="1"/>
  <c r="U22"/>
  <c r="U29"/>
  <c r="S22"/>
  <c r="S29"/>
  <c r="I16"/>
  <c r="I18"/>
  <c r="I19" s="1"/>
  <c r="P22"/>
  <c r="P29"/>
  <c r="E16"/>
  <c r="E26" l="1"/>
  <c r="E28" s="1"/>
  <c r="E21"/>
  <c r="I20"/>
  <c r="I21" s="1"/>
  <c r="I27"/>
  <c r="H26"/>
  <c r="H28" s="1"/>
  <c r="H21"/>
  <c r="K20"/>
  <c r="K27"/>
  <c r="T29"/>
  <c r="K22"/>
  <c r="N16"/>
  <c r="N29" s="1"/>
  <c r="R26"/>
  <c r="R22"/>
  <c r="I26"/>
  <c r="I22"/>
  <c r="E22"/>
  <c r="E29" l="1"/>
  <c r="H29"/>
  <c r="K26"/>
  <c r="K21"/>
  <c r="N22"/>
  <c r="R28"/>
  <c r="R29"/>
  <c r="I28"/>
  <c r="I29"/>
  <c r="K28" l="1"/>
  <c r="K29"/>
</calcChain>
</file>

<file path=xl/sharedStrings.xml><?xml version="1.0" encoding="utf-8"?>
<sst xmlns="http://schemas.openxmlformats.org/spreadsheetml/2006/main" count="47" uniqueCount="37">
  <si>
    <t>Longueur bobine</t>
  </si>
  <si>
    <t>mm</t>
  </si>
  <si>
    <t>Diamètre bobine</t>
  </si>
  <si>
    <t>Diamètre trou bobine</t>
  </si>
  <si>
    <t>Réglages</t>
  </si>
  <si>
    <t>Calculs</t>
  </si>
  <si>
    <t>mm²</t>
  </si>
  <si>
    <t>Section fil</t>
  </si>
  <si>
    <t>Diamètre du fil</t>
  </si>
  <si>
    <t>épaisseur de fils</t>
  </si>
  <si>
    <t>Nombre de fils sur un disque</t>
  </si>
  <si>
    <t>Nombre de fils sur la longueur</t>
  </si>
  <si>
    <t>fils</t>
  </si>
  <si>
    <t>Nombre total de spires</t>
  </si>
  <si>
    <t>spires</t>
  </si>
  <si>
    <t>Ohm/m</t>
  </si>
  <si>
    <t>Longueur de fil</t>
  </si>
  <si>
    <t>m</t>
  </si>
  <si>
    <t>Résistance du fil par mètre</t>
  </si>
  <si>
    <t>Résistance de la bobine</t>
  </si>
  <si>
    <t>Ohm</t>
  </si>
  <si>
    <t>Courant</t>
  </si>
  <si>
    <t>Tension batterie</t>
  </si>
  <si>
    <t>V</t>
  </si>
  <si>
    <t>A</t>
  </si>
  <si>
    <t>Puissance dissipée</t>
  </si>
  <si>
    <t>W</t>
  </si>
  <si>
    <t>Champ magnétique</t>
  </si>
  <si>
    <t>T</t>
  </si>
  <si>
    <t>Courant imposé à 5A…</t>
  </si>
  <si>
    <t>Comparaisons</t>
  </si>
  <si>
    <t>Champ magnétique obtenu</t>
  </si>
  <si>
    <t>Courant max autorisé</t>
  </si>
  <si>
    <t>Résistance à mettre en série…</t>
  </si>
  <si>
    <t>Puissance dissipée totale</t>
  </si>
  <si>
    <t>ohm*m</t>
  </si>
  <si>
    <t>Rho matériau (cuivre : 1,7E-8)</t>
  </si>
</sst>
</file>

<file path=xl/styles.xml><?xml version="1.0" encoding="utf-8"?>
<styleSheet xmlns="http://schemas.openxmlformats.org/spreadsheetml/2006/main">
  <numFmts count="2">
    <numFmt numFmtId="166" formatCode="0.00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V29"/>
  <sheetViews>
    <sheetView tabSelected="1" topLeftCell="C1" workbookViewId="0">
      <selection activeCell="E10" sqref="E10"/>
    </sheetView>
  </sheetViews>
  <sheetFormatPr baseColWidth="10" defaultRowHeight="15"/>
  <cols>
    <col min="4" max="4" width="29.28515625" customWidth="1"/>
    <col min="5" max="5" width="8.7109375" customWidth="1"/>
    <col min="6" max="6" width="7.85546875" bestFit="1" customWidth="1"/>
    <col min="7" max="7" width="9" customWidth="1"/>
    <col min="8" max="21" width="8.7109375" customWidth="1"/>
  </cols>
  <sheetData>
    <row r="2" spans="4:22">
      <c r="D2" s="1" t="s">
        <v>4</v>
      </c>
      <c r="E2" s="1"/>
      <c r="F2" s="1"/>
      <c r="H2" s="6" t="s">
        <v>30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4:22">
      <c r="D3" s="7" t="s">
        <v>7</v>
      </c>
      <c r="E3" s="7">
        <v>0.25</v>
      </c>
      <c r="F3" s="7" t="s">
        <v>6</v>
      </c>
      <c r="H3" s="5">
        <v>0.05</v>
      </c>
      <c r="I3" s="5">
        <v>0.125</v>
      </c>
      <c r="J3" s="5">
        <v>0.2</v>
      </c>
      <c r="K3" s="5">
        <v>0.23</v>
      </c>
      <c r="L3" s="5">
        <v>0.24</v>
      </c>
      <c r="M3" s="5">
        <v>0.25</v>
      </c>
      <c r="N3" s="5">
        <v>0.26</v>
      </c>
      <c r="O3" s="5">
        <v>0.28000000000000003</v>
      </c>
      <c r="P3" s="5">
        <v>0.3</v>
      </c>
      <c r="Q3" s="5">
        <v>0.4</v>
      </c>
      <c r="R3" s="5">
        <v>0.5</v>
      </c>
      <c r="S3" s="5">
        <v>0.6</v>
      </c>
      <c r="T3" s="5">
        <v>0.7</v>
      </c>
      <c r="U3" s="5">
        <v>0.8</v>
      </c>
      <c r="V3" t="str">
        <f>F3</f>
        <v>mm²</v>
      </c>
    </row>
    <row r="4" spans="4:22">
      <c r="D4" s="7" t="s">
        <v>0</v>
      </c>
      <c r="E4" s="7">
        <v>40</v>
      </c>
      <c r="F4" s="7" t="s">
        <v>1</v>
      </c>
      <c r="H4">
        <f>$E$4</f>
        <v>40</v>
      </c>
      <c r="I4">
        <f t="shared" ref="I4:U4" si="0">$E$4</f>
        <v>40</v>
      </c>
      <c r="J4">
        <f t="shared" si="0"/>
        <v>40</v>
      </c>
      <c r="K4">
        <f t="shared" si="0"/>
        <v>40</v>
      </c>
      <c r="L4">
        <f t="shared" si="0"/>
        <v>40</v>
      </c>
      <c r="M4">
        <f t="shared" si="0"/>
        <v>40</v>
      </c>
      <c r="N4">
        <f t="shared" si="0"/>
        <v>40</v>
      </c>
      <c r="O4">
        <f t="shared" si="0"/>
        <v>40</v>
      </c>
      <c r="P4">
        <f t="shared" si="0"/>
        <v>40</v>
      </c>
      <c r="Q4">
        <f t="shared" si="0"/>
        <v>40</v>
      </c>
      <c r="R4">
        <f t="shared" si="0"/>
        <v>40</v>
      </c>
      <c r="S4">
        <f t="shared" si="0"/>
        <v>40</v>
      </c>
      <c r="T4">
        <f t="shared" si="0"/>
        <v>40</v>
      </c>
      <c r="U4">
        <f t="shared" si="0"/>
        <v>40</v>
      </c>
      <c r="V4" t="str">
        <f t="shared" ref="V4:V29" si="1">F4</f>
        <v>mm</v>
      </c>
    </row>
    <row r="5" spans="4:22">
      <c r="D5" s="7" t="s">
        <v>2</v>
      </c>
      <c r="E5" s="7">
        <v>38</v>
      </c>
      <c r="F5" s="7" t="s">
        <v>1</v>
      </c>
      <c r="H5">
        <f>$E$5</f>
        <v>38</v>
      </c>
      <c r="I5">
        <f t="shared" ref="I5:U5" si="2">$E$5</f>
        <v>38</v>
      </c>
      <c r="J5">
        <f t="shared" si="2"/>
        <v>38</v>
      </c>
      <c r="K5">
        <f t="shared" si="2"/>
        <v>38</v>
      </c>
      <c r="L5">
        <f t="shared" si="2"/>
        <v>38</v>
      </c>
      <c r="M5">
        <f t="shared" si="2"/>
        <v>38</v>
      </c>
      <c r="N5">
        <f t="shared" si="2"/>
        <v>38</v>
      </c>
      <c r="O5">
        <f t="shared" si="2"/>
        <v>38</v>
      </c>
      <c r="P5">
        <f t="shared" si="2"/>
        <v>38</v>
      </c>
      <c r="Q5">
        <f t="shared" si="2"/>
        <v>38</v>
      </c>
      <c r="R5">
        <f t="shared" si="2"/>
        <v>38</v>
      </c>
      <c r="S5">
        <f t="shared" si="2"/>
        <v>38</v>
      </c>
      <c r="T5">
        <f t="shared" si="2"/>
        <v>38</v>
      </c>
      <c r="U5">
        <f t="shared" si="2"/>
        <v>38</v>
      </c>
      <c r="V5" t="str">
        <f t="shared" si="1"/>
        <v>mm</v>
      </c>
    </row>
    <row r="6" spans="4:22">
      <c r="D6" s="7" t="s">
        <v>3</v>
      </c>
      <c r="E6" s="7">
        <v>8</v>
      </c>
      <c r="F6" s="7" t="s">
        <v>1</v>
      </c>
      <c r="H6">
        <f>$E$6</f>
        <v>8</v>
      </c>
      <c r="I6">
        <f t="shared" ref="I6:U6" si="3">$E$6</f>
        <v>8</v>
      </c>
      <c r="J6">
        <f t="shared" si="3"/>
        <v>8</v>
      </c>
      <c r="K6">
        <f t="shared" si="3"/>
        <v>8</v>
      </c>
      <c r="L6">
        <f t="shared" si="3"/>
        <v>8</v>
      </c>
      <c r="M6">
        <f t="shared" si="3"/>
        <v>8</v>
      </c>
      <c r="N6">
        <f t="shared" si="3"/>
        <v>8</v>
      </c>
      <c r="O6">
        <f t="shared" si="3"/>
        <v>8</v>
      </c>
      <c r="P6">
        <f t="shared" si="3"/>
        <v>8</v>
      </c>
      <c r="Q6">
        <f t="shared" si="3"/>
        <v>8</v>
      </c>
      <c r="R6">
        <f t="shared" si="3"/>
        <v>8</v>
      </c>
      <c r="S6">
        <f t="shared" si="3"/>
        <v>8</v>
      </c>
      <c r="T6">
        <f t="shared" si="3"/>
        <v>8</v>
      </c>
      <c r="U6">
        <f t="shared" si="3"/>
        <v>8</v>
      </c>
      <c r="V6" t="str">
        <f t="shared" si="1"/>
        <v>mm</v>
      </c>
    </row>
    <row r="7" spans="4:22">
      <c r="D7" s="7" t="s">
        <v>22</v>
      </c>
      <c r="E7" s="7">
        <v>24</v>
      </c>
      <c r="F7" s="7" t="s">
        <v>23</v>
      </c>
      <c r="H7">
        <f>$E$7</f>
        <v>24</v>
      </c>
      <c r="I7">
        <f t="shared" ref="I7:U7" si="4">$E$7</f>
        <v>24</v>
      </c>
      <c r="J7">
        <f t="shared" si="4"/>
        <v>24</v>
      </c>
      <c r="K7">
        <f t="shared" si="4"/>
        <v>24</v>
      </c>
      <c r="L7">
        <f t="shared" si="4"/>
        <v>24</v>
      </c>
      <c r="M7">
        <f t="shared" si="4"/>
        <v>24</v>
      </c>
      <c r="N7">
        <f t="shared" si="4"/>
        <v>24</v>
      </c>
      <c r="O7">
        <f t="shared" si="4"/>
        <v>24</v>
      </c>
      <c r="P7">
        <f t="shared" si="4"/>
        <v>24</v>
      </c>
      <c r="Q7">
        <f t="shared" si="4"/>
        <v>24</v>
      </c>
      <c r="R7">
        <f t="shared" si="4"/>
        <v>24</v>
      </c>
      <c r="S7">
        <f t="shared" si="4"/>
        <v>24</v>
      </c>
      <c r="T7">
        <f t="shared" si="4"/>
        <v>24</v>
      </c>
      <c r="U7">
        <f t="shared" si="4"/>
        <v>24</v>
      </c>
      <c r="V7" t="str">
        <f t="shared" si="1"/>
        <v>V</v>
      </c>
    </row>
    <row r="8" spans="4:22">
      <c r="D8" s="7" t="s">
        <v>32</v>
      </c>
      <c r="E8" s="7">
        <v>5</v>
      </c>
      <c r="F8" s="7" t="s">
        <v>24</v>
      </c>
      <c r="H8">
        <f>$E$8</f>
        <v>5</v>
      </c>
      <c r="I8">
        <f t="shared" ref="I8:U8" si="5">$E$8</f>
        <v>5</v>
      </c>
      <c r="J8">
        <f t="shared" si="5"/>
        <v>5</v>
      </c>
      <c r="K8">
        <f t="shared" si="5"/>
        <v>5</v>
      </c>
      <c r="L8">
        <f t="shared" si="5"/>
        <v>5</v>
      </c>
      <c r="M8">
        <f t="shared" si="5"/>
        <v>5</v>
      </c>
      <c r="N8">
        <f t="shared" si="5"/>
        <v>5</v>
      </c>
      <c r="O8">
        <f t="shared" si="5"/>
        <v>5</v>
      </c>
      <c r="P8">
        <f t="shared" si="5"/>
        <v>5</v>
      </c>
      <c r="Q8">
        <f t="shared" si="5"/>
        <v>5</v>
      </c>
      <c r="R8">
        <f t="shared" si="5"/>
        <v>5</v>
      </c>
      <c r="S8">
        <f t="shared" si="5"/>
        <v>5</v>
      </c>
      <c r="T8">
        <f t="shared" si="5"/>
        <v>5</v>
      </c>
      <c r="U8">
        <f t="shared" si="5"/>
        <v>5</v>
      </c>
      <c r="V8" t="str">
        <f t="shared" si="1"/>
        <v>A</v>
      </c>
    </row>
    <row r="9" spans="4:22">
      <c r="D9" s="7" t="s">
        <v>36</v>
      </c>
      <c r="E9" s="7">
        <f>1.7*0.00000001</f>
        <v>1.7E-8</v>
      </c>
      <c r="F9" s="7" t="s">
        <v>35</v>
      </c>
      <c r="V9" t="str">
        <f t="shared" si="1"/>
        <v>ohm*m</v>
      </c>
    </row>
    <row r="11" spans="4:22">
      <c r="D11" s="1" t="s">
        <v>5</v>
      </c>
    </row>
    <row r="12" spans="4:22">
      <c r="D12" t="s">
        <v>8</v>
      </c>
      <c r="E12" s="3">
        <f>SQRT(E3/PI())*2</f>
        <v>0.56418958354775628</v>
      </c>
      <c r="F12" t="s">
        <v>1</v>
      </c>
      <c r="H12" s="3">
        <f>SQRT(H3/PI())*2</f>
        <v>0.252313252202016</v>
      </c>
      <c r="I12" s="3">
        <f>SQRT(I3/PI())*2</f>
        <v>0.3989422804014327</v>
      </c>
      <c r="J12" s="3">
        <f>SQRT(J3/PI())*2</f>
        <v>0.50462650440403201</v>
      </c>
      <c r="K12" s="3">
        <f>SQRT(K3/PI())*2</f>
        <v>0.54115163798060095</v>
      </c>
      <c r="L12" s="3">
        <f>SQRT(L3/PI())*2</f>
        <v>0.55279063915413673</v>
      </c>
      <c r="M12" s="3">
        <f>SQRT(M3/PI())*2</f>
        <v>0.56418958354775628</v>
      </c>
      <c r="N12" s="3">
        <f>SQRT(N3/PI())*2</f>
        <v>0.57536273917515923</v>
      </c>
      <c r="O12" s="3">
        <f>SQRT(O3/PI())*2</f>
        <v>0.59708213214418471</v>
      </c>
      <c r="P12" s="3">
        <f>SQRT(P3/PI())*2</f>
        <v>0.61803872323710329</v>
      </c>
      <c r="Q12" s="3">
        <f>SQRT(Q3/PI())*2</f>
        <v>0.7136496464611084</v>
      </c>
      <c r="R12" s="3">
        <f>SQRT(R3/PI())*2</f>
        <v>0.79788456080286541</v>
      </c>
      <c r="S12" s="3">
        <f>SQRT(S3/PI())*2</f>
        <v>0.87403874447366325</v>
      </c>
      <c r="T12" s="3">
        <f>SQRT(T3/PI())*2</f>
        <v>0.94406974388262965</v>
      </c>
      <c r="U12" s="3">
        <f>SQRT(U3/PI())*2</f>
        <v>1.009253008808064</v>
      </c>
      <c r="V12" t="str">
        <f t="shared" si="1"/>
        <v>mm</v>
      </c>
    </row>
    <row r="13" spans="4:22">
      <c r="D13" t="s">
        <v>9</v>
      </c>
      <c r="E13">
        <f>(E5-E6)/2</f>
        <v>15</v>
      </c>
      <c r="F13" t="s">
        <v>1</v>
      </c>
      <c r="H13">
        <f>(H5-H6)/2</f>
        <v>15</v>
      </c>
      <c r="I13">
        <f>(I5-I6)/2</f>
        <v>15</v>
      </c>
      <c r="J13">
        <f>(J5-J6)/2</f>
        <v>15</v>
      </c>
      <c r="K13">
        <f>(K5-K6)/2</f>
        <v>15</v>
      </c>
      <c r="L13">
        <f>(L5-L6)/2</f>
        <v>15</v>
      </c>
      <c r="M13">
        <f>(M5-M6)/2</f>
        <v>15</v>
      </c>
      <c r="N13">
        <f>(N5-N6)/2</f>
        <v>15</v>
      </c>
      <c r="O13">
        <f>(O5-O6)/2</f>
        <v>15</v>
      </c>
      <c r="P13">
        <f>(P5-P6)/2</f>
        <v>15</v>
      </c>
      <c r="Q13">
        <f>(Q5-Q6)/2</f>
        <v>15</v>
      </c>
      <c r="R13">
        <f>(R5-R6)/2</f>
        <v>15</v>
      </c>
      <c r="S13">
        <f>(S5-S6)/2</f>
        <v>15</v>
      </c>
      <c r="T13">
        <f>(T5-T6)/2</f>
        <v>15</v>
      </c>
      <c r="U13">
        <f>(U5-U6)/2</f>
        <v>15</v>
      </c>
      <c r="V13" t="str">
        <f t="shared" si="1"/>
        <v>mm</v>
      </c>
    </row>
    <row r="14" spans="4:22">
      <c r="D14" t="s">
        <v>10</v>
      </c>
      <c r="E14">
        <f>INT(E13/E12)</f>
        <v>26</v>
      </c>
      <c r="F14" t="s">
        <v>12</v>
      </c>
      <c r="H14">
        <f>INT(H13/H12)</f>
        <v>59</v>
      </c>
      <c r="I14">
        <f>INT(I13/I12)</f>
        <v>37</v>
      </c>
      <c r="J14">
        <f>INT(J13/J12)</f>
        <v>29</v>
      </c>
      <c r="K14">
        <f>INT(K13/K12)</f>
        <v>27</v>
      </c>
      <c r="L14">
        <f>INT(L13/L12)</f>
        <v>27</v>
      </c>
      <c r="M14">
        <f>INT(M13/M12)</f>
        <v>26</v>
      </c>
      <c r="N14">
        <f>INT(N13/N12)</f>
        <v>26</v>
      </c>
      <c r="O14">
        <f>INT(O13/O12)</f>
        <v>25</v>
      </c>
      <c r="P14">
        <f>INT(P13/P12)</f>
        <v>24</v>
      </c>
      <c r="Q14">
        <f>INT(Q13/Q12)</f>
        <v>21</v>
      </c>
      <c r="R14">
        <f>INT(R13/R12)</f>
        <v>18</v>
      </c>
      <c r="S14">
        <f>INT(S13/S12)</f>
        <v>17</v>
      </c>
      <c r="T14">
        <f>INT(T13/T12)</f>
        <v>15</v>
      </c>
      <c r="U14">
        <f>INT(U13/U12)</f>
        <v>14</v>
      </c>
      <c r="V14" t="str">
        <f t="shared" si="1"/>
        <v>fils</v>
      </c>
    </row>
    <row r="15" spans="4:22">
      <c r="D15" t="s">
        <v>11</v>
      </c>
      <c r="E15">
        <f>INT(E4/E12)</f>
        <v>70</v>
      </c>
      <c r="F15" t="s">
        <v>12</v>
      </c>
      <c r="H15">
        <f>INT(H4/H12)</f>
        <v>158</v>
      </c>
      <c r="I15">
        <f>INT(I4/I12)</f>
        <v>100</v>
      </c>
      <c r="J15">
        <f>INT(J4/J12)</f>
        <v>79</v>
      </c>
      <c r="K15">
        <f>INT(K4/K12)</f>
        <v>73</v>
      </c>
      <c r="L15">
        <f>INT(L4/L12)</f>
        <v>72</v>
      </c>
      <c r="M15">
        <f>INT(M4/M12)</f>
        <v>70</v>
      </c>
      <c r="N15">
        <f>INT(N4/N12)</f>
        <v>69</v>
      </c>
      <c r="O15">
        <f>INT(O4/O12)</f>
        <v>66</v>
      </c>
      <c r="P15">
        <f>INT(P4/P12)</f>
        <v>64</v>
      </c>
      <c r="Q15">
        <f>INT(Q4/Q12)</f>
        <v>56</v>
      </c>
      <c r="R15">
        <f>INT(R4/R12)</f>
        <v>50</v>
      </c>
      <c r="S15">
        <f>INT(S4/S12)</f>
        <v>45</v>
      </c>
      <c r="T15">
        <f>INT(T4/T12)</f>
        <v>42</v>
      </c>
      <c r="U15">
        <f>INT(U4/U12)</f>
        <v>39</v>
      </c>
      <c r="V15" t="str">
        <f t="shared" si="1"/>
        <v>fils</v>
      </c>
    </row>
    <row r="16" spans="4:22">
      <c r="D16" t="s">
        <v>13</v>
      </c>
      <c r="E16">
        <f>E15*E14</f>
        <v>1820</v>
      </c>
      <c r="F16" t="s">
        <v>14</v>
      </c>
      <c r="H16">
        <f>H15*H14</f>
        <v>9322</v>
      </c>
      <c r="I16">
        <f>I15*I14</f>
        <v>3700</v>
      </c>
      <c r="J16">
        <f>J15*J14</f>
        <v>2291</v>
      </c>
      <c r="K16">
        <f>K15*K14</f>
        <v>1971</v>
      </c>
      <c r="L16">
        <f>L15*L14</f>
        <v>1944</v>
      </c>
      <c r="M16">
        <f>M15*M14</f>
        <v>1820</v>
      </c>
      <c r="N16">
        <f>N15*N14</f>
        <v>1794</v>
      </c>
      <c r="O16">
        <f>O15*O14</f>
        <v>1650</v>
      </c>
      <c r="P16">
        <f>P15*P14</f>
        <v>1536</v>
      </c>
      <c r="Q16">
        <f>Q15*Q14</f>
        <v>1176</v>
      </c>
      <c r="R16">
        <f>R15*R14</f>
        <v>900</v>
      </c>
      <c r="S16">
        <f>S15*S14</f>
        <v>765</v>
      </c>
      <c r="T16">
        <f>T15*T14</f>
        <v>630</v>
      </c>
      <c r="U16">
        <f>U15*U14</f>
        <v>546</v>
      </c>
      <c r="V16" t="str">
        <f t="shared" si="1"/>
        <v>spires</v>
      </c>
    </row>
    <row r="17" spans="4:22">
      <c r="D17" t="s">
        <v>18</v>
      </c>
      <c r="E17" s="3">
        <f>E9/(E3/1000000)</f>
        <v>6.8000000000000005E-2</v>
      </c>
      <c r="F17" t="s">
        <v>15</v>
      </c>
      <c r="H17" s="3">
        <f>1/(57*H3)</f>
        <v>0.35087719298245612</v>
      </c>
      <c r="I17" s="3">
        <f>1/(57*I3)</f>
        <v>0.14035087719298245</v>
      </c>
      <c r="J17" s="3">
        <f>1/(57*J3)</f>
        <v>8.771929824561403E-2</v>
      </c>
      <c r="K17" s="3">
        <f>1/(57*K3)</f>
        <v>7.6277650648360021E-2</v>
      </c>
      <c r="L17" s="3">
        <f>1/(57*L3)</f>
        <v>7.3099415204678359E-2</v>
      </c>
      <c r="M17" s="3">
        <f>1/(57*M3)</f>
        <v>7.0175438596491224E-2</v>
      </c>
      <c r="N17" s="3">
        <f>1/(57*N3)</f>
        <v>6.7476383265856948E-2</v>
      </c>
      <c r="O17" s="3">
        <f>1/(57*O3)</f>
        <v>6.2656641604010022E-2</v>
      </c>
      <c r="P17" s="3">
        <f>1/(57*P3)</f>
        <v>5.8479532163742701E-2</v>
      </c>
      <c r="Q17" s="3">
        <f>1/(57*Q3)</f>
        <v>4.3859649122807015E-2</v>
      </c>
      <c r="R17" s="3">
        <f>1/(57*R3)</f>
        <v>3.5087719298245612E-2</v>
      </c>
      <c r="S17" s="3">
        <f>1/(57*S3)</f>
        <v>2.923976608187135E-2</v>
      </c>
      <c r="T17" s="3">
        <f>1/(57*T3)</f>
        <v>2.5062656641604012E-2</v>
      </c>
      <c r="U17" s="3">
        <f>1/(57*U3)</f>
        <v>2.1929824561403508E-2</v>
      </c>
      <c r="V17" t="str">
        <f t="shared" si="1"/>
        <v>Ohm/m</v>
      </c>
    </row>
    <row r="18" spans="4:22">
      <c r="D18" t="s">
        <v>16</v>
      </c>
      <c r="E18" s="3">
        <f>(E14*PI()*E6+E14*(E14+1)/2*E12)*E15/1000</f>
        <v>59.603727104035762</v>
      </c>
      <c r="F18" t="s">
        <v>17</v>
      </c>
      <c r="H18" s="3">
        <f>(H14*PI()*H6+H14*(H14+1)/2*H12)*H15/1000</f>
        <v>304.84933784492819</v>
      </c>
      <c r="I18" s="3">
        <f>(I14*PI()*I6+I14*(I14+1)/2*I12)*I15/1000</f>
        <v>121.03678485847858</v>
      </c>
      <c r="J18" s="3">
        <f>(J14*PI()*J6+J14*(J14+1)/2*J12)*J15/1000</f>
        <v>74.920599978838297</v>
      </c>
      <c r="K18" s="3">
        <f>(K14*PI()*K6+K14*(K14+1)/2*K12)*K15/1000</f>
        <v>64.469171260240557</v>
      </c>
      <c r="L18" s="3">
        <f>(L14*PI()*L6+L14*(L14+1)/2*L12)*L15/1000</f>
        <v>63.902798983847447</v>
      </c>
      <c r="M18" s="3">
        <f>(M14*PI()*M6+M14*(M14+1)/2*M12)*M15/1000</f>
        <v>59.603727104035762</v>
      </c>
      <c r="N18" s="3">
        <f>(N14*PI()*N6+N14*(N14+1)/2*N12)*N15/1000</f>
        <v>59.0228479444039</v>
      </c>
      <c r="O18" s="3">
        <f>(O14*PI()*O6+O14*(O14+1)/2*O12)*O15/1000</f>
        <v>54.276434761878029</v>
      </c>
      <c r="P18" s="3">
        <f>(P14*PI()*P6+P14*(P14+1)/2*P12)*P15/1000</f>
        <v>50.470234013463767</v>
      </c>
      <c r="Q18" s="3">
        <f>(Q14*PI()*Q6+Q14*(Q14+1)/2*Q12)*Q15/1000</f>
        <v>38.787875511593676</v>
      </c>
      <c r="R18" s="3">
        <f>(R14*PI()*R6+R14*(R14+1)/2*R12)*R15/1000</f>
        <v>29.441380100711012</v>
      </c>
      <c r="S18" s="3">
        <f>(S14*PI()*S6+S14*(S14+1)/2*S12)*S15/1000</f>
        <v>25.244303795670707</v>
      </c>
      <c r="T18" s="3">
        <f>(T14*PI()*T6+T14*(T14+1)/2*T12)*T15/1000</f>
        <v>20.591738483261008</v>
      </c>
      <c r="U18" s="3">
        <f>(U14*PI()*U6+U14*(U14+1)/2*U12)*U15/1000</f>
        <v>17.855367781949241</v>
      </c>
      <c r="V18" t="str">
        <f t="shared" si="1"/>
        <v>m</v>
      </c>
    </row>
    <row r="19" spans="4:22">
      <c r="D19" t="s">
        <v>19</v>
      </c>
      <c r="E19" s="3">
        <f>E18*E17</f>
        <v>4.0530534430744325</v>
      </c>
      <c r="F19" t="s">
        <v>20</v>
      </c>
      <c r="H19" s="3">
        <f>H18*H17</f>
        <v>106.96467994558883</v>
      </c>
      <c r="I19" s="3">
        <f>I18*I17</f>
        <v>16.987618927505764</v>
      </c>
      <c r="J19" s="3">
        <f>J18*J17</f>
        <v>6.5719824542840604</v>
      </c>
      <c r="K19" s="3">
        <f>K18*K17</f>
        <v>4.917556922977921</v>
      </c>
      <c r="L19" s="3">
        <f>L18*L17</f>
        <v>4.6712572356613631</v>
      </c>
      <c r="M19" s="3">
        <f>M18*M17</f>
        <v>4.1827176915112814</v>
      </c>
      <c r="N19" s="3">
        <f>N18*N17</f>
        <v>3.9826483093389946</v>
      </c>
      <c r="O19" s="3">
        <f>O18*O17</f>
        <v>3.4007791204184228</v>
      </c>
      <c r="P19" s="3">
        <f>P18*P17</f>
        <v>2.9514756733019754</v>
      </c>
      <c r="Q19" s="3">
        <f>Q18*Q17</f>
        <v>1.7012226101576173</v>
      </c>
      <c r="R19" s="3">
        <f>R18*R17</f>
        <v>1.0330308807267021</v>
      </c>
      <c r="S19" s="3">
        <f>S18*S17</f>
        <v>0.7381375378851085</v>
      </c>
      <c r="T19" s="3">
        <f>T18*T17</f>
        <v>0.51608367125967447</v>
      </c>
      <c r="U19" s="3">
        <f>U18*U17</f>
        <v>0.39156508293748332</v>
      </c>
      <c r="V19" t="str">
        <f t="shared" si="1"/>
        <v>Ohm</v>
      </c>
    </row>
    <row r="20" spans="4:22">
      <c r="D20" t="s">
        <v>21</v>
      </c>
      <c r="E20" s="3">
        <f>E7/E19</f>
        <v>5.9214615195882701</v>
      </c>
      <c r="F20" t="s">
        <v>24</v>
      </c>
      <c r="H20" s="3">
        <f>H7/H19</f>
        <v>0.22437312963688955</v>
      </c>
      <c r="I20" s="3">
        <f>I7/I19</f>
        <v>1.4127936412053623</v>
      </c>
      <c r="J20" s="3">
        <f>J7/J19</f>
        <v>3.6518661099521323</v>
      </c>
      <c r="K20" s="3">
        <f>K7/K19</f>
        <v>4.8804722295855685</v>
      </c>
      <c r="L20" s="3">
        <f>L7/L19</f>
        <v>5.1378031200634675</v>
      </c>
      <c r="M20" s="3">
        <f>M7/M19</f>
        <v>5.7378962124810355</v>
      </c>
      <c r="N20" s="3">
        <f>N7/N19</f>
        <v>6.0261409333387288</v>
      </c>
      <c r="O20" s="3">
        <f>O7/O19</f>
        <v>7.0572063489519143</v>
      </c>
      <c r="P20" s="3">
        <f>P7/P19</f>
        <v>8.1315256016153779</v>
      </c>
      <c r="Q20" s="3">
        <f>Q7/Q19</f>
        <v>14.107501191614432</v>
      </c>
      <c r="R20" s="3">
        <f>R7/R19</f>
        <v>23.232606544265952</v>
      </c>
      <c r="S20" s="3">
        <f>S7/S19</f>
        <v>32.514265659438138</v>
      </c>
      <c r="T20" s="3">
        <f>T7/T19</f>
        <v>46.504087101651535</v>
      </c>
      <c r="U20" s="3">
        <f>U7/U19</f>
        <v>61.292492731870588</v>
      </c>
      <c r="V20" t="str">
        <f t="shared" si="1"/>
        <v>A</v>
      </c>
    </row>
    <row r="21" spans="4:22">
      <c r="D21" t="s">
        <v>25</v>
      </c>
      <c r="E21" s="4">
        <f>E20*E7</f>
        <v>142.11507647011848</v>
      </c>
      <c r="F21" t="s">
        <v>26</v>
      </c>
      <c r="H21" s="4">
        <f>H20*H7</f>
        <v>5.3849551112853487</v>
      </c>
      <c r="I21" s="4">
        <f t="shared" ref="I21:U21" si="6">I20*I7</f>
        <v>33.907047388928696</v>
      </c>
      <c r="J21" s="4">
        <f t="shared" si="6"/>
        <v>87.644786638851173</v>
      </c>
      <c r="K21" s="4">
        <f t="shared" si="6"/>
        <v>117.13133351005365</v>
      </c>
      <c r="L21" s="4">
        <f t="shared" si="6"/>
        <v>123.30727488152323</v>
      </c>
      <c r="M21" s="4">
        <f t="shared" si="6"/>
        <v>137.70950909954485</v>
      </c>
      <c r="N21" s="4">
        <f t="shared" si="6"/>
        <v>144.62738240012948</v>
      </c>
      <c r="O21" s="4">
        <f t="shared" si="6"/>
        <v>169.37295237484594</v>
      </c>
      <c r="P21" s="4">
        <f t="shared" si="6"/>
        <v>195.15661443876905</v>
      </c>
      <c r="Q21" s="4">
        <f t="shared" si="6"/>
        <v>338.58002859874637</v>
      </c>
      <c r="R21" s="4">
        <f t="shared" si="6"/>
        <v>557.58255706238288</v>
      </c>
      <c r="S21" s="4">
        <f t="shared" si="6"/>
        <v>780.34237582651531</v>
      </c>
      <c r="T21" s="4">
        <f t="shared" si="6"/>
        <v>1116.098090439637</v>
      </c>
      <c r="U21" s="4">
        <f t="shared" si="6"/>
        <v>1471.0198255648941</v>
      </c>
      <c r="V21" t="str">
        <f t="shared" si="1"/>
        <v>W</v>
      </c>
    </row>
    <row r="22" spans="4:22">
      <c r="D22" s="8" t="s">
        <v>31</v>
      </c>
      <c r="E22" s="8">
        <f>4*PI()*0.0000001*E16*E20/(E4/1000)</f>
        <v>0.3385713241538475</v>
      </c>
      <c r="F22" s="8" t="s">
        <v>28</v>
      </c>
      <c r="G22" s="8"/>
      <c r="H22" s="9">
        <f>4*PI()*0.0000001*H16*H20/(H4/1000)</f>
        <v>6.5709750317569482E-2</v>
      </c>
      <c r="I22" s="9">
        <f>4*PI()*0.0000001*I16*I20/(I4/1000)</f>
        <v>0.16422161859721821</v>
      </c>
      <c r="J22" s="9">
        <f>4*PI()*0.0000001*J16*J20/(J4/1000)</f>
        <v>0.26283900127027782</v>
      </c>
      <c r="K22" s="9">
        <f>4*PI()*0.0000001*K16*K20/(K4/1000)</f>
        <v>0.30220270189657106</v>
      </c>
      <c r="L22" s="9">
        <f>4*PI()*0.0000001*L16*L20/(L4/1000)</f>
        <v>0.31377879541059622</v>
      </c>
      <c r="M22" s="9">
        <f>4*PI()*0.0000001*M16*M20/(M4/1000)</f>
        <v>0.32807561310507838</v>
      </c>
      <c r="N22" s="9">
        <f>4*PI()*0.0000001*N16*N20/(N4/1000)</f>
        <v>0.33963434073698595</v>
      </c>
      <c r="O22" s="9">
        <f>4*PI()*0.0000001*O16*O20/(O4/1000)</f>
        <v>0.36581931574212057</v>
      </c>
      <c r="P22" s="9">
        <f>4*PI()*0.0000001*P16*P20/(P4/1000)</f>
        <v>0.39238565518098728</v>
      </c>
      <c r="Q22" s="9">
        <f>4*PI()*0.0000001*Q16*Q20/(Q4/1000)</f>
        <v>0.52120345994404138</v>
      </c>
      <c r="R22" s="9">
        <f>4*PI()*0.0000001*R16*R20/(R4/1000)</f>
        <v>0.6568864743888726</v>
      </c>
      <c r="S22" s="9">
        <f>4*PI()*0.0000001*S16*S20/(S4/1000)</f>
        <v>0.78142132271406672</v>
      </c>
      <c r="T22" s="9">
        <f>4*PI()*0.0000001*T16*T20/(T4/1000)</f>
        <v>0.92041045992282444</v>
      </c>
      <c r="U22" s="9">
        <f>4*PI()*0.0000001*U16*U20/(U4/1000)</f>
        <v>1.0513560050811113</v>
      </c>
      <c r="V22" t="str">
        <f t="shared" si="1"/>
        <v>T</v>
      </c>
    </row>
    <row r="23" spans="4:22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4:22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4:22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4:22">
      <c r="D26" t="s">
        <v>29</v>
      </c>
      <c r="E26" s="3">
        <f>MIN(E8,E20)</f>
        <v>5</v>
      </c>
      <c r="F26" t="s">
        <v>24</v>
      </c>
      <c r="H26" s="3">
        <f>MIN(5,H20)</f>
        <v>0.22437312963688955</v>
      </c>
      <c r="I26" s="3">
        <f>MIN(5,I20)</f>
        <v>1.4127936412053623</v>
      </c>
      <c r="J26" s="3">
        <f>MIN(5,J20)</f>
        <v>3.6518661099521323</v>
      </c>
      <c r="K26" s="3">
        <f>MIN(5,K20)</f>
        <v>4.8804722295855685</v>
      </c>
      <c r="L26" s="3">
        <f>MIN(5,L20)</f>
        <v>5</v>
      </c>
      <c r="M26" s="3">
        <f>MIN(5,M20)</f>
        <v>5</v>
      </c>
      <c r="N26" s="3">
        <f>MIN(5,N20)</f>
        <v>5</v>
      </c>
      <c r="O26" s="3">
        <f>MIN(5,O20)</f>
        <v>5</v>
      </c>
      <c r="P26" s="3">
        <f>MIN(5,P20)</f>
        <v>5</v>
      </c>
      <c r="Q26" s="3">
        <f>MIN(5,Q20)</f>
        <v>5</v>
      </c>
      <c r="R26" s="3">
        <f>MIN(5,R20)</f>
        <v>5</v>
      </c>
      <c r="S26" s="3">
        <f>MIN(5,S20)</f>
        <v>5</v>
      </c>
      <c r="T26" s="3">
        <f>MIN(5,T20)</f>
        <v>5</v>
      </c>
      <c r="U26" s="3">
        <f>MIN(5,U20)</f>
        <v>5</v>
      </c>
      <c r="V26" t="str">
        <f t="shared" si="1"/>
        <v>A</v>
      </c>
    </row>
    <row r="27" spans="4:22">
      <c r="D27" t="s">
        <v>33</v>
      </c>
      <c r="E27" s="3">
        <f>MAX(0,E7/E8 - E19)</f>
        <v>0.74694655692556733</v>
      </c>
      <c r="F27" t="s">
        <v>20</v>
      </c>
      <c r="H27" s="3">
        <f>MAX(0,H7/H8 - H19)</f>
        <v>0</v>
      </c>
      <c r="I27" s="3">
        <f t="shared" ref="I27:U27" si="7">MAX(0,I7/I8 - I19)</f>
        <v>0</v>
      </c>
      <c r="J27" s="3">
        <f t="shared" si="7"/>
        <v>0</v>
      </c>
      <c r="K27" s="3">
        <f t="shared" si="7"/>
        <v>0</v>
      </c>
      <c r="L27" s="3">
        <f t="shared" si="7"/>
        <v>0.12874276433863674</v>
      </c>
      <c r="M27" s="3">
        <f t="shared" si="7"/>
        <v>0.61728230848871846</v>
      </c>
      <c r="N27" s="3">
        <f t="shared" si="7"/>
        <v>0.81735169066100521</v>
      </c>
      <c r="O27" s="3">
        <f t="shared" si="7"/>
        <v>1.399220879581577</v>
      </c>
      <c r="P27" s="3">
        <f t="shared" si="7"/>
        <v>1.8485243266980245</v>
      </c>
      <c r="Q27" s="3">
        <f t="shared" si="7"/>
        <v>3.0987773898423825</v>
      </c>
      <c r="R27" s="3">
        <f t="shared" si="7"/>
        <v>3.7669691192732975</v>
      </c>
      <c r="S27" s="3">
        <f t="shared" si="7"/>
        <v>4.0618624621148918</v>
      </c>
      <c r="T27" s="3">
        <f t="shared" si="7"/>
        <v>4.2839163287403252</v>
      </c>
      <c r="U27" s="3">
        <f t="shared" si="7"/>
        <v>4.4084349170625163</v>
      </c>
      <c r="V27" t="str">
        <f t="shared" si="1"/>
        <v>Ohm</v>
      </c>
    </row>
    <row r="28" spans="4:22">
      <c r="D28" t="s">
        <v>34</v>
      </c>
      <c r="E28" s="4">
        <f>E26*E7</f>
        <v>120</v>
      </c>
      <c r="F28" t="s">
        <v>26</v>
      </c>
      <c r="H28" s="4">
        <f>H26*H7</f>
        <v>5.3849551112853487</v>
      </c>
      <c r="I28" s="4">
        <f>I26*I7</f>
        <v>33.907047388928696</v>
      </c>
      <c r="J28" s="4">
        <f>J26*J7</f>
        <v>87.644786638851173</v>
      </c>
      <c r="K28" s="4">
        <f>K26*K7</f>
        <v>117.13133351005365</v>
      </c>
      <c r="L28" s="4">
        <f>L26*L7</f>
        <v>120</v>
      </c>
      <c r="M28" s="4">
        <f>M26*M7</f>
        <v>120</v>
      </c>
      <c r="N28" s="4">
        <f>N26*N7</f>
        <v>120</v>
      </c>
      <c r="O28" s="4">
        <f>O26*O7</f>
        <v>120</v>
      </c>
      <c r="P28" s="4">
        <f>P26*P7</f>
        <v>120</v>
      </c>
      <c r="Q28" s="4">
        <f>Q26*Q7</f>
        <v>120</v>
      </c>
      <c r="R28" s="4">
        <f>R26*R7</f>
        <v>120</v>
      </c>
      <c r="S28" s="4">
        <f>S26*S7</f>
        <v>120</v>
      </c>
      <c r="T28" s="4">
        <f>T26*T7</f>
        <v>120</v>
      </c>
      <c r="U28" s="4">
        <f>U26*U7</f>
        <v>120</v>
      </c>
      <c r="V28" t="str">
        <f t="shared" si="1"/>
        <v>W</v>
      </c>
    </row>
    <row r="29" spans="4:22">
      <c r="D29" t="s">
        <v>27</v>
      </c>
      <c r="E29">
        <f>4*PI()*0.0000001*E16*E26/(E4/1000)</f>
        <v>0.28588493147667116</v>
      </c>
      <c r="F29" t="s">
        <v>28</v>
      </c>
      <c r="H29" s="2">
        <f>4*PI()*0.0000001*H16*H26/(H4/1000)</f>
        <v>6.5709750317569482E-2</v>
      </c>
      <c r="I29" s="2">
        <f>4*PI()*0.0000001*I16*I26/(I4/1000)</f>
        <v>0.16422161859721821</v>
      </c>
      <c r="J29" s="2">
        <f>4*PI()*0.0000001*J16*J26/(J4/1000)</f>
        <v>0.26283900127027782</v>
      </c>
      <c r="K29" s="2">
        <f>4*PI()*0.0000001*K16*K26/(K4/1000)</f>
        <v>0.30220270189657106</v>
      </c>
      <c r="L29" s="2">
        <f>4*PI()*0.0000001*L16*L26/(L4/1000)</f>
        <v>0.30536280592892795</v>
      </c>
      <c r="M29" s="2">
        <f>4*PI()*0.0000001*M16*M26/(M4/1000)</f>
        <v>0.28588493147667116</v>
      </c>
      <c r="N29" s="2">
        <f>4*PI()*0.0000001*N16*N26/(N4/1000)</f>
        <v>0.28180086102700441</v>
      </c>
      <c r="O29" s="2">
        <f>4*PI()*0.0000001*O16*O26/(O4/1000)</f>
        <v>0.25918139392115791</v>
      </c>
      <c r="P29" s="2">
        <f>4*PI()*0.0000001*P16*P26/(P4/1000)</f>
        <v>0.24127431579569611</v>
      </c>
      <c r="Q29" s="2">
        <f>4*PI()*0.0000001*Q16*Q26/(Q4/1000)</f>
        <v>0.18472564803107983</v>
      </c>
      <c r="R29" s="2">
        <f>4*PI()*0.0000001*R16*R26/(R4/1000)</f>
        <v>0.14137166941154067</v>
      </c>
      <c r="S29" s="2">
        <f>4*PI()*0.0000001*S16*S26/(S4/1000)</f>
        <v>0.12016591899980959</v>
      </c>
      <c r="T29" s="2">
        <f>4*PI()*0.0000001*T16*T26/(T4/1000)</f>
        <v>9.8960168588078504E-2</v>
      </c>
      <c r="U29" s="2">
        <f>4*PI()*0.0000001*U16*U26/(U4/1000)</f>
        <v>8.576547944300135E-2</v>
      </c>
      <c r="V29" t="str">
        <f t="shared" si="1"/>
        <v>T</v>
      </c>
    </row>
  </sheetData>
  <mergeCells count="1">
    <mergeCell ref="H2:U2"/>
  </mergeCells>
  <conditionalFormatting sqref="H29:U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Poiraud</dc:creator>
  <cp:lastModifiedBy>Samuel Poiraud</cp:lastModifiedBy>
  <dcterms:created xsi:type="dcterms:W3CDTF">2013-10-08T11:42:29Z</dcterms:created>
  <dcterms:modified xsi:type="dcterms:W3CDTF">2013-10-08T14:40:25Z</dcterms:modified>
</cp:coreProperties>
</file>