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autoCompressPictures="0"/>
  <bookViews>
    <workbookView xWindow="11060" yWindow="0" windowWidth="24440" windowHeight="15020" tabRatio="805" activeTab="3"/>
  </bookViews>
  <sheets>
    <sheet name="Instrucoes" sheetId="9" r:id="rId1"/>
    <sheet name="Orcado" sheetId="8" r:id="rId2"/>
    <sheet name="Realizado" sheetId="12" r:id="rId3"/>
    <sheet name="Status" sheetId="13" r:id="rId4"/>
    <sheet name="Param" sheetId="10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3" l="1"/>
  <c r="C6" i="13"/>
  <c r="C5" i="13"/>
  <c r="K10" i="8"/>
  <c r="D4" i="13"/>
  <c r="C4" i="13"/>
  <c r="E4" i="13"/>
  <c r="F4" i="13"/>
  <c r="G4" i="13"/>
  <c r="H4" i="13"/>
  <c r="D45" i="12"/>
  <c r="F45" i="12"/>
  <c r="G45" i="12"/>
  <c r="E45" i="12"/>
  <c r="D55" i="8"/>
  <c r="D57" i="8"/>
  <c r="E55" i="8"/>
  <c r="E57" i="8"/>
  <c r="F55" i="8"/>
  <c r="F57" i="8"/>
  <c r="G55" i="8"/>
  <c r="G57" i="8"/>
  <c r="D62" i="8"/>
  <c r="D45" i="8"/>
  <c r="G15" i="8"/>
  <c r="G16" i="8"/>
  <c r="F25" i="8"/>
  <c r="G24" i="8"/>
  <c r="G25" i="8"/>
  <c r="G30" i="8"/>
  <c r="G31" i="8"/>
  <c r="G36" i="8"/>
  <c r="G37" i="8"/>
  <c r="G45" i="8"/>
  <c r="F45" i="8"/>
  <c r="E45" i="8"/>
  <c r="G42" i="8"/>
  <c r="G18" i="8"/>
  <c r="C4" i="12"/>
  <c r="C5" i="12"/>
  <c r="C3" i="12"/>
  <c r="B2" i="12"/>
  <c r="B5" i="13"/>
  <c r="B6" i="13"/>
  <c r="B7" i="13"/>
  <c r="E55" i="12"/>
  <c r="D5" i="13"/>
  <c r="D55" i="12"/>
  <c r="F48" i="12"/>
  <c r="E57" i="12"/>
  <c r="D57" i="12"/>
  <c r="F3" i="12"/>
  <c r="G3" i="12"/>
  <c r="F5" i="13"/>
  <c r="D58" i="12"/>
  <c r="F55" i="12"/>
  <c r="D6" i="13"/>
  <c r="G48" i="12"/>
  <c r="F57" i="12"/>
  <c r="F6" i="13"/>
  <c r="G55" i="12"/>
  <c r="D7" i="13"/>
  <c r="E58" i="12"/>
  <c r="B6" i="9"/>
  <c r="B7" i="9"/>
  <c r="B8" i="9"/>
  <c r="B9" i="9"/>
  <c r="B10" i="9"/>
  <c r="B11" i="9"/>
  <c r="B12" i="9"/>
  <c r="B13" i="9"/>
  <c r="B14" i="9"/>
  <c r="B15" i="9"/>
  <c r="B16" i="9"/>
  <c r="D2" i="9"/>
  <c r="F58" i="12"/>
  <c r="G57" i="12"/>
  <c r="G58" i="12"/>
  <c r="F7" i="13"/>
  <c r="G12" i="8"/>
  <c r="D58" i="8"/>
  <c r="E5" i="13"/>
  <c r="E58" i="8"/>
  <c r="F3" i="8"/>
  <c r="H5" i="13"/>
  <c r="G5" i="13"/>
  <c r="G3" i="8"/>
  <c r="E6" i="13"/>
  <c r="F58" i="8"/>
  <c r="E7" i="13"/>
  <c r="H6" i="13"/>
  <c r="G6" i="13"/>
  <c r="D62" i="12"/>
  <c r="G58" i="8"/>
  <c r="D8" i="13"/>
  <c r="D64" i="12"/>
  <c r="G7" i="13"/>
  <c r="H7" i="13"/>
  <c r="D63" i="12"/>
  <c r="D64" i="8"/>
  <c r="D63" i="8"/>
  <c r="C8" i="13"/>
  <c r="I8" i="8"/>
</calcChain>
</file>

<file path=xl/comments1.xml><?xml version="1.0" encoding="utf-8"?>
<comments xmlns="http://schemas.openxmlformats.org/spreadsheetml/2006/main">
  <authors>
    <author>Eduardo Montes, PMP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  <comment ref="B9" author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Caso exista um crescimento no benefício. Para facilitar a entrada o crescimento está como default, o mesmo para todos os anos, mas, pode ser alterado incluindo manualmente.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  <comment ref="B12" author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Caso exista um crescimento no benefício. Para facilitar a entrada o crescimento está como default, o mesmo para todos os anos, mas, pode ser alterado incluindo manualmente.</t>
        </r>
      </text>
    </comment>
    <comment ref="C14" author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Caso exista um crescimento no benefício. Para facilitar a entrada o crescimento está como default, o mesmo para todos os anos, mas, pode ser alterado incluindo manualmente.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Caso exista um crescimento no benefício. Para facilitar a entrada o crescimento está como default, o mesmo para todos os anos, mas, pode ser alterado incluindo manualmente.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  <comment ref="B21" author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Caso exista um crescimento no benefício. Para facilitar a entrada o crescimento está como default, o mesmo para todos os anos, mas, pode ser alterado incluindo manualmente.</t>
        </r>
      </text>
    </comment>
    <comment ref="C23" author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  <comment ref="B24" author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Caso exista um crescimento no benefício. Para facilitar a entrada o crescimento está como default, o mesmo para todos os anos, mas, pode ser alterado incluindo manualmente.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Caso exista um crescimento no benefício. Para facilitar a entrada o crescimento está como default, o mesmo para todos os anos, mas, pode ser alterado incluindo manualmente.</t>
        </r>
      </text>
    </comment>
    <comment ref="C35" author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  <comment ref="B36" author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Caso exista um crescimento no benefício. Para facilitar a entrada o crescimento está como default, o mesmo para todos os anos, mas, pode ser alterado incluindo manualmente.</t>
        </r>
      </text>
    </comment>
    <comment ref="C41" author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  <comment ref="B42" author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Caso exista um crescimento no benefício. Para facilitar a entrada o crescimento está como default, o mesmo para todos os anos, mas, pode ser alterado incluindo manualmente.</t>
        </r>
      </text>
    </comment>
  </commentList>
</comments>
</file>

<file path=xl/comments2.xml><?xml version="1.0" encoding="utf-8"?>
<comments xmlns="http://schemas.openxmlformats.org/spreadsheetml/2006/main">
  <authors>
    <author>Eduardo Montes, PMP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  <comment ref="B9" author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Caso exista um crescimento no benefício. Para facilitar a entrada o crescimento está como default, o mesmo para todos os anos, mas, pode ser alterado incluindo manualmente.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  <comment ref="B12" author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Caso exista um crescimento no benefício. Para facilitar a entrada o crescimento está como default, o mesmo para todos os anos, mas, pode ser alterado incluindo manualmente.</t>
        </r>
      </text>
    </comment>
    <comment ref="C14" author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Caso exista um crescimento no benefício. Para facilitar a entrada o crescimento está como default, o mesmo para todos os anos, mas, pode ser alterado incluindo manualmente.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Caso exista um crescimento no benefício. Para facilitar a entrada o crescimento está como default, o mesmo para todos os anos, mas, pode ser alterado incluindo manualmente.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  <comment ref="B21" author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Caso exista um crescimento no benefício. Para facilitar a entrada o crescimento está como default, o mesmo para todos os anos, mas, pode ser alterado incluindo manualmente.</t>
        </r>
      </text>
    </comment>
    <comment ref="C23" author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  <comment ref="B24" author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Caso exista um crescimento no benefício. Para facilitar a entrada o crescimento está como default, o mesmo para todos os anos, mas, pode ser alterado incluindo manualmente.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Caso exista um crescimento no benefício. Para facilitar a entrada o crescimento está como default, o mesmo para todos os anos, mas, pode ser alterado incluindo manualmente.</t>
        </r>
      </text>
    </comment>
    <comment ref="C35" author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  <comment ref="B36" author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Caso exista um crescimento no benefício. Para facilitar a entrada o crescimento está como default, o mesmo para todos os anos, mas, pode ser alterado incluindo manualmente.</t>
        </r>
      </text>
    </comment>
    <comment ref="C41" author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  <comment ref="B42" author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Caso exista um crescimento no benefício. Para facilitar a entrada o crescimento está como default, o mesmo para todos os anos, mas, pode ser alterado incluindo manualmente.</t>
        </r>
      </text>
    </comment>
  </commentList>
</comments>
</file>

<file path=xl/sharedStrings.xml><?xml version="1.0" encoding="utf-8"?>
<sst xmlns="http://schemas.openxmlformats.org/spreadsheetml/2006/main" count="224" uniqueCount="80">
  <si>
    <t>NPV/VPL</t>
  </si>
  <si>
    <t xml:space="preserve">Payback </t>
  </si>
  <si>
    <t>ROI</t>
  </si>
  <si>
    <t>Nome do Projeto</t>
  </si>
  <si>
    <t>Identificação do Projeto</t>
  </si>
  <si>
    <t>Patrocinador</t>
  </si>
  <si>
    <t>Taxa de Crescimento</t>
  </si>
  <si>
    <t>Explicação</t>
  </si>
  <si>
    <t>Valor</t>
  </si>
  <si>
    <t>Instruções</t>
  </si>
  <si>
    <t>Ref.</t>
  </si>
  <si>
    <t>Passos</t>
  </si>
  <si>
    <t>Aba</t>
  </si>
  <si>
    <t>Respons</t>
  </si>
  <si>
    <t>Comentários</t>
  </si>
  <si>
    <t>Solicitante</t>
  </si>
  <si>
    <t>Preencher as informações de identificação do projeto (Nome, Solicitante e Patrocionador)</t>
  </si>
  <si>
    <t>Tipo de Benefício</t>
  </si>
  <si>
    <t>Aumento de Produtividade</t>
  </si>
  <si>
    <t>Aumento da Capacidade Produtiva</t>
  </si>
  <si>
    <t>Redução do Turn-over</t>
  </si>
  <si>
    <t>Redução de retrabalho</t>
  </si>
  <si>
    <t>Redução dos custos da não qualidade</t>
  </si>
  <si>
    <t>Redução das reclamações dos clientes</t>
  </si>
  <si>
    <t>Aumento de Receita</t>
  </si>
  <si>
    <t>Redução dos custos</t>
  </si>
  <si>
    <t>Pode incluir os valores diretos nessa linha</t>
  </si>
  <si>
    <t>Investimentos</t>
  </si>
  <si>
    <t>Custo de Implementação</t>
  </si>
  <si>
    <t>Custo da Operação</t>
  </si>
  <si>
    <t>Custos de Treinamento</t>
  </si>
  <si>
    <t>Outros custos</t>
  </si>
  <si>
    <t>Custo</t>
  </si>
  <si>
    <t>Investimento Total</t>
  </si>
  <si>
    <t>Custo do Capital</t>
  </si>
  <si>
    <t>Indicadores Financeiros</t>
  </si>
  <si>
    <t>Retorno Requerido do Investimento</t>
  </si>
  <si>
    <t>Variável</t>
  </si>
  <si>
    <t>Domínio ou Valor</t>
  </si>
  <si>
    <t>Entre com o Custo do Capital</t>
  </si>
  <si>
    <t>Param</t>
  </si>
  <si>
    <t>PMO</t>
  </si>
  <si>
    <t>Orcado</t>
  </si>
  <si>
    <t>Mês</t>
  </si>
  <si>
    <t>Períodos</t>
  </si>
  <si>
    <t>Desvio %</t>
  </si>
  <si>
    <t>Realizado</t>
  </si>
  <si>
    <t>Total</t>
  </si>
  <si>
    <t>Orçado</t>
  </si>
  <si>
    <t>No Período (R$)</t>
  </si>
  <si>
    <t>Acumulado (R$)</t>
  </si>
  <si>
    <t>Desvio (R$)</t>
  </si>
  <si>
    <t>Investimento Acumulado</t>
  </si>
  <si>
    <t>Investimento c/ taxa de crescimento</t>
  </si>
  <si>
    <t>Investimentos com taxa de crescimento esperada</t>
  </si>
  <si>
    <t>Para facilitar o cálculo do gasto baseado em uma taxa de crescimento.</t>
  </si>
  <si>
    <t>Gasto</t>
  </si>
  <si>
    <t>Gasto Total</t>
  </si>
  <si>
    <t>Gerente de Projetos</t>
  </si>
  <si>
    <t>Preencher na coluna B o nome de cada Gasto (B11, B14, B17, B20, B23)
No máximo 5, caso tiver mais de 5 agrupar os benefícios ou ajustar planilha.
Veja na Aba Param - Coluna C - Tipos de gastos comuns em projetos</t>
  </si>
  <si>
    <t>Sempre que possível, esclareça como foi calculado o valor dos gastos (C11, C14, C17, C20, C23)</t>
  </si>
  <si>
    <t>Entrar com o valor dos gastos por ano (D13..M25), se preferir, entre com o valor do crescimento por ano (D12..M24) para todos os gastos</t>
  </si>
  <si>
    <t>Preenche na coluna B o nome dos custos (B33, B34)</t>
  </si>
  <si>
    <t>Sempre que possível, esclareça como foi calculado o valor dos custos (C33, C34)</t>
  </si>
  <si>
    <t>Entrar com o valor dos custos por ano (D31..M35)</t>
  </si>
  <si>
    <t>Entre com o valor realizado mês a mês. Caso não necessitar registrar os detalhes, pode incluir o valor total na linha 39 [Investimento total]</t>
  </si>
  <si>
    <t>Projeto Vigia Escolar</t>
  </si>
  <si>
    <t>Aluguel</t>
  </si>
  <si>
    <t>Provedor de Internet</t>
  </si>
  <si>
    <t>Computadores</t>
  </si>
  <si>
    <t>Ar condicionado</t>
  </si>
  <si>
    <t>Engergia Elétrica</t>
  </si>
  <si>
    <t>Água</t>
  </si>
  <si>
    <t>Limpeza</t>
  </si>
  <si>
    <t>Mesas</t>
  </si>
  <si>
    <t>Cadeiras</t>
  </si>
  <si>
    <t>Mouses</t>
  </si>
  <si>
    <t>Salários dos Consultores</t>
  </si>
  <si>
    <t>Salário do Gerente de Projeto</t>
  </si>
  <si>
    <t>Gilmar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</si>
</sst>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_);[Red]\(&quot;$&quot;#,##0.00\)"/>
    <numFmt numFmtId="165" formatCode="dd/mmm/yyyy"/>
  </numFmts>
  <fonts count="2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0"/>
      <color theme="10"/>
      <name val="Arial"/>
    </font>
    <font>
      <u/>
      <sz val="10"/>
      <color theme="11"/>
      <name val="Arial"/>
    </font>
    <font>
      <b/>
      <sz val="11"/>
      <name val="Calibri"/>
      <family val="2"/>
    </font>
    <font>
      <sz val="11"/>
      <name val="Calibri"/>
      <family val="2"/>
    </font>
  </fonts>
  <fills count="4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9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3" fillId="25" borderId="0" applyNumberFormat="0" applyBorder="0" applyAlignment="0" applyProtection="0"/>
    <xf numFmtId="0" fontId="5" fillId="26" borderId="0" applyNumberFormat="0" applyBorder="0" applyAlignment="0" applyProtection="0"/>
    <xf numFmtId="0" fontId="6" fillId="27" borderId="1" applyNumberFormat="0" applyAlignment="0" applyProtection="0"/>
    <xf numFmtId="0" fontId="7" fillId="28" borderId="2" applyNumberFormat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9" fillId="32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33" borderId="1" applyNumberFormat="0" applyAlignment="0" applyProtection="0"/>
    <xf numFmtId="0" fontId="14" fillId="0" borderId="6" applyNumberFormat="0" applyFill="0" applyAlignment="0" applyProtection="0"/>
    <xf numFmtId="0" fontId="15" fillId="34" borderId="0" applyNumberFormat="0" applyBorder="0" applyAlignment="0" applyProtection="0"/>
    <xf numFmtId="0" fontId="2" fillId="35" borderId="7" applyNumberFormat="0" applyFont="0" applyAlignment="0" applyProtection="0"/>
    <xf numFmtId="0" fontId="16" fillId="27" borderId="8" applyNumberFormat="0" applyAlignment="0" applyProtection="0"/>
    <xf numFmtId="0" fontId="17" fillId="0" borderId="0" applyNumberFormat="0" applyFill="0" applyBorder="0" applyAlignment="0" applyProtection="0"/>
    <xf numFmtId="0" fontId="8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61">
    <xf numFmtId="0" fontId="0" fillId="0" borderId="0" xfId="0"/>
    <xf numFmtId="0" fontId="3" fillId="2" borderId="10" xfId="1" applyFont="1" applyBorder="1" applyAlignment="1">
      <alignment horizontal="center" wrapText="1"/>
    </xf>
    <xf numFmtId="0" fontId="3" fillId="2" borderId="10" xfId="1" applyFont="1" applyBorder="1"/>
    <xf numFmtId="0" fontId="3" fillId="2" borderId="0" xfId="1" applyFont="1" applyAlignment="1">
      <alignment wrapText="1"/>
    </xf>
    <xf numFmtId="0" fontId="3" fillId="2" borderId="15" xfId="1" applyFont="1" applyBorder="1" applyAlignment="1">
      <alignment wrapText="1"/>
    </xf>
    <xf numFmtId="0" fontId="3" fillId="2" borderId="13" xfId="1" applyFont="1" applyBorder="1" applyAlignment="1">
      <alignment wrapText="1"/>
    </xf>
    <xf numFmtId="0" fontId="3" fillId="2" borderId="14" xfId="1" applyFont="1" applyBorder="1" applyAlignment="1">
      <alignment wrapText="1"/>
    </xf>
    <xf numFmtId="0" fontId="3" fillId="2" borderId="16" xfId="1" applyFont="1" applyBorder="1" applyAlignment="1">
      <alignment wrapText="1"/>
    </xf>
    <xf numFmtId="0" fontId="3" fillId="6" borderId="10" xfId="5" applyFont="1" applyBorder="1"/>
    <xf numFmtId="0" fontId="3" fillId="2" borderId="0" xfId="1" applyFont="1"/>
    <xf numFmtId="0" fontId="22" fillId="0" borderId="0" xfId="44" applyFont="1" applyBorder="1" applyAlignment="1">
      <alignment horizontal="left"/>
    </xf>
    <xf numFmtId="0" fontId="23" fillId="0" borderId="0" xfId="44" applyFont="1" applyAlignment="1">
      <alignment horizontal="center"/>
    </xf>
    <xf numFmtId="165" fontId="22" fillId="0" borderId="0" xfId="44" applyNumberFormat="1" applyFont="1" applyBorder="1" applyAlignment="1"/>
    <xf numFmtId="0" fontId="23" fillId="0" borderId="0" xfId="44" applyFont="1" applyBorder="1" applyAlignment="1">
      <alignment horizontal="left"/>
    </xf>
    <xf numFmtId="0" fontId="23" fillId="0" borderId="0" xfId="44" applyFont="1"/>
    <xf numFmtId="0" fontId="22" fillId="0" borderId="0" xfId="44" applyFont="1"/>
    <xf numFmtId="0" fontId="23" fillId="0" borderId="10" xfId="44" applyFont="1" applyBorder="1"/>
    <xf numFmtId="0" fontId="23" fillId="0" borderId="10" xfId="44" applyFont="1" applyBorder="1" applyAlignment="1">
      <alignment wrapText="1"/>
    </xf>
    <xf numFmtId="1" fontId="23" fillId="0" borderId="10" xfId="44" applyNumberFormat="1" applyFont="1" applyFill="1" applyBorder="1" applyAlignment="1">
      <alignment horizontal="center" vertical="top" wrapText="1"/>
    </xf>
    <xf numFmtId="0" fontId="23" fillId="0" borderId="0" xfId="44" applyFont="1" applyAlignment="1">
      <alignment wrapText="1"/>
    </xf>
    <xf numFmtId="0" fontId="23" fillId="0" borderId="0" xfId="44" applyFont="1" applyAlignment="1"/>
    <xf numFmtId="0" fontId="23" fillId="0" borderId="0" xfId="0" applyFont="1"/>
    <xf numFmtId="0" fontId="23" fillId="0" borderId="10" xfId="0" applyFont="1" applyBorder="1"/>
    <xf numFmtId="9" fontId="23" fillId="0" borderId="10" xfId="0" applyNumberFormat="1" applyFont="1" applyBorder="1"/>
    <xf numFmtId="3" fontId="23" fillId="0" borderId="10" xfId="0" applyNumberFormat="1" applyFont="1" applyBorder="1"/>
    <xf numFmtId="0" fontId="22" fillId="0" borderId="0" xfId="0" applyFont="1" applyAlignment="1">
      <alignment horizontal="center"/>
    </xf>
    <xf numFmtId="0" fontId="23" fillId="39" borderId="0" xfId="0" applyFont="1" applyFill="1"/>
    <xf numFmtId="0" fontId="23" fillId="38" borderId="0" xfId="0" applyFont="1" applyFill="1" applyAlignment="1">
      <alignment horizontal="right"/>
    </xf>
    <xf numFmtId="0" fontId="22" fillId="0" borderId="0" xfId="0" applyFont="1"/>
    <xf numFmtId="0" fontId="23" fillId="0" borderId="0" xfId="0" applyFont="1" applyAlignment="1">
      <alignment horizontal="justify"/>
    </xf>
    <xf numFmtId="0" fontId="22" fillId="37" borderId="0" xfId="0" applyFont="1" applyFill="1"/>
    <xf numFmtId="0" fontId="23" fillId="37" borderId="0" xfId="0" applyFont="1" applyFill="1"/>
    <xf numFmtId="0" fontId="23" fillId="0" borderId="0" xfId="0" applyFont="1" applyAlignment="1"/>
    <xf numFmtId="3" fontId="23" fillId="37" borderId="0" xfId="0" applyNumberFormat="1" applyFont="1" applyFill="1"/>
    <xf numFmtId="3" fontId="22" fillId="38" borderId="0" xfId="0" applyNumberFormat="1" applyFont="1" applyFill="1"/>
    <xf numFmtId="1" fontId="23" fillId="0" borderId="0" xfId="0" applyNumberFormat="1" applyFont="1"/>
    <xf numFmtId="0" fontId="22" fillId="36" borderId="0" xfId="0" applyFont="1" applyFill="1"/>
    <xf numFmtId="0" fontId="23" fillId="36" borderId="0" xfId="0" applyFont="1" applyFill="1"/>
    <xf numFmtId="10" fontId="23" fillId="0" borderId="0" xfId="0" applyNumberFormat="1" applyFont="1"/>
    <xf numFmtId="164" fontId="23" fillId="0" borderId="0" xfId="0" applyNumberFormat="1" applyFont="1"/>
    <xf numFmtId="3" fontId="23" fillId="0" borderId="0" xfId="0" applyNumberFormat="1" applyFont="1"/>
    <xf numFmtId="9" fontId="23" fillId="0" borderId="0" xfId="46" applyFont="1"/>
    <xf numFmtId="9" fontId="23" fillId="37" borderId="0" xfId="0" applyNumberFormat="1" applyFont="1" applyFill="1"/>
    <xf numFmtId="9" fontId="23" fillId="39" borderId="0" xfId="0" applyNumberFormat="1" applyFont="1" applyFill="1"/>
    <xf numFmtId="3" fontId="23" fillId="39" borderId="0" xfId="0" applyNumberFormat="1" applyFont="1" applyFill="1"/>
    <xf numFmtId="0" fontId="3" fillId="2" borderId="0" xfId="1" applyFont="1" applyAlignment="1">
      <alignment horizontal="center"/>
    </xf>
    <xf numFmtId="0" fontId="3" fillId="2" borderId="11" xfId="1" applyFont="1" applyBorder="1" applyAlignment="1">
      <alignment wrapText="1"/>
    </xf>
    <xf numFmtId="0" fontId="3" fillId="2" borderId="12" xfId="1" applyFont="1" applyBorder="1" applyAlignment="1">
      <alignment wrapText="1"/>
    </xf>
    <xf numFmtId="0" fontId="26" fillId="40" borderId="0" xfId="0" applyFont="1" applyFill="1"/>
    <xf numFmtId="0" fontId="27" fillId="40" borderId="0" xfId="0" applyFont="1" applyFill="1"/>
    <xf numFmtId="0" fontId="27" fillId="0" borderId="0" xfId="0" applyFont="1"/>
    <xf numFmtId="3" fontId="27" fillId="0" borderId="0" xfId="0" applyNumberFormat="1" applyFont="1"/>
    <xf numFmtId="9" fontId="27" fillId="40" borderId="0" xfId="0" applyNumberFormat="1" applyFont="1" applyFill="1"/>
    <xf numFmtId="9" fontId="27" fillId="41" borderId="0" xfId="0" applyNumberFormat="1" applyFont="1" applyFill="1"/>
    <xf numFmtId="3" fontId="27" fillId="40" borderId="0" xfId="0" applyNumberFormat="1" applyFont="1" applyFill="1"/>
    <xf numFmtId="3" fontId="27" fillId="41" borderId="0" xfId="0" applyNumberFormat="1" applyFont="1" applyFill="1"/>
    <xf numFmtId="0" fontId="23" fillId="42" borderId="0" xfId="0" applyFont="1" applyFill="1"/>
    <xf numFmtId="0" fontId="23" fillId="42" borderId="0" xfId="0" applyFont="1" applyFill="1" applyAlignment="1"/>
    <xf numFmtId="9" fontId="23" fillId="42" borderId="0" xfId="0" applyNumberFormat="1" applyFont="1" applyFill="1"/>
    <xf numFmtId="0" fontId="27" fillId="42" borderId="0" xfId="0" applyFont="1" applyFill="1"/>
    <xf numFmtId="9" fontId="27" fillId="43" borderId="0" xfId="0" applyNumberFormat="1" applyFont="1" applyFill="1"/>
  </cellXfs>
  <cellStyles count="69">
    <cellStyle name="Accent1" xfId="1" builtinId="29" customBuiltin="1"/>
    <cellStyle name="Accent1 - 20%" xfId="2"/>
    <cellStyle name="Accent1 - 40%" xfId="3"/>
    <cellStyle name="Accent1 - 60%" xfId="4"/>
    <cellStyle name="Accent2" xfId="5" builtinId="33" customBuiltin="1"/>
    <cellStyle name="Accent2 - 20%" xfId="6"/>
    <cellStyle name="Accent2 - 40%" xfId="7"/>
    <cellStyle name="Accent2 - 60%" xfId="8"/>
    <cellStyle name="Accent3" xfId="9" builtinId="37" customBuiltin="1"/>
    <cellStyle name="Accent3 - 20%" xfId="10"/>
    <cellStyle name="Accent3 - 40%" xfId="11"/>
    <cellStyle name="Accent3 - 60%" xfId="12"/>
    <cellStyle name="Accent4" xfId="13" builtinId="41" customBuiltin="1"/>
    <cellStyle name="Accent4 - 20%" xfId="14"/>
    <cellStyle name="Accent4 - 40%" xfId="15"/>
    <cellStyle name="Accent4 - 60%" xfId="16"/>
    <cellStyle name="Accent5" xfId="17" builtinId="45" customBuiltin="1"/>
    <cellStyle name="Accent5 - 20%" xfId="18"/>
    <cellStyle name="Accent5 - 40%" xfId="19"/>
    <cellStyle name="Accent5 - 60%" xfId="20"/>
    <cellStyle name="Accent6" xfId="21" builtinId="49" customBuiltin="1"/>
    <cellStyle name="Accent6 - 20%" xfId="22"/>
    <cellStyle name="Accent6 - 40%" xfId="23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Emphasis 1" xfId="28"/>
    <cellStyle name="Emphasis 2" xfId="29"/>
    <cellStyle name="Emphasis 3" xfId="30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44"/>
    <cellStyle name="Note" xfId="39" builtinId="10" customBuiltin="1"/>
    <cellStyle name="Output" xfId="40" builtinId="21" customBuiltin="1"/>
    <cellStyle name="Percent" xfId="46" builtinId="5"/>
    <cellStyle name="Percent 2" xfId="45"/>
    <cellStyle name="Sheet Title" xfId="41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Status!$E$3</c:f>
              <c:strCache>
                <c:ptCount val="1"/>
                <c:pt idx="0">
                  <c:v>Orçado</c:v>
                </c:pt>
              </c:strCache>
            </c:strRef>
          </c:tx>
          <c:marker>
            <c:symbol val="none"/>
          </c:marker>
          <c:val>
            <c:numRef>
              <c:f>Status!$E$4:$E$7</c:f>
              <c:numCache>
                <c:formatCode>#,##0</c:formatCode>
                <c:ptCount val="4"/>
                <c:pt idx="0">
                  <c:v>0.0</c:v>
                </c:pt>
                <c:pt idx="1">
                  <c:v>25760.0</c:v>
                </c:pt>
                <c:pt idx="2">
                  <c:v>38100.0</c:v>
                </c:pt>
                <c:pt idx="3">
                  <c:v>50440.0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Status!$F$3</c:f>
              <c:strCache>
                <c:ptCount val="1"/>
                <c:pt idx="0">
                  <c:v>Realizado</c:v>
                </c:pt>
              </c:strCache>
            </c:strRef>
          </c:tx>
          <c:marker>
            <c:symbol val="none"/>
          </c:marker>
          <c:val>
            <c:numRef>
              <c:f>Status!$F$4:$F$7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777656"/>
        <c:axId val="-21267966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Status!$B$3</c15:sqref>
                        </c15:formulaRef>
                      </c:ext>
                    </c:extLst>
                    <c:strCache>
                      <c:ptCount val="1"/>
                      <c:pt idx="0">
                        <c:v>Mês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Status!$B$4:$B$7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2126777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6796600"/>
        <c:crosses val="autoZero"/>
        <c:auto val="1"/>
        <c:lblAlgn val="ctr"/>
        <c:lblOffset val="100"/>
        <c:noMultiLvlLbl val="0"/>
      </c:catAx>
      <c:valAx>
        <c:axId val="-212679660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-2126777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0</xdr:row>
      <xdr:rowOff>138112</xdr:rowOff>
    </xdr:from>
    <xdr:to>
      <xdr:col>15</xdr:col>
      <xdr:colOff>590550</xdr:colOff>
      <xdr:row>17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4"/>
  <sheetViews>
    <sheetView showGridLines="0" workbookViewId="0">
      <pane xSplit="2" ySplit="3" topLeftCell="C4" activePane="bottomRight" state="frozen"/>
      <selection pane="topRight" activeCell="B1" sqref="B1"/>
      <selection pane="bottomLeft" activeCell="A3" sqref="A3"/>
      <selection pane="bottomRight" activeCell="D12" sqref="D12"/>
    </sheetView>
  </sheetViews>
  <sheetFormatPr baseColWidth="10" defaultColWidth="8.83203125" defaultRowHeight="14" x14ac:dyDescent="0"/>
  <cols>
    <col min="1" max="1" width="2.6640625" style="14" customWidth="1"/>
    <col min="2" max="2" width="5" style="14" customWidth="1"/>
    <col min="3" max="3" width="82.33203125" style="11" customWidth="1"/>
    <col min="4" max="4" width="14.83203125" style="14" customWidth="1"/>
    <col min="5" max="5" width="21.6640625" style="11" customWidth="1"/>
    <col min="6" max="6" width="27.5" style="14" customWidth="1"/>
    <col min="7" max="16384" width="8.83203125" style="14"/>
  </cols>
  <sheetData>
    <row r="2" spans="2:6">
      <c r="B2" s="10" t="s">
        <v>9</v>
      </c>
      <c r="D2" s="12">
        <f ca="1">TODAY()</f>
        <v>42880</v>
      </c>
      <c r="E2" s="13"/>
    </row>
    <row r="3" spans="2:6" s="15" customFormat="1">
      <c r="B3" s="1" t="s">
        <v>10</v>
      </c>
      <c r="C3" s="1" t="s">
        <v>11</v>
      </c>
      <c r="D3" s="1" t="s">
        <v>12</v>
      </c>
      <c r="E3" s="1" t="s">
        <v>13</v>
      </c>
      <c r="F3" s="1" t="s">
        <v>14</v>
      </c>
    </row>
    <row r="4" spans="2:6">
      <c r="B4" s="16">
        <v>0</v>
      </c>
      <c r="C4" s="17" t="s">
        <v>39</v>
      </c>
      <c r="D4" s="17" t="s">
        <v>40</v>
      </c>
      <c r="E4" s="18" t="s">
        <v>41</v>
      </c>
      <c r="F4" s="16"/>
    </row>
    <row r="5" spans="2:6">
      <c r="B5" s="16">
        <v>1</v>
      </c>
      <c r="C5" s="17" t="s">
        <v>16</v>
      </c>
      <c r="D5" s="17" t="s">
        <v>42</v>
      </c>
      <c r="E5" s="18" t="s">
        <v>58</v>
      </c>
      <c r="F5" s="16"/>
    </row>
    <row r="6" spans="2:6" ht="42">
      <c r="B6" s="16">
        <f>B5+1</f>
        <v>2</v>
      </c>
      <c r="C6" s="17" t="s">
        <v>59</v>
      </c>
      <c r="D6" s="17" t="s">
        <v>42</v>
      </c>
      <c r="E6" s="18" t="s">
        <v>58</v>
      </c>
      <c r="F6" s="16"/>
    </row>
    <row r="7" spans="2:6">
      <c r="B7" s="16">
        <f t="shared" ref="B7:B16" si="0">B6+1</f>
        <v>3</v>
      </c>
      <c r="C7" s="17" t="s">
        <v>60</v>
      </c>
      <c r="D7" s="17" t="s">
        <v>42</v>
      </c>
      <c r="E7" s="18" t="s">
        <v>58</v>
      </c>
      <c r="F7" s="16"/>
    </row>
    <row r="8" spans="2:6" ht="28">
      <c r="B8" s="16">
        <f t="shared" si="0"/>
        <v>4</v>
      </c>
      <c r="C8" s="17" t="s">
        <v>61</v>
      </c>
      <c r="D8" s="17" t="s">
        <v>42</v>
      </c>
      <c r="E8" s="18" t="s">
        <v>58</v>
      </c>
      <c r="F8" s="16"/>
    </row>
    <row r="9" spans="2:6">
      <c r="B9" s="16">
        <f t="shared" si="0"/>
        <v>5</v>
      </c>
      <c r="C9" s="17" t="s">
        <v>62</v>
      </c>
      <c r="D9" s="17" t="s">
        <v>42</v>
      </c>
      <c r="E9" s="18" t="s">
        <v>58</v>
      </c>
      <c r="F9" s="16"/>
    </row>
    <row r="10" spans="2:6">
      <c r="B10" s="16">
        <f t="shared" si="0"/>
        <v>6</v>
      </c>
      <c r="C10" s="17" t="s">
        <v>63</v>
      </c>
      <c r="D10" s="17" t="s">
        <v>42</v>
      </c>
      <c r="E10" s="18" t="s">
        <v>58</v>
      </c>
      <c r="F10" s="16"/>
    </row>
    <row r="11" spans="2:6">
      <c r="B11" s="16">
        <f t="shared" si="0"/>
        <v>7</v>
      </c>
      <c r="C11" s="17" t="s">
        <v>64</v>
      </c>
      <c r="D11" s="17" t="s">
        <v>42</v>
      </c>
      <c r="E11" s="18" t="s">
        <v>58</v>
      </c>
      <c r="F11" s="16"/>
    </row>
    <row r="12" spans="2:6" ht="28">
      <c r="B12" s="16">
        <f t="shared" si="0"/>
        <v>8</v>
      </c>
      <c r="C12" s="17" t="s">
        <v>65</v>
      </c>
      <c r="D12" s="17" t="s">
        <v>46</v>
      </c>
      <c r="E12" s="18" t="s">
        <v>58</v>
      </c>
      <c r="F12" s="16"/>
    </row>
    <row r="13" spans="2:6">
      <c r="B13" s="16">
        <f t="shared" si="0"/>
        <v>9</v>
      </c>
      <c r="C13" s="17"/>
      <c r="D13" s="17"/>
      <c r="E13" s="18"/>
      <c r="F13" s="16"/>
    </row>
    <row r="14" spans="2:6">
      <c r="B14" s="16">
        <f t="shared" si="0"/>
        <v>10</v>
      </c>
      <c r="C14" s="17"/>
      <c r="D14" s="17"/>
      <c r="E14" s="18"/>
      <c r="F14" s="16"/>
    </row>
    <row r="15" spans="2:6">
      <c r="B15" s="16">
        <f t="shared" si="0"/>
        <v>11</v>
      </c>
      <c r="C15" s="17"/>
      <c r="D15" s="17"/>
      <c r="E15" s="18"/>
      <c r="F15" s="16"/>
    </row>
    <row r="16" spans="2:6">
      <c r="B16" s="16">
        <f t="shared" si="0"/>
        <v>12</v>
      </c>
      <c r="C16" s="17"/>
      <c r="D16" s="17"/>
      <c r="E16" s="18"/>
      <c r="F16" s="16"/>
    </row>
    <row r="19" spans="3:5">
      <c r="C19" s="19"/>
      <c r="E19" s="20"/>
    </row>
    <row r="20" spans="3:5">
      <c r="C20" s="19"/>
      <c r="E20" s="20"/>
    </row>
    <row r="21" spans="3:5">
      <c r="C21" s="19"/>
      <c r="E21" s="20"/>
    </row>
    <row r="22" spans="3:5">
      <c r="C22" s="19"/>
      <c r="E22" s="20"/>
    </row>
    <row r="23" spans="3:5">
      <c r="C23" s="19"/>
    </row>
    <row r="24" spans="3:5">
      <c r="C24" s="19"/>
    </row>
  </sheetData>
  <dataValidations count="1">
    <dataValidation showInputMessage="1" showErrorMessage="1" sqref="E4:E16"/>
  </dataValidations>
  <pageMargins left="0.31496062992125984" right="0.35433070866141736" top="0.98425196850393704" bottom="0.98425196850393704" header="0.51181102362204722" footer="0.51181102362204722"/>
  <pageSetup orientation="landscape"/>
  <headerFooter alignWithMargins="0">
    <oddHeader>&amp;LPMO Escritório de Projetos&amp;R&amp;F</oddHeader>
    <oddFooter>&amp;Lhttp://www.escritoriodeprojetos.com.br&amp;R&amp;P de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K64"/>
  <sheetViews>
    <sheetView showGridLines="0" workbookViewId="0">
      <pane xSplit="2" ySplit="3" topLeftCell="C39" activePane="bottomRight" state="frozen"/>
      <selection activeCell="C6" sqref="C6"/>
      <selection pane="topRight" activeCell="C6" sqref="C6"/>
      <selection pane="bottomLeft" activeCell="C6" sqref="C6"/>
      <selection pane="bottomRight" activeCell="E57" sqref="E57"/>
    </sheetView>
  </sheetViews>
  <sheetFormatPr baseColWidth="10" defaultColWidth="8.83203125" defaultRowHeight="14" x14ac:dyDescent="0"/>
  <cols>
    <col min="1" max="1" width="2.6640625" style="21" customWidth="1"/>
    <col min="2" max="2" width="28.5" style="21" bestFit="1" customWidth="1"/>
    <col min="3" max="3" width="53.6640625" style="21" bestFit="1" customWidth="1"/>
    <col min="4" max="4" width="10.5" style="21" customWidth="1"/>
    <col min="5" max="5" width="11.1640625" style="21" customWidth="1"/>
    <col min="6" max="6" width="10.6640625" style="21" customWidth="1"/>
    <col min="7" max="16384" width="8.83203125" style="21"/>
  </cols>
  <sheetData>
    <row r="2" spans="2:11">
      <c r="B2" s="45" t="s">
        <v>4</v>
      </c>
      <c r="C2" s="45"/>
      <c r="D2" s="25"/>
      <c r="E2" s="45" t="s">
        <v>43</v>
      </c>
      <c r="F2" s="45"/>
      <c r="G2" s="45"/>
    </row>
    <row r="3" spans="2:11">
      <c r="B3" s="9" t="s">
        <v>3</v>
      </c>
      <c r="C3" s="31" t="s">
        <v>66</v>
      </c>
      <c r="D3" s="27">
        <v>0</v>
      </c>
      <c r="E3" s="27">
        <v>1</v>
      </c>
      <c r="F3" s="27">
        <f>E3+1</f>
        <v>2</v>
      </c>
      <c r="G3" s="27">
        <f t="shared" ref="G3" si="0">F3+1</f>
        <v>3</v>
      </c>
    </row>
    <row r="4" spans="2:11">
      <c r="B4" s="9" t="s">
        <v>5</v>
      </c>
      <c r="C4" s="31" t="s">
        <v>79</v>
      </c>
    </row>
    <row r="5" spans="2:11">
      <c r="B5" s="9" t="s">
        <v>15</v>
      </c>
      <c r="C5" s="31"/>
    </row>
    <row r="6" spans="2:11">
      <c r="C6" s="28" t="s">
        <v>7</v>
      </c>
      <c r="D6" s="28"/>
    </row>
    <row r="7" spans="2:11">
      <c r="B7" s="9" t="s">
        <v>53</v>
      </c>
      <c r="C7" s="21" t="s">
        <v>54</v>
      </c>
      <c r="E7" s="29"/>
      <c r="F7" s="29"/>
      <c r="G7" s="29"/>
    </row>
    <row r="8" spans="2:11">
      <c r="B8" s="30" t="s">
        <v>56</v>
      </c>
      <c r="C8" s="31" t="s">
        <v>67</v>
      </c>
      <c r="D8" s="40"/>
      <c r="E8" s="40"/>
      <c r="F8" s="40"/>
      <c r="G8" s="40"/>
      <c r="I8" s="21">
        <f ca="1">HLOOKUP($I8,D$3:$D$55,35,FALSE)</f>
        <v>0</v>
      </c>
    </row>
    <row r="9" spans="2:11">
      <c r="B9" s="21" t="s">
        <v>6</v>
      </c>
      <c r="C9" s="32" t="s">
        <v>55</v>
      </c>
      <c r="D9" s="42"/>
      <c r="E9" s="42"/>
      <c r="F9" s="42"/>
      <c r="G9" s="43"/>
    </row>
    <row r="10" spans="2:11">
      <c r="B10" s="21" t="s">
        <v>8</v>
      </c>
      <c r="C10" s="21" t="s">
        <v>26</v>
      </c>
      <c r="D10" s="33"/>
      <c r="E10" s="33">
        <v>3000</v>
      </c>
      <c r="F10" s="44">
        <v>3000</v>
      </c>
      <c r="G10" s="44">
        <v>3000</v>
      </c>
      <c r="K10" s="21">
        <f>E$3:E$55</f>
        <v>3000</v>
      </c>
    </row>
    <row r="11" spans="2:11">
      <c r="B11" s="30" t="s">
        <v>56</v>
      </c>
      <c r="C11" s="31" t="s">
        <v>68</v>
      </c>
      <c r="D11" s="40"/>
      <c r="E11" s="40"/>
      <c r="F11" s="40"/>
      <c r="G11" s="40"/>
    </row>
    <row r="12" spans="2:11">
      <c r="B12" s="21" t="s">
        <v>6</v>
      </c>
      <c r="C12" s="32" t="s">
        <v>55</v>
      </c>
      <c r="D12" s="42"/>
      <c r="E12" s="42"/>
      <c r="F12" s="42">
        <v>0</v>
      </c>
      <c r="G12" s="43">
        <f>F12</f>
        <v>0</v>
      </c>
    </row>
    <row r="13" spans="2:11">
      <c r="B13" s="21" t="s">
        <v>8</v>
      </c>
      <c r="C13" s="21" t="s">
        <v>26</v>
      </c>
      <c r="D13" s="33"/>
      <c r="E13" s="33">
        <v>90</v>
      </c>
      <c r="F13" s="44">
        <v>90</v>
      </c>
      <c r="G13" s="44">
        <v>90</v>
      </c>
    </row>
    <row r="14" spans="2:11">
      <c r="B14" s="30" t="s">
        <v>56</v>
      </c>
      <c r="C14" s="31" t="s">
        <v>69</v>
      </c>
      <c r="D14" s="40"/>
      <c r="E14" s="40"/>
      <c r="F14" s="40"/>
      <c r="G14" s="40"/>
    </row>
    <row r="15" spans="2:11">
      <c r="B15" s="21" t="s">
        <v>6</v>
      </c>
      <c r="C15" s="32" t="s">
        <v>55</v>
      </c>
      <c r="D15" s="42"/>
      <c r="E15" s="42"/>
      <c r="F15" s="42">
        <v>0</v>
      </c>
      <c r="G15" s="43">
        <f>F15</f>
        <v>0</v>
      </c>
    </row>
    <row r="16" spans="2:11">
      <c r="B16" s="21" t="s">
        <v>8</v>
      </c>
      <c r="C16" s="21" t="s">
        <v>26</v>
      </c>
      <c r="D16" s="33"/>
      <c r="E16" s="33">
        <v>10000</v>
      </c>
      <c r="F16" s="44">
        <v>0</v>
      </c>
      <c r="G16" s="44">
        <f>F16*(1+G15)</f>
        <v>0</v>
      </c>
    </row>
    <row r="17" spans="2:7">
      <c r="B17" s="30" t="s">
        <v>56</v>
      </c>
      <c r="C17" s="31" t="s">
        <v>70</v>
      </c>
      <c r="D17" s="40"/>
      <c r="E17" s="40"/>
      <c r="F17" s="40"/>
      <c r="G17" s="40"/>
    </row>
    <row r="18" spans="2:7">
      <c r="B18" s="21" t="s">
        <v>6</v>
      </c>
      <c r="C18" s="32" t="s">
        <v>55</v>
      </c>
      <c r="D18" s="42"/>
      <c r="E18" s="42"/>
      <c r="F18" s="42">
        <v>0</v>
      </c>
      <c r="G18" s="43">
        <f>F18</f>
        <v>0</v>
      </c>
    </row>
    <row r="19" spans="2:7">
      <c r="B19" s="21" t="s">
        <v>8</v>
      </c>
      <c r="C19" s="21" t="s">
        <v>26</v>
      </c>
      <c r="D19" s="33"/>
      <c r="E19" s="33">
        <v>1500</v>
      </c>
      <c r="F19" s="44">
        <v>0</v>
      </c>
      <c r="G19" s="44">
        <v>0</v>
      </c>
    </row>
    <row r="20" spans="2:7">
      <c r="B20" s="30" t="s">
        <v>56</v>
      </c>
      <c r="C20" s="31" t="s">
        <v>71</v>
      </c>
      <c r="D20" s="40"/>
      <c r="E20" s="40"/>
      <c r="F20" s="40"/>
      <c r="G20" s="40"/>
    </row>
    <row r="21" spans="2:7">
      <c r="B21" s="21" t="s">
        <v>6</v>
      </c>
      <c r="C21" s="32" t="s">
        <v>55</v>
      </c>
      <c r="D21" s="42"/>
      <c r="E21" s="42"/>
      <c r="F21" s="42">
        <v>0</v>
      </c>
      <c r="G21" s="43">
        <v>0</v>
      </c>
    </row>
    <row r="22" spans="2:7">
      <c r="B22" s="21" t="s">
        <v>8</v>
      </c>
      <c r="C22" s="21" t="s">
        <v>26</v>
      </c>
      <c r="D22" s="33"/>
      <c r="E22" s="33">
        <v>150</v>
      </c>
      <c r="F22" s="44">
        <v>150</v>
      </c>
      <c r="G22" s="44">
        <v>150</v>
      </c>
    </row>
    <row r="23" spans="2:7">
      <c r="B23" s="30" t="s">
        <v>56</v>
      </c>
      <c r="C23" s="31" t="s">
        <v>72</v>
      </c>
      <c r="D23" s="40"/>
      <c r="E23" s="40"/>
      <c r="F23" s="40"/>
      <c r="G23" s="40"/>
    </row>
    <row r="24" spans="2:7">
      <c r="B24" s="21" t="s">
        <v>6</v>
      </c>
      <c r="C24" s="32" t="s">
        <v>55</v>
      </c>
      <c r="D24" s="42"/>
      <c r="E24" s="42"/>
      <c r="F24" s="42">
        <v>0</v>
      </c>
      <c r="G24" s="43">
        <f>F24</f>
        <v>0</v>
      </c>
    </row>
    <row r="25" spans="2:7">
      <c r="B25" s="21" t="s">
        <v>8</v>
      </c>
      <c r="C25" s="21" t="s">
        <v>26</v>
      </c>
      <c r="D25" s="33"/>
      <c r="E25" s="33">
        <v>100</v>
      </c>
      <c r="F25" s="44">
        <f>E25*(1+F24)</f>
        <v>100</v>
      </c>
      <c r="G25" s="44">
        <f>F25*(1+G24)</f>
        <v>100</v>
      </c>
    </row>
    <row r="26" spans="2:7">
      <c r="B26" s="48" t="s">
        <v>56</v>
      </c>
      <c r="C26" s="49" t="s">
        <v>73</v>
      </c>
      <c r="D26" s="51"/>
      <c r="E26" s="51"/>
      <c r="F26" s="51"/>
      <c r="G26" s="51"/>
    </row>
    <row r="27" spans="2:7">
      <c r="B27" s="50" t="s">
        <v>6</v>
      </c>
      <c r="C27" s="50" t="s">
        <v>55</v>
      </c>
      <c r="D27" s="52"/>
      <c r="E27" s="52"/>
      <c r="F27" s="52">
        <v>0</v>
      </c>
      <c r="G27" s="53">
        <v>0</v>
      </c>
    </row>
    <row r="28" spans="2:7">
      <c r="B28" s="50" t="s">
        <v>8</v>
      </c>
      <c r="C28" s="50" t="s">
        <v>26</v>
      </c>
      <c r="D28" s="54"/>
      <c r="E28" s="54">
        <v>200</v>
      </c>
      <c r="F28" s="55">
        <v>200</v>
      </c>
      <c r="G28" s="55">
        <v>200</v>
      </c>
    </row>
    <row r="29" spans="2:7">
      <c r="B29" s="30" t="s">
        <v>56</v>
      </c>
      <c r="C29" s="31" t="s">
        <v>74</v>
      </c>
      <c r="D29" s="40"/>
      <c r="E29" s="40"/>
      <c r="F29" s="40"/>
      <c r="G29" s="40"/>
    </row>
    <row r="30" spans="2:7">
      <c r="B30" s="21" t="s">
        <v>6</v>
      </c>
      <c r="C30" s="32" t="s">
        <v>55</v>
      </c>
      <c r="D30" s="42"/>
      <c r="E30" s="42"/>
      <c r="F30" s="42">
        <v>0</v>
      </c>
      <c r="G30" s="43">
        <f>F30</f>
        <v>0</v>
      </c>
    </row>
    <row r="31" spans="2:7">
      <c r="B31" s="21" t="s">
        <v>8</v>
      </c>
      <c r="C31" s="21" t="s">
        <v>26</v>
      </c>
      <c r="D31" s="33"/>
      <c r="E31" s="33">
        <v>800</v>
      </c>
      <c r="F31" s="44">
        <v>0</v>
      </c>
      <c r="G31" s="44">
        <f>F31*(1+G30)</f>
        <v>0</v>
      </c>
    </row>
    <row r="32" spans="2:7">
      <c r="B32" s="48" t="s">
        <v>56</v>
      </c>
      <c r="C32" s="49" t="s">
        <v>75</v>
      </c>
      <c r="D32" s="51"/>
      <c r="E32" s="51"/>
      <c r="F32" s="51"/>
      <c r="G32" s="51"/>
    </row>
    <row r="33" spans="2:7">
      <c r="B33" s="50" t="s">
        <v>6</v>
      </c>
      <c r="C33" s="50" t="s">
        <v>55</v>
      </c>
      <c r="D33" s="52"/>
      <c r="E33" s="52"/>
      <c r="F33" s="52">
        <v>0</v>
      </c>
      <c r="G33" s="53">
        <v>0</v>
      </c>
    </row>
    <row r="34" spans="2:7">
      <c r="B34" s="50" t="s">
        <v>8</v>
      </c>
      <c r="C34" s="50" t="s">
        <v>26</v>
      </c>
      <c r="D34" s="54"/>
      <c r="E34" s="54">
        <v>800</v>
      </c>
      <c r="F34" s="55">
        <v>0</v>
      </c>
      <c r="G34" s="55">
        <v>0</v>
      </c>
    </row>
    <row r="35" spans="2:7">
      <c r="B35" s="30" t="s">
        <v>56</v>
      </c>
      <c r="C35" s="31" t="s">
        <v>76</v>
      </c>
      <c r="D35" s="40"/>
      <c r="E35" s="40"/>
      <c r="F35" s="40"/>
      <c r="G35" s="40"/>
    </row>
    <row r="36" spans="2:7">
      <c r="B36" s="21" t="s">
        <v>6</v>
      </c>
      <c r="C36" s="32" t="s">
        <v>55</v>
      </c>
      <c r="D36" s="42"/>
      <c r="E36" s="42"/>
      <c r="F36" s="42">
        <v>0</v>
      </c>
      <c r="G36" s="43">
        <f>F36</f>
        <v>0</v>
      </c>
    </row>
    <row r="37" spans="2:7">
      <c r="B37" s="21" t="s">
        <v>8</v>
      </c>
      <c r="C37" s="21" t="s">
        <v>26</v>
      </c>
      <c r="D37" s="33"/>
      <c r="E37" s="33">
        <v>320</v>
      </c>
      <c r="F37" s="44">
        <v>0</v>
      </c>
      <c r="G37" s="44">
        <f>F37*(1+G36)</f>
        <v>0</v>
      </c>
    </row>
    <row r="38" spans="2:7">
      <c r="B38" s="48" t="s">
        <v>56</v>
      </c>
      <c r="C38" s="49" t="s">
        <v>77</v>
      </c>
      <c r="D38" s="51"/>
      <c r="E38" s="51"/>
      <c r="F38" s="51"/>
      <c r="G38" s="51"/>
    </row>
    <row r="39" spans="2:7">
      <c r="B39" s="50" t="s">
        <v>6</v>
      </c>
      <c r="C39" s="50" t="s">
        <v>55</v>
      </c>
      <c r="D39" s="52"/>
      <c r="E39" s="52"/>
      <c r="F39" s="52">
        <v>0</v>
      </c>
      <c r="G39" s="53">
        <v>0</v>
      </c>
    </row>
    <row r="40" spans="2:7">
      <c r="B40" s="50" t="s">
        <v>8</v>
      </c>
      <c r="C40" s="50" t="s">
        <v>26</v>
      </c>
      <c r="D40" s="54"/>
      <c r="E40" s="54">
        <v>6000</v>
      </c>
      <c r="F40" s="55">
        <v>6000</v>
      </c>
      <c r="G40" s="55">
        <v>6000</v>
      </c>
    </row>
    <row r="41" spans="2:7">
      <c r="B41" s="30" t="s">
        <v>56</v>
      </c>
      <c r="C41" s="31" t="s">
        <v>78</v>
      </c>
      <c r="D41" s="40"/>
      <c r="E41" s="40"/>
      <c r="F41" s="40"/>
      <c r="G41" s="40"/>
    </row>
    <row r="42" spans="2:7">
      <c r="B42" s="21" t="s">
        <v>6</v>
      </c>
      <c r="C42" s="32" t="s">
        <v>55</v>
      </c>
      <c r="D42" s="42"/>
      <c r="E42" s="42"/>
      <c r="F42" s="42">
        <v>0</v>
      </c>
      <c r="G42" s="43">
        <f>F42</f>
        <v>0</v>
      </c>
    </row>
    <row r="43" spans="2:7">
      <c r="B43" s="21" t="s">
        <v>8</v>
      </c>
      <c r="C43" s="21" t="s">
        <v>26</v>
      </c>
      <c r="D43" s="33"/>
      <c r="E43" s="33">
        <v>2800</v>
      </c>
      <c r="F43" s="44">
        <v>2800</v>
      </c>
      <c r="G43" s="44">
        <v>2800</v>
      </c>
    </row>
    <row r="45" spans="2:7">
      <c r="B45" s="28" t="s">
        <v>57</v>
      </c>
      <c r="D45" s="34">
        <f>D10+D13+D16+D19+D22+D25+D28+D31+D34+D37+D40+D43</f>
        <v>0</v>
      </c>
      <c r="E45" s="34">
        <f>E10+E13+E16+E19+E22+E25+E28+E31+E34+E37+E40+E43</f>
        <v>25760</v>
      </c>
      <c r="F45" s="34">
        <f>F10+F13+F16+F19+F22+F25+F28+F31+F34+F37+F40+F43</f>
        <v>12340</v>
      </c>
      <c r="G45" s="34">
        <f>G10+G13+G16+G19+G22+G25+G28+G31+G34+G37+G40+G43</f>
        <v>12340</v>
      </c>
    </row>
    <row r="47" spans="2:7">
      <c r="B47" s="9" t="s">
        <v>27</v>
      </c>
    </row>
    <row r="48" spans="2:7">
      <c r="B48" s="21" t="s">
        <v>28</v>
      </c>
      <c r="D48" s="21">
        <v>0</v>
      </c>
      <c r="E48" s="21">
        <v>0</v>
      </c>
      <c r="F48" s="21">
        <v>0</v>
      </c>
      <c r="G48" s="21">
        <v>0</v>
      </c>
    </row>
    <row r="49" spans="2:7">
      <c r="B49" s="21" t="s">
        <v>29</v>
      </c>
    </row>
    <row r="50" spans="2:7">
      <c r="B50" s="21" t="s">
        <v>30</v>
      </c>
      <c r="G50" s="21">
        <v>0</v>
      </c>
    </row>
    <row r="51" spans="2:7">
      <c r="B51" s="30" t="s">
        <v>32</v>
      </c>
      <c r="C51" s="31"/>
    </row>
    <row r="52" spans="2:7">
      <c r="B52" s="30" t="s">
        <v>32</v>
      </c>
      <c r="C52" s="31"/>
    </row>
    <row r="53" spans="2:7">
      <c r="B53" s="21" t="s">
        <v>31</v>
      </c>
    </row>
    <row r="55" spans="2:7">
      <c r="B55" s="28" t="s">
        <v>33</v>
      </c>
      <c r="D55" s="34">
        <f>SUM(D48:D53)</f>
        <v>0</v>
      </c>
      <c r="E55" s="34">
        <f>SUM(E48:E53)</f>
        <v>0</v>
      </c>
      <c r="F55" s="34">
        <f t="shared" ref="F55:G55" si="1">SUM(F48:F53)</f>
        <v>0</v>
      </c>
      <c r="G55" s="34">
        <f t="shared" si="1"/>
        <v>0</v>
      </c>
    </row>
    <row r="57" spans="2:7">
      <c r="B57" s="28" t="s">
        <v>33</v>
      </c>
      <c r="D57" s="34">
        <f>D55+D45</f>
        <v>0</v>
      </c>
      <c r="E57" s="34">
        <f t="shared" ref="E57:G57" si="2">E55+E45</f>
        <v>25760</v>
      </c>
      <c r="F57" s="34">
        <f t="shared" si="2"/>
        <v>12340</v>
      </c>
      <c r="G57" s="34">
        <f t="shared" si="2"/>
        <v>12340</v>
      </c>
    </row>
    <row r="58" spans="2:7">
      <c r="B58" s="28" t="s">
        <v>52</v>
      </c>
      <c r="D58" s="34">
        <f>D57</f>
        <v>0</v>
      </c>
      <c r="E58" s="34">
        <f>D58+E57</f>
        <v>25760</v>
      </c>
      <c r="F58" s="34">
        <f t="shared" ref="F58:G58" si="3">E58+F57</f>
        <v>38100</v>
      </c>
      <c r="G58" s="34">
        <f t="shared" si="3"/>
        <v>50440</v>
      </c>
    </row>
    <row r="59" spans="2:7">
      <c r="E59" s="35"/>
      <c r="F59" s="35"/>
      <c r="G59" s="35"/>
    </row>
    <row r="60" spans="2:7">
      <c r="B60" s="36" t="s">
        <v>35</v>
      </c>
    </row>
    <row r="61" spans="2:7">
      <c r="B61" s="37"/>
      <c r="C61" s="38"/>
      <c r="D61" s="38"/>
    </row>
    <row r="62" spans="2:7">
      <c r="B62" s="37" t="s">
        <v>0</v>
      </c>
      <c r="C62" s="39"/>
      <c r="D62" s="39">
        <f>NPV(Param!D4,E57:G57)+D57</f>
        <v>45645.344814847143</v>
      </c>
    </row>
    <row r="63" spans="2:7">
      <c r="B63" s="37" t="s">
        <v>1</v>
      </c>
      <c r="D63" s="40">
        <f>COUNTIF(D58:G58,"&lt;=0")</f>
        <v>1</v>
      </c>
    </row>
    <row r="64" spans="2:7">
      <c r="B64" s="37" t="s">
        <v>2</v>
      </c>
      <c r="C64" s="38"/>
      <c r="D64" s="41" t="e">
        <f>SUM(E57:G57)/-D57</f>
        <v>#DIV/0!</v>
      </c>
    </row>
  </sheetData>
  <mergeCells count="2">
    <mergeCell ref="B2:C2"/>
    <mergeCell ref="E2:G2"/>
  </mergeCells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G64"/>
  <sheetViews>
    <sheetView showGridLines="0" workbookViewId="0">
      <pane xSplit="2" ySplit="3" topLeftCell="C39" activePane="bottomRight" state="frozen"/>
      <selection activeCell="C6" sqref="C6"/>
      <selection pane="topRight" activeCell="C6" sqref="C6"/>
      <selection pane="bottomLeft" activeCell="C6" sqref="C6"/>
      <selection pane="bottomRight" activeCell="D64" sqref="D64"/>
    </sheetView>
  </sheetViews>
  <sheetFormatPr baseColWidth="10" defaultColWidth="8.83203125" defaultRowHeight="14" x14ac:dyDescent="0"/>
  <cols>
    <col min="1" max="1" width="2.6640625" style="21" customWidth="1"/>
    <col min="2" max="2" width="25.6640625" style="21" customWidth="1"/>
    <col min="3" max="3" width="45.83203125" style="21" customWidth="1"/>
    <col min="4" max="4" width="10.5" style="21" customWidth="1"/>
    <col min="5" max="5" width="11.1640625" style="21" customWidth="1"/>
    <col min="6" max="6" width="10.6640625" style="21" customWidth="1"/>
    <col min="7" max="16384" width="8.83203125" style="21"/>
  </cols>
  <sheetData>
    <row r="2" spans="2:7">
      <c r="B2" s="45" t="str">
        <f>Orcado!B2</f>
        <v>Identificação do Projeto</v>
      </c>
      <c r="C2" s="45"/>
      <c r="D2" s="25"/>
      <c r="E2" s="45" t="s">
        <v>43</v>
      </c>
      <c r="F2" s="45"/>
      <c r="G2" s="45"/>
    </row>
    <row r="3" spans="2:7">
      <c r="B3" s="9" t="s">
        <v>3</v>
      </c>
      <c r="C3" s="26" t="str">
        <f>Orcado!C3</f>
        <v>Projeto Vigia Escolar</v>
      </c>
      <c r="D3" s="27">
        <v>0</v>
      </c>
      <c r="E3" s="27">
        <v>1</v>
      </c>
      <c r="F3" s="27">
        <f>E3+1</f>
        <v>2</v>
      </c>
      <c r="G3" s="27">
        <f t="shared" ref="G3" si="0">F3+1</f>
        <v>3</v>
      </c>
    </row>
    <row r="4" spans="2:7">
      <c r="B4" s="9" t="s">
        <v>5</v>
      </c>
      <c r="C4" s="26" t="str">
        <f>Orcado!C4</f>
        <v>Gilmar</v>
      </c>
    </row>
    <row r="5" spans="2:7" ht="15" customHeight="1">
      <c r="B5" s="9" t="s">
        <v>15</v>
      </c>
      <c r="C5" s="26">
        <f>Orcado!C5</f>
        <v>0</v>
      </c>
    </row>
    <row r="6" spans="2:7">
      <c r="C6" s="28" t="s">
        <v>7</v>
      </c>
      <c r="D6" s="28"/>
    </row>
    <row r="7" spans="2:7">
      <c r="B7" s="9" t="s">
        <v>46</v>
      </c>
      <c r="E7" s="29"/>
      <c r="F7" s="29"/>
      <c r="G7" s="29"/>
    </row>
    <row r="8" spans="2:7">
      <c r="B8" s="30" t="s">
        <v>56</v>
      </c>
      <c r="C8" s="31" t="s">
        <v>67</v>
      </c>
      <c r="D8" s="40"/>
      <c r="E8" s="40"/>
      <c r="F8" s="40"/>
      <c r="G8" s="40"/>
    </row>
    <row r="9" spans="2:7" s="56" customFormat="1">
      <c r="C9" s="57"/>
      <c r="D9" s="58"/>
      <c r="E9" s="58"/>
      <c r="F9" s="58"/>
      <c r="G9" s="58"/>
    </row>
    <row r="10" spans="2:7">
      <c r="B10" s="21" t="s">
        <v>8</v>
      </c>
      <c r="C10" s="21" t="s">
        <v>26</v>
      </c>
      <c r="D10" s="33"/>
      <c r="E10" s="33"/>
      <c r="F10" s="44"/>
      <c r="G10" s="44"/>
    </row>
    <row r="11" spans="2:7">
      <c r="B11" s="30" t="s">
        <v>56</v>
      </c>
      <c r="C11" s="31" t="s">
        <v>68</v>
      </c>
      <c r="D11" s="40"/>
      <c r="E11" s="40"/>
      <c r="F11" s="40"/>
      <c r="G11" s="40"/>
    </row>
    <row r="12" spans="2:7" s="56" customFormat="1">
      <c r="C12" s="57"/>
      <c r="D12" s="58"/>
      <c r="E12" s="58"/>
      <c r="F12" s="58"/>
      <c r="G12" s="58"/>
    </row>
    <row r="13" spans="2:7">
      <c r="B13" s="21" t="s">
        <v>8</v>
      </c>
      <c r="C13" s="21" t="s">
        <v>26</v>
      </c>
      <c r="D13" s="33"/>
      <c r="E13" s="33"/>
      <c r="F13" s="44"/>
      <c r="G13" s="44"/>
    </row>
    <row r="14" spans="2:7">
      <c r="B14" s="30" t="s">
        <v>56</v>
      </c>
      <c r="C14" s="31" t="s">
        <v>69</v>
      </c>
      <c r="D14" s="40"/>
      <c r="E14" s="40"/>
      <c r="F14" s="40"/>
      <c r="G14" s="40"/>
    </row>
    <row r="15" spans="2:7" s="56" customFormat="1">
      <c r="C15" s="57"/>
      <c r="D15" s="58"/>
      <c r="E15" s="58"/>
      <c r="F15" s="58"/>
      <c r="G15" s="58"/>
    </row>
    <row r="16" spans="2:7">
      <c r="B16" s="21" t="s">
        <v>8</v>
      </c>
      <c r="C16" s="21" t="s">
        <v>26</v>
      </c>
      <c r="D16" s="33"/>
      <c r="E16" s="33"/>
      <c r="F16" s="44"/>
      <c r="G16" s="44"/>
    </row>
    <row r="17" spans="2:7">
      <c r="B17" s="30" t="s">
        <v>56</v>
      </c>
      <c r="C17" s="31" t="s">
        <v>70</v>
      </c>
      <c r="D17" s="40"/>
      <c r="E17" s="40"/>
      <c r="F17" s="40"/>
      <c r="G17" s="40"/>
    </row>
    <row r="18" spans="2:7" s="56" customFormat="1">
      <c r="C18" s="57"/>
      <c r="D18" s="58"/>
      <c r="E18" s="58"/>
      <c r="F18" s="58"/>
      <c r="G18" s="58"/>
    </row>
    <row r="19" spans="2:7">
      <c r="B19" s="21" t="s">
        <v>8</v>
      </c>
      <c r="C19" s="21" t="s">
        <v>26</v>
      </c>
      <c r="D19" s="33"/>
      <c r="E19" s="33"/>
      <c r="F19" s="44"/>
      <c r="G19" s="44"/>
    </row>
    <row r="20" spans="2:7">
      <c r="B20" s="30" t="s">
        <v>56</v>
      </c>
      <c r="C20" s="31" t="s">
        <v>71</v>
      </c>
      <c r="D20" s="40"/>
      <c r="E20" s="40"/>
      <c r="F20" s="40"/>
      <c r="G20" s="40"/>
    </row>
    <row r="21" spans="2:7" s="56" customFormat="1">
      <c r="C21" s="57"/>
      <c r="D21" s="58"/>
      <c r="E21" s="58"/>
      <c r="F21" s="58"/>
      <c r="G21" s="58"/>
    </row>
    <row r="22" spans="2:7">
      <c r="B22" s="21" t="s">
        <v>8</v>
      </c>
      <c r="C22" s="21" t="s">
        <v>26</v>
      </c>
      <c r="D22" s="33"/>
      <c r="E22" s="33"/>
      <c r="F22" s="44"/>
      <c r="G22" s="44"/>
    </row>
    <row r="23" spans="2:7">
      <c r="B23" s="30" t="s">
        <v>56</v>
      </c>
      <c r="C23" s="31" t="s">
        <v>72</v>
      </c>
      <c r="D23" s="40"/>
      <c r="E23" s="40"/>
      <c r="F23" s="40"/>
      <c r="G23" s="40"/>
    </row>
    <row r="24" spans="2:7" s="56" customFormat="1">
      <c r="C24" s="57"/>
      <c r="D24" s="58"/>
      <c r="E24" s="58"/>
      <c r="F24" s="58"/>
      <c r="G24" s="58"/>
    </row>
    <row r="25" spans="2:7">
      <c r="B25" s="21" t="s">
        <v>8</v>
      </c>
      <c r="C25" s="21" t="s">
        <v>26</v>
      </c>
      <c r="D25" s="33"/>
      <c r="E25" s="33"/>
      <c r="F25" s="44"/>
      <c r="G25" s="44"/>
    </row>
    <row r="26" spans="2:7">
      <c r="B26" s="48" t="s">
        <v>56</v>
      </c>
      <c r="C26" s="49" t="s">
        <v>73</v>
      </c>
      <c r="D26" s="51"/>
      <c r="E26" s="51"/>
      <c r="F26" s="51"/>
      <c r="G26" s="51"/>
    </row>
    <row r="27" spans="2:7" s="56" customFormat="1">
      <c r="B27" s="59"/>
      <c r="C27" s="59"/>
      <c r="D27" s="60"/>
      <c r="E27" s="60"/>
      <c r="F27" s="60"/>
      <c r="G27" s="60"/>
    </row>
    <row r="28" spans="2:7">
      <c r="B28" s="50" t="s">
        <v>8</v>
      </c>
      <c r="C28" s="50" t="s">
        <v>26</v>
      </c>
      <c r="D28" s="54"/>
      <c r="E28" s="54"/>
      <c r="F28" s="55"/>
      <c r="G28" s="55"/>
    </row>
    <row r="29" spans="2:7">
      <c r="B29" s="30" t="s">
        <v>56</v>
      </c>
      <c r="C29" s="31" t="s">
        <v>74</v>
      </c>
      <c r="D29" s="40"/>
      <c r="E29" s="40"/>
      <c r="F29" s="40"/>
      <c r="G29" s="40"/>
    </row>
    <row r="30" spans="2:7" s="56" customFormat="1">
      <c r="C30" s="57"/>
      <c r="D30" s="58"/>
      <c r="E30" s="58"/>
      <c r="F30" s="58"/>
      <c r="G30" s="58"/>
    </row>
    <row r="31" spans="2:7">
      <c r="B31" s="21" t="s">
        <v>8</v>
      </c>
      <c r="C31" s="21" t="s">
        <v>26</v>
      </c>
      <c r="D31" s="33"/>
      <c r="E31" s="33"/>
      <c r="F31" s="44"/>
      <c r="G31" s="44"/>
    </row>
    <row r="32" spans="2:7">
      <c r="B32" s="48" t="s">
        <v>56</v>
      </c>
      <c r="C32" s="49" t="s">
        <v>75</v>
      </c>
      <c r="D32" s="51"/>
      <c r="E32" s="51"/>
      <c r="F32" s="51"/>
      <c r="G32" s="51"/>
    </row>
    <row r="33" spans="2:7" s="56" customFormat="1">
      <c r="B33" s="59"/>
      <c r="C33" s="59"/>
      <c r="D33" s="60"/>
      <c r="E33" s="60"/>
      <c r="F33" s="60"/>
      <c r="G33" s="60"/>
    </row>
    <row r="34" spans="2:7">
      <c r="B34" s="50" t="s">
        <v>8</v>
      </c>
      <c r="C34" s="50" t="s">
        <v>26</v>
      </c>
      <c r="D34" s="54"/>
      <c r="E34" s="54"/>
      <c r="F34" s="55"/>
      <c r="G34" s="55"/>
    </row>
    <row r="35" spans="2:7">
      <c r="B35" s="30" t="s">
        <v>56</v>
      </c>
      <c r="C35" s="31" t="s">
        <v>76</v>
      </c>
      <c r="D35" s="40"/>
      <c r="E35" s="40"/>
      <c r="F35" s="40"/>
      <c r="G35" s="40"/>
    </row>
    <row r="36" spans="2:7" s="56" customFormat="1">
      <c r="C36" s="57"/>
      <c r="D36" s="58"/>
      <c r="E36" s="58"/>
      <c r="F36" s="58"/>
      <c r="G36" s="58"/>
    </row>
    <row r="37" spans="2:7">
      <c r="B37" s="21" t="s">
        <v>8</v>
      </c>
      <c r="C37" s="21" t="s">
        <v>26</v>
      </c>
      <c r="D37" s="33"/>
      <c r="E37" s="33"/>
      <c r="F37" s="44"/>
      <c r="G37" s="44"/>
    </row>
    <row r="38" spans="2:7">
      <c r="B38" s="48" t="s">
        <v>56</v>
      </c>
      <c r="C38" s="49" t="s">
        <v>77</v>
      </c>
      <c r="D38" s="51"/>
      <c r="E38" s="51"/>
      <c r="F38" s="51"/>
      <c r="G38" s="51"/>
    </row>
    <row r="39" spans="2:7" s="56" customFormat="1">
      <c r="B39" s="59"/>
      <c r="C39" s="59"/>
      <c r="D39" s="60"/>
      <c r="E39" s="60"/>
      <c r="F39" s="60"/>
      <c r="G39" s="60"/>
    </row>
    <row r="40" spans="2:7">
      <c r="B40" s="50" t="s">
        <v>8</v>
      </c>
      <c r="C40" s="50" t="s">
        <v>26</v>
      </c>
      <c r="D40" s="54"/>
      <c r="E40" s="54"/>
      <c r="F40" s="55"/>
      <c r="G40" s="55"/>
    </row>
    <row r="41" spans="2:7">
      <c r="B41" s="30" t="s">
        <v>56</v>
      </c>
      <c r="C41" s="31" t="s">
        <v>78</v>
      </c>
      <c r="D41" s="40"/>
      <c r="E41" s="40"/>
      <c r="F41" s="40"/>
      <c r="G41" s="40"/>
    </row>
    <row r="42" spans="2:7" s="56" customFormat="1">
      <c r="C42" s="57"/>
      <c r="D42" s="58"/>
      <c r="E42" s="58"/>
      <c r="F42" s="58"/>
      <c r="G42" s="58"/>
    </row>
    <row r="43" spans="2:7">
      <c r="B43" s="21" t="s">
        <v>8</v>
      </c>
      <c r="C43" s="21" t="s">
        <v>26</v>
      </c>
      <c r="D43" s="33"/>
      <c r="E43" s="33"/>
      <c r="F43" s="44"/>
      <c r="G43" s="44"/>
    </row>
    <row r="45" spans="2:7">
      <c r="B45" s="28" t="s">
        <v>57</v>
      </c>
      <c r="D45" s="34">
        <f>D10+D13+D16+D19+D22+D25+D28+D31+D34+D37+D40+D43</f>
        <v>0</v>
      </c>
      <c r="E45" s="34">
        <f>E10+E13+E16+E19+E22+E25+E28+E31+E34+E37+E40+E43</f>
        <v>0</v>
      </c>
      <c r="F45" s="34">
        <f t="shared" ref="F45:G45" si="1">F10+F13+F16+F19+F22+F25+F28+F31+F34+F37+F40+F43</f>
        <v>0</v>
      </c>
      <c r="G45" s="34">
        <f t="shared" si="1"/>
        <v>0</v>
      </c>
    </row>
    <row r="47" spans="2:7">
      <c r="B47" s="9" t="s">
        <v>27</v>
      </c>
    </row>
    <row r="48" spans="2:7">
      <c r="B48" s="21" t="s">
        <v>28</v>
      </c>
      <c r="D48" s="31">
        <v>0</v>
      </c>
      <c r="E48" s="31">
        <v>0</v>
      </c>
      <c r="F48" s="31">
        <f>E48</f>
        <v>0</v>
      </c>
      <c r="G48" s="31">
        <f>F48</f>
        <v>0</v>
      </c>
    </row>
    <row r="49" spans="2:7">
      <c r="B49" s="21" t="s">
        <v>29</v>
      </c>
      <c r="D49" s="31"/>
      <c r="E49" s="31"/>
      <c r="F49" s="31"/>
      <c r="G49" s="31"/>
    </row>
    <row r="50" spans="2:7">
      <c r="B50" s="21" t="s">
        <v>30</v>
      </c>
      <c r="D50" s="31"/>
      <c r="E50" s="31"/>
      <c r="F50" s="31"/>
      <c r="G50" s="31">
        <v>0</v>
      </c>
    </row>
    <row r="51" spans="2:7">
      <c r="B51" s="30" t="s">
        <v>32</v>
      </c>
      <c r="C51" s="31"/>
      <c r="D51" s="31"/>
      <c r="E51" s="31"/>
      <c r="F51" s="31"/>
      <c r="G51" s="31"/>
    </row>
    <row r="52" spans="2:7">
      <c r="B52" s="30" t="s">
        <v>32</v>
      </c>
      <c r="C52" s="31"/>
      <c r="D52" s="31"/>
      <c r="E52" s="31"/>
      <c r="F52" s="31"/>
      <c r="G52" s="31"/>
    </row>
    <row r="53" spans="2:7">
      <c r="B53" s="21" t="s">
        <v>31</v>
      </c>
      <c r="D53" s="31"/>
      <c r="E53" s="31"/>
      <c r="F53" s="31"/>
      <c r="G53" s="31"/>
    </row>
    <row r="55" spans="2:7">
      <c r="B55" s="28" t="s">
        <v>33</v>
      </c>
      <c r="D55" s="34">
        <f>SUM(D48:D53)</f>
        <v>0</v>
      </c>
      <c r="E55" s="34">
        <f>SUM(E48:E53)</f>
        <v>0</v>
      </c>
      <c r="F55" s="34">
        <f t="shared" ref="F55:G55" si="2">SUM(F48:F53)</f>
        <v>0</v>
      </c>
      <c r="G55" s="34">
        <f t="shared" si="2"/>
        <v>0</v>
      </c>
    </row>
    <row r="57" spans="2:7">
      <c r="B57" s="28" t="s">
        <v>33</v>
      </c>
      <c r="D57" s="34">
        <f>D45+D55</f>
        <v>0</v>
      </c>
      <c r="E57" s="34">
        <f t="shared" ref="E57:G57" si="3">E45+E55</f>
        <v>0</v>
      </c>
      <c r="F57" s="34">
        <f t="shared" si="3"/>
        <v>0</v>
      </c>
      <c r="G57" s="34">
        <f t="shared" si="3"/>
        <v>0</v>
      </c>
    </row>
    <row r="58" spans="2:7">
      <c r="B58" s="28" t="s">
        <v>52</v>
      </c>
      <c r="D58" s="34">
        <f>D57</f>
        <v>0</v>
      </c>
      <c r="E58" s="34">
        <f>D58+E57</f>
        <v>0</v>
      </c>
      <c r="F58" s="34">
        <f t="shared" ref="F58:G58" si="4">E58+F57</f>
        <v>0</v>
      </c>
      <c r="G58" s="34">
        <f t="shared" si="4"/>
        <v>0</v>
      </c>
    </row>
    <row r="59" spans="2:7">
      <c r="E59" s="35"/>
      <c r="F59" s="35"/>
      <c r="G59" s="35"/>
    </row>
    <row r="60" spans="2:7">
      <c r="B60" s="36" t="s">
        <v>35</v>
      </c>
    </row>
    <row r="61" spans="2:7">
      <c r="B61" s="37"/>
      <c r="C61" s="38"/>
      <c r="D61" s="38"/>
    </row>
    <row r="62" spans="2:7">
      <c r="B62" s="37" t="s">
        <v>0</v>
      </c>
      <c r="C62" s="39"/>
      <c r="D62" s="39">
        <f>NPV(Param!D4,E57:G57)+D57</f>
        <v>0</v>
      </c>
    </row>
    <row r="63" spans="2:7">
      <c r="B63" s="37" t="s">
        <v>1</v>
      </c>
      <c r="D63" s="40">
        <f>COUNTIF(D58:G58,"&lt;=0")</f>
        <v>4</v>
      </c>
    </row>
    <row r="64" spans="2:7">
      <c r="B64" s="37" t="s">
        <v>2</v>
      </c>
      <c r="C64" s="38"/>
      <c r="D64" s="41" t="e">
        <f>SUM(E57:G57)/-D57</f>
        <v>#DIV/0!</v>
      </c>
    </row>
  </sheetData>
  <mergeCells count="2">
    <mergeCell ref="B2:C2"/>
    <mergeCell ref="E2:G2"/>
  </mergeCells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showGridLines="0" tabSelected="1" workbookViewId="0">
      <selection activeCell="C8" sqref="C8"/>
    </sheetView>
  </sheetViews>
  <sheetFormatPr baseColWidth="10" defaultColWidth="8.83203125" defaultRowHeight="14" x14ac:dyDescent="0"/>
  <cols>
    <col min="1" max="1" width="2.6640625" style="21" customWidth="1"/>
    <col min="2" max="2" width="8.83203125" style="21"/>
    <col min="3" max="3" width="10" style="21" bestFit="1" customWidth="1"/>
    <col min="4" max="6" width="8.83203125" style="21"/>
    <col min="7" max="7" width="10.1640625" style="21" customWidth="1"/>
    <col min="8" max="16384" width="8.83203125" style="21"/>
  </cols>
  <sheetData>
    <row r="2" spans="2:8">
      <c r="B2" s="3" t="s">
        <v>44</v>
      </c>
      <c r="C2" s="46" t="s">
        <v>49</v>
      </c>
      <c r="D2" s="47"/>
      <c r="E2" s="46" t="s">
        <v>50</v>
      </c>
      <c r="F2" s="47"/>
      <c r="G2" s="4" t="s">
        <v>51</v>
      </c>
      <c r="H2" s="4" t="s">
        <v>45</v>
      </c>
    </row>
    <row r="3" spans="2:8">
      <c r="B3" s="3" t="s">
        <v>43</v>
      </c>
      <c r="C3" s="5" t="s">
        <v>48</v>
      </c>
      <c r="D3" s="6" t="s">
        <v>46</v>
      </c>
      <c r="E3" s="5" t="s">
        <v>48</v>
      </c>
      <c r="F3" s="6" t="s">
        <v>46</v>
      </c>
      <c r="G3" s="7"/>
      <c r="H3" s="7"/>
    </row>
    <row r="4" spans="2:8">
      <c r="B4" s="22">
        <v>0</v>
      </c>
      <c r="C4" s="24">
        <f>HLOOKUP($B4,Orcado!$D$3:$G$55,35,FALSE)</f>
        <v>0</v>
      </c>
      <c r="D4" s="24">
        <f>HLOOKUP($B4,Realizado!$D$3:$G$55,35,FALSE)</f>
        <v>0</v>
      </c>
      <c r="E4" s="24">
        <f>C4</f>
        <v>0</v>
      </c>
      <c r="F4" s="24">
        <f>D4</f>
        <v>0</v>
      </c>
      <c r="G4" s="24">
        <f>F4-E4</f>
        <v>0</v>
      </c>
      <c r="H4" s="23" t="e">
        <f>F4/E4-1</f>
        <v>#DIV/0!</v>
      </c>
    </row>
    <row r="5" spans="2:8">
      <c r="B5" s="22">
        <f>B4+1</f>
        <v>1</v>
      </c>
      <c r="C5" s="24">
        <f>Orcado!E57</f>
        <v>25760</v>
      </c>
      <c r="D5" s="24">
        <f>HLOOKUP($B5,Realizado!$D$3:$G$55,35,FALSE)</f>
        <v>0</v>
      </c>
      <c r="E5" s="24">
        <f>E4+C5</f>
        <v>25760</v>
      </c>
      <c r="F5" s="24">
        <f>F4+D5</f>
        <v>0</v>
      </c>
      <c r="G5" s="24">
        <f t="shared" ref="G5:G7" si="0">F5-E5</f>
        <v>-25760</v>
      </c>
      <c r="H5" s="23">
        <f t="shared" ref="H5:H7" si="1">F5/E5-1</f>
        <v>-1</v>
      </c>
    </row>
    <row r="6" spans="2:8">
      <c r="B6" s="22">
        <f t="shared" ref="B6:B7" si="2">B5+1</f>
        <v>2</v>
      </c>
      <c r="C6" s="24">
        <f>Orcado!F57</f>
        <v>12340</v>
      </c>
      <c r="D6" s="24">
        <f>HLOOKUP($B6,Realizado!$D$3:$G$55,35,FALSE)</f>
        <v>0</v>
      </c>
      <c r="E6" s="24">
        <f t="shared" ref="E6:F7" si="3">E5+C6</f>
        <v>38100</v>
      </c>
      <c r="F6" s="24">
        <f t="shared" si="3"/>
        <v>0</v>
      </c>
      <c r="G6" s="24">
        <f t="shared" si="0"/>
        <v>-38100</v>
      </c>
      <c r="H6" s="23">
        <f t="shared" si="1"/>
        <v>-1</v>
      </c>
    </row>
    <row r="7" spans="2:8">
      <c r="B7" s="22">
        <f t="shared" si="2"/>
        <v>3</v>
      </c>
      <c r="C7" s="24">
        <f>Orcado!G57</f>
        <v>12340</v>
      </c>
      <c r="D7" s="24">
        <f>HLOOKUP($B7,Realizado!$D$3:$G$55,35,FALSE)</f>
        <v>0</v>
      </c>
      <c r="E7" s="24">
        <f t="shared" si="3"/>
        <v>50440</v>
      </c>
      <c r="F7" s="24">
        <f t="shared" si="3"/>
        <v>0</v>
      </c>
      <c r="G7" s="24">
        <f t="shared" si="0"/>
        <v>-50440</v>
      </c>
      <c r="H7" s="23">
        <f t="shared" si="1"/>
        <v>-1</v>
      </c>
    </row>
    <row r="8" spans="2:8">
      <c r="B8" s="8" t="s">
        <v>47</v>
      </c>
      <c r="C8" s="24">
        <f>SUM(C4:C7)</f>
        <v>50440</v>
      </c>
      <c r="D8" s="24">
        <f>SUM(D4:D7)</f>
        <v>0</v>
      </c>
    </row>
  </sheetData>
  <mergeCells count="2">
    <mergeCell ref="C2:D2"/>
    <mergeCell ref="E2:F2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showGridLines="0" workbookViewId="0">
      <selection activeCell="C10" sqref="C10"/>
    </sheetView>
  </sheetViews>
  <sheetFormatPr baseColWidth="10" defaultColWidth="8.83203125" defaultRowHeight="14" x14ac:dyDescent="0"/>
  <cols>
    <col min="1" max="1" width="2.6640625" style="21" customWidth="1"/>
    <col min="2" max="2" width="15.5" style="21" customWidth="1"/>
    <col min="3" max="3" width="35.5" style="21" customWidth="1"/>
    <col min="4" max="4" width="30.5" style="21" bestFit="1" customWidth="1"/>
    <col min="5" max="16384" width="8.83203125" style="21"/>
  </cols>
  <sheetData>
    <row r="2" spans="2:4">
      <c r="B2" s="2" t="s">
        <v>37</v>
      </c>
      <c r="C2" s="2" t="s">
        <v>17</v>
      </c>
      <c r="D2" s="2" t="s">
        <v>34</v>
      </c>
    </row>
    <row r="3" spans="2:4">
      <c r="B3" s="22" t="s">
        <v>7</v>
      </c>
      <c r="C3" s="22"/>
      <c r="D3" s="22" t="s">
        <v>36</v>
      </c>
    </row>
    <row r="4" spans="2:4">
      <c r="B4" s="22" t="s">
        <v>38</v>
      </c>
      <c r="C4" s="22" t="s">
        <v>24</v>
      </c>
      <c r="D4" s="23">
        <v>0.06</v>
      </c>
    </row>
    <row r="5" spans="2:4">
      <c r="B5" s="22"/>
      <c r="C5" s="22" t="s">
        <v>18</v>
      </c>
      <c r="D5" s="22"/>
    </row>
    <row r="6" spans="2:4">
      <c r="B6" s="22"/>
      <c r="C6" s="22" t="s">
        <v>19</v>
      </c>
      <c r="D6" s="22"/>
    </row>
    <row r="7" spans="2:4">
      <c r="B7" s="22"/>
      <c r="C7" s="22" t="s">
        <v>20</v>
      </c>
      <c r="D7" s="22"/>
    </row>
    <row r="8" spans="2:4">
      <c r="B8" s="22"/>
      <c r="C8" s="22" t="s">
        <v>21</v>
      </c>
      <c r="D8" s="22"/>
    </row>
    <row r="9" spans="2:4">
      <c r="B9" s="22"/>
      <c r="C9" s="22" t="s">
        <v>22</v>
      </c>
      <c r="D9" s="22"/>
    </row>
    <row r="10" spans="2:4">
      <c r="B10" s="22"/>
      <c r="C10" s="22" t="s">
        <v>23</v>
      </c>
      <c r="D10" s="22"/>
    </row>
    <row r="11" spans="2:4">
      <c r="B11" s="22"/>
      <c r="C11" s="22" t="s">
        <v>25</v>
      </c>
      <c r="D11" s="2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Instrucoes</vt:lpstr>
      <vt:lpstr>Orcado</vt:lpstr>
      <vt:lpstr>Realizado</vt:lpstr>
      <vt:lpstr>Status</vt:lpstr>
      <vt:lpstr>Param</vt:lpstr>
    </vt:vector>
  </TitlesOfParts>
  <Company>PMO Escritório de Projetos</Company>
  <LinksUpToDate>false</LinksUpToDate>
  <SharedDoc>false</SharedDoc>
  <HyperlinkBase>http://escritoriodeprojetos.com.br/SharedFiles/Download.aspx?pageid=109&amp;mid=343&amp;fileid=131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Avaliação de Projetos</dc:title>
  <dc:subject>Previsões de Orçamento</dc:subject>
  <dc:creator>eduardo@escritoriodeprojetos.com.br</dc:creator>
  <cp:lastModifiedBy>Samuel Costa</cp:lastModifiedBy>
  <cp:lastPrinted>2011-09-19T21:52:01Z</cp:lastPrinted>
  <dcterms:created xsi:type="dcterms:W3CDTF">2003-06-16T18:48:17Z</dcterms:created>
  <dcterms:modified xsi:type="dcterms:W3CDTF">2017-05-25T19:46:25Z</dcterms:modified>
  <cp:category>Gerenciamento de Projetos, Previsão, Orçamento, Ferramenta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-390182746</vt:i4>
  </property>
  <property fmtid="{D5CDD505-2E9C-101B-9397-08002B2CF9AE}" pid="3" name="_EmailSubject">
    <vt:lpwstr>Planilha de controle e riscos</vt:lpwstr>
  </property>
  <property fmtid="{D5CDD505-2E9C-101B-9397-08002B2CF9AE}" pid="4" name="_AuthorEmail">
    <vt:lpwstr>Ywama@crk.com.br</vt:lpwstr>
  </property>
  <property fmtid="{D5CDD505-2E9C-101B-9397-08002B2CF9AE}" pid="5" name="_AuthorEmailDisplayName">
    <vt:lpwstr>Ywama</vt:lpwstr>
  </property>
  <property fmtid="{D5CDD505-2E9C-101B-9397-08002B2CF9AE}" pid="6" name="_PreviousAdHocReviewCycleID">
    <vt:i4>-1939388886</vt:i4>
  </property>
  <property fmtid="{D5CDD505-2E9C-101B-9397-08002B2CF9AE}" pid="7" name="_ReviewingToolsShownOnce">
    <vt:lpwstr/>
  </property>
</Properties>
</file>