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11240" yWindow="0" windowWidth="24440" windowHeight="15020" tabRatio="805" activeTab="2"/>
  </bookViews>
  <sheets>
    <sheet name="Instrucoes" sheetId="9" r:id="rId1"/>
    <sheet name="Orcado" sheetId="8" r:id="rId2"/>
    <sheet name="Realizado" sheetId="12" r:id="rId3"/>
    <sheet name="Status" sheetId="13" r:id="rId4"/>
    <sheet name="Param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2" l="1"/>
  <c r="G63" i="12"/>
  <c r="D7" i="13"/>
  <c r="F51" i="12"/>
  <c r="F63" i="12"/>
  <c r="D6" i="13"/>
  <c r="E51" i="12"/>
  <c r="E63" i="12"/>
  <c r="D5" i="13"/>
  <c r="D51" i="12"/>
  <c r="D63" i="12"/>
  <c r="D4" i="13"/>
  <c r="E51" i="8"/>
  <c r="F63" i="8"/>
  <c r="E63" i="8"/>
  <c r="E64" i="8"/>
  <c r="G51" i="8"/>
  <c r="F51" i="8"/>
  <c r="G48" i="8"/>
  <c r="G45" i="8"/>
  <c r="G61" i="8"/>
  <c r="G15" i="8"/>
  <c r="G16" i="8"/>
  <c r="F25" i="8"/>
  <c r="G24" i="8"/>
  <c r="G25" i="8"/>
  <c r="G30" i="8"/>
  <c r="G31" i="8"/>
  <c r="G36" i="8"/>
  <c r="G37" i="8"/>
  <c r="G63" i="8"/>
  <c r="C7" i="13"/>
  <c r="F61" i="8"/>
  <c r="C6" i="13"/>
  <c r="E61" i="8"/>
  <c r="C5" i="13"/>
  <c r="C4" i="13"/>
  <c r="E4" i="13"/>
  <c r="F4" i="13"/>
  <c r="G4" i="13"/>
  <c r="H4" i="13"/>
  <c r="D61" i="8"/>
  <c r="D51" i="8"/>
  <c r="D63" i="8"/>
  <c r="D68" i="8"/>
  <c r="G42" i="8"/>
  <c r="G18" i="8"/>
  <c r="C4" i="12"/>
  <c r="C5" i="12"/>
  <c r="C3" i="12"/>
  <c r="B2" i="12"/>
  <c r="B5" i="13"/>
  <c r="B6" i="13"/>
  <c r="B7" i="13"/>
  <c r="E61" i="12"/>
  <c r="D61" i="12"/>
  <c r="F54" i="12"/>
  <c r="F3" i="12"/>
  <c r="G3" i="12"/>
  <c r="F5" i="13"/>
  <c r="D64" i="12"/>
  <c r="F61" i="12"/>
  <c r="G54" i="12"/>
  <c r="F6" i="13"/>
  <c r="G61" i="12"/>
  <c r="E64" i="12"/>
  <c r="B6" i="9"/>
  <c r="B7" i="9"/>
  <c r="B8" i="9"/>
  <c r="B9" i="9"/>
  <c r="B10" i="9"/>
  <c r="B11" i="9"/>
  <c r="B12" i="9"/>
  <c r="B13" i="9"/>
  <c r="B14" i="9"/>
  <c r="B15" i="9"/>
  <c r="B16" i="9"/>
  <c r="D2" i="9"/>
  <c r="F64" i="12"/>
  <c r="G64" i="12"/>
  <c r="F7" i="13"/>
  <c r="G12" i="8"/>
  <c r="D64" i="8"/>
  <c r="E5" i="13"/>
  <c r="F3" i="8"/>
  <c r="H5" i="13"/>
  <c r="G5" i="13"/>
  <c r="G3" i="8"/>
  <c r="E6" i="13"/>
  <c r="F64" i="8"/>
  <c r="E7" i="13"/>
  <c r="H6" i="13"/>
  <c r="G6" i="13"/>
  <c r="D68" i="12"/>
  <c r="G64" i="8"/>
  <c r="D8" i="13"/>
  <c r="D70" i="12"/>
  <c r="G7" i="13"/>
  <c r="H7" i="13"/>
  <c r="D69" i="12"/>
  <c r="D70" i="8"/>
  <c r="D69" i="8"/>
  <c r="C8" i="13"/>
</calcChain>
</file>

<file path=xl/comments1.xml><?xml version="1.0" encoding="utf-8"?>
<comments xmlns="http://schemas.openxmlformats.org/spreadsheetml/2006/main">
  <authors>
    <author>Eduardo Montes, PMP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comments2.xml><?xml version="1.0" encoding="utf-8"?>
<comments xmlns="http://schemas.openxmlformats.org/spreadsheetml/2006/main">
  <authors>
    <author>Eduardo Montes, PMP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sharedStrings.xml><?xml version="1.0" encoding="utf-8"?>
<sst xmlns="http://schemas.openxmlformats.org/spreadsheetml/2006/main" count="244" uniqueCount="83">
  <si>
    <t>NPV/VPL</t>
  </si>
  <si>
    <t xml:space="preserve">Payback </t>
  </si>
  <si>
    <t>ROI</t>
  </si>
  <si>
    <t>Nome do Projeto</t>
  </si>
  <si>
    <t>Identificação do Projeto</t>
  </si>
  <si>
    <t>Patrocinador</t>
  </si>
  <si>
    <t>Taxa de Crescimento</t>
  </si>
  <si>
    <t>Explicação</t>
  </si>
  <si>
    <t>Valor</t>
  </si>
  <si>
    <t>Instruções</t>
  </si>
  <si>
    <t>Ref.</t>
  </si>
  <si>
    <t>Passos</t>
  </si>
  <si>
    <t>Aba</t>
  </si>
  <si>
    <t>Respons</t>
  </si>
  <si>
    <t>Comentários</t>
  </si>
  <si>
    <t>Solicitante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</si>
  <si>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</si>
  <si>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</si>
  <si>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</si>
  <si>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</si>
  <si>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</si>
  <si>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</si>
  <si>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</si>
  <si>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</si>
  <si>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</si>
  <si>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</si>
  <si>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Pode incluir os valores diretos nessa linha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</si>
  <si>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</si>
  <si>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</si>
  <si>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</si>
  <si>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</si>
  <si>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</si>
  <si>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</si>
  <si>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</si>
  <si>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Custo do Capital</t>
  </si>
  <si>
    <t>Indicadores Financeiros</t>
  </si>
  <si>
    <t>Retorno Requerido do Investimento</t>
  </si>
  <si>
    <t>Variável</t>
  </si>
  <si>
    <t>Domínio ou Valor</t>
  </si>
  <si>
    <t>Entre com o Custo do Capital</t>
  </si>
  <si>
    <t>Param</t>
  </si>
  <si>
    <t>PMO</t>
  </si>
  <si>
    <t>Orcado</t>
  </si>
  <si>
    <t>Mês</t>
  </si>
  <si>
    <t>Períodos</t>
  </si>
  <si>
    <t>Desvio %</t>
  </si>
  <si>
    <t>Realizado</t>
  </si>
  <si>
    <t>Total</t>
  </si>
  <si>
    <t>Orçado</t>
  </si>
  <si>
    <t>No Período (R$)</t>
  </si>
  <si>
    <t>Acumulado (R$)</t>
  </si>
  <si>
    <t>Desvio (R$)</t>
  </si>
  <si>
    <t>Investimento Acumulado</t>
  </si>
  <si>
    <t>Investimento c/ taxa de crescimento</t>
  </si>
  <si>
    <t>Investimentos com taxa de crescimento esperada</t>
  </si>
  <si>
    <t>Para facilitar o cálculo do gasto baseado em uma taxa de crescimento.</t>
  </si>
  <si>
    <t>Gasto</t>
  </si>
  <si>
    <t>Gasto Total</t>
  </si>
  <si>
    <t>Gerente de Projetos</t>
  </si>
  <si>
    <t>Preencher na coluna B o nome de cada Gasto (B11, B14, B17, B20, B23)
No máximo 5, caso tiver mais de 5 agrupar os benefícios ou ajustar planilha.
Veja na Aba Param - Coluna C - Tipos de gastos comuns em projetos</t>
  </si>
  <si>
    <t>Sempre que possível, esclareça como foi calculado o valor dos gastos (C11, C14, C17, C20, C23)</t>
  </si>
  <si>
    <t>Entrar com o valor dos gastos por ano (D13..M25), se preferir, entre com o valor do crescimento por ano (D12..M24) para todos os gastos</t>
  </si>
  <si>
    <t>Preenche na coluna B o nome dos custos (B33, B34)</t>
  </si>
  <si>
    <t>Sempre que possível, esclareça como foi calculado o valor dos custos (C33, C34)</t>
  </si>
  <si>
    <t>Entrar com o valor dos custos por ano (D31..M35)</t>
  </si>
  <si>
    <t>Entre com o valor realizado mês a mês. Caso não necessitar registrar os detalhes, pode incluir o valor total na linha 39 [Investimento total]</t>
  </si>
  <si>
    <t>Projeto Vigia Escolar</t>
  </si>
  <si>
    <t>Aluguel</t>
  </si>
  <si>
    <t>Provedor de Internet</t>
  </si>
  <si>
    <t>Computadores</t>
  </si>
  <si>
    <t>Ar condicionado</t>
  </si>
  <si>
    <t>Engergia Elétrica</t>
  </si>
  <si>
    <t>Água</t>
  </si>
  <si>
    <t>Limpeza</t>
  </si>
  <si>
    <t>Mesas</t>
  </si>
  <si>
    <t>Cadeiras</t>
  </si>
  <si>
    <t>Mouses</t>
  </si>
  <si>
    <t>Salário do Gerente de Projeto</t>
  </si>
  <si>
    <t>Gilmar</t>
  </si>
  <si>
    <t>Salários dos Desenvolvedores</t>
  </si>
  <si>
    <t>Salário do Gerente de Requisitos</t>
  </si>
  <si>
    <t>Salário do Gerente de Qualidade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</si>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</sst>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dd/mmm/yyyy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97">
    <xf numFmtId="0" fontId="0" fillId="0" borderId="0" xfId="0"/>
    <xf numFmtId="0" fontId="3" fillId="2" borderId="10" xfId="1" applyFont="1" applyBorder="1" applyAlignment="1">
      <alignment horizontal="center" wrapText="1"/>
    </xf>
    <xf numFmtId="0" fontId="3" fillId="2" borderId="10" xfId="1" applyFont="1" applyBorder="1"/>
    <xf numFmtId="0" fontId="3" fillId="2" borderId="0" xfId="1" applyFont="1" applyAlignment="1">
      <alignment wrapText="1"/>
    </xf>
    <xf numFmtId="0" fontId="3" fillId="2" borderId="15" xfId="1" applyFont="1" applyBorder="1" applyAlignment="1">
      <alignment wrapText="1"/>
    </xf>
    <xf numFmtId="0" fontId="3" fillId="2" borderId="13" xfId="1" applyFont="1" applyBorder="1" applyAlignment="1">
      <alignment wrapText="1"/>
    </xf>
    <xf numFmtId="0" fontId="3" fillId="2" borderId="14" xfId="1" applyFont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6" borderId="10" xfId="5" applyFont="1" applyBorder="1"/>
    <xf numFmtId="0" fontId="3" fillId="2" borderId="0" xfId="1" applyFont="1"/>
    <xf numFmtId="0" fontId="22" fillId="0" borderId="0" xfId="44" applyFont="1" applyBorder="1" applyAlignment="1">
      <alignment horizontal="left"/>
    </xf>
    <xf numFmtId="0" fontId="23" fillId="0" borderId="0" xfId="44" applyFont="1" applyAlignment="1">
      <alignment horizontal="center"/>
    </xf>
    <xf numFmtId="165" fontId="22" fillId="0" borderId="0" xfId="44" applyNumberFormat="1" applyFont="1" applyBorder="1" applyAlignment="1"/>
    <xf numFmtId="0" fontId="23" fillId="0" borderId="0" xfId="44" applyFont="1" applyBorder="1" applyAlignment="1">
      <alignment horizontal="left"/>
    </xf>
    <xf numFmtId="0" fontId="23" fillId="0" borderId="0" xfId="44" applyFont="1"/>
    <xf numFmtId="0" fontId="22" fillId="0" borderId="0" xfId="44" applyFont="1"/>
    <xf numFmtId="0" fontId="23" fillId="0" borderId="10" xfId="44" applyFont="1" applyBorder="1"/>
    <xf numFmtId="0" fontId="23" fillId="0" borderId="10" xfId="44" applyFont="1" applyBorder="1" applyAlignment="1">
      <alignment wrapText="1"/>
    </xf>
    <xf numFmtId="1" fontId="23" fillId="0" borderId="10" xfId="44" applyNumberFormat="1" applyFont="1" applyFill="1" applyBorder="1" applyAlignment="1">
      <alignment horizontal="center" vertical="top" wrapText="1"/>
    </xf>
    <xf numFmtId="0" fontId="23" fillId="0" borderId="0" xfId="44" applyFont="1" applyAlignment="1">
      <alignment wrapText="1"/>
    </xf>
    <xf numFmtId="0" fontId="23" fillId="0" borderId="0" xfId="44" applyFont="1" applyAlignment="1"/>
    <xf numFmtId="0" fontId="23" fillId="0" borderId="0" xfId="0" applyFont="1"/>
    <xf numFmtId="0" fontId="23" fillId="0" borderId="10" xfId="0" applyFont="1" applyBorder="1"/>
    <xf numFmtId="9" fontId="23" fillId="0" borderId="10" xfId="0" applyNumberFormat="1" applyFont="1" applyBorder="1"/>
    <xf numFmtId="3" fontId="23" fillId="0" borderId="10" xfId="0" applyNumberFormat="1" applyFont="1" applyBorder="1"/>
    <xf numFmtId="0" fontId="23" fillId="38" borderId="0" xfId="0" applyFont="1" applyFill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justify"/>
    </xf>
    <xf numFmtId="0" fontId="22" fillId="37" borderId="0" xfId="0" applyFont="1" applyFill="1"/>
    <xf numFmtId="0" fontId="23" fillId="37" borderId="0" xfId="0" applyFont="1" applyFill="1"/>
    <xf numFmtId="0" fontId="23" fillId="0" borderId="0" xfId="0" applyFont="1" applyAlignment="1"/>
    <xf numFmtId="3" fontId="23" fillId="37" borderId="0" xfId="0" applyNumberFormat="1" applyFont="1" applyFill="1"/>
    <xf numFmtId="3" fontId="22" fillId="38" borderId="0" xfId="0" applyNumberFormat="1" applyFont="1" applyFill="1"/>
    <xf numFmtId="1" fontId="23" fillId="0" borderId="0" xfId="0" applyNumberFormat="1" applyFont="1"/>
    <xf numFmtId="0" fontId="22" fillId="36" borderId="0" xfId="0" applyFont="1" applyFill="1"/>
    <xf numFmtId="0" fontId="23" fillId="36" borderId="0" xfId="0" applyFont="1" applyFill="1"/>
    <xf numFmtId="10" fontId="23" fillId="0" borderId="0" xfId="0" applyNumberFormat="1" applyFont="1"/>
    <xf numFmtId="164" fontId="23" fillId="0" borderId="0" xfId="0" applyNumberFormat="1" applyFont="1"/>
    <xf numFmtId="3" fontId="23" fillId="0" borderId="0" xfId="0" applyNumberFormat="1" applyFont="1"/>
    <xf numFmtId="9" fontId="23" fillId="0" borderId="0" xfId="46" applyFont="1"/>
    <xf numFmtId="9" fontId="23" fillId="37" borderId="0" xfId="0" applyNumberFormat="1" applyFont="1" applyFill="1"/>
    <xf numFmtId="9" fontId="23" fillId="39" borderId="0" xfId="0" applyNumberFormat="1" applyFont="1" applyFill="1"/>
    <xf numFmtId="3" fontId="23" fillId="39" borderId="0" xfId="0" applyNumberFormat="1" applyFont="1" applyFill="1"/>
    <xf numFmtId="0" fontId="26" fillId="40" borderId="0" xfId="0" applyFont="1" applyFill="1"/>
    <xf numFmtId="0" fontId="27" fillId="40" borderId="0" xfId="0" applyFont="1" applyFill="1"/>
    <xf numFmtId="0" fontId="27" fillId="0" borderId="0" xfId="0" applyFont="1"/>
    <xf numFmtId="3" fontId="27" fillId="0" borderId="0" xfId="0" applyNumberFormat="1" applyFont="1"/>
    <xf numFmtId="9" fontId="27" fillId="40" borderId="0" xfId="0" applyNumberFormat="1" applyFont="1" applyFill="1"/>
    <xf numFmtId="9" fontId="27" fillId="41" borderId="0" xfId="0" applyNumberFormat="1" applyFont="1" applyFill="1"/>
    <xf numFmtId="3" fontId="27" fillId="40" borderId="0" xfId="0" applyNumberFormat="1" applyFont="1" applyFill="1"/>
    <xf numFmtId="3" fontId="27" fillId="41" borderId="0" xfId="0" applyNumberFormat="1" applyFont="1" applyFill="1"/>
    <xf numFmtId="0" fontId="23" fillId="42" borderId="0" xfId="0" applyFont="1" applyFill="1"/>
    <xf numFmtId="0" fontId="3" fillId="2" borderId="0" xfId="1" applyFont="1" applyAlignment="1">
      <alignment horizontal="center"/>
    </xf>
    <xf numFmtId="0" fontId="3" fillId="2" borderId="11" xfId="1" applyFont="1" applyBorder="1" applyAlignment="1">
      <alignment wrapText="1"/>
    </xf>
    <xf numFmtId="0" fontId="3" fillId="2" borderId="12" xfId="1" applyFont="1" applyBorder="1" applyAlignment="1">
      <alignment wrapText="1"/>
    </xf>
    <xf numFmtId="0" fontId="22" fillId="37" borderId="11" xfId="0" applyFont="1" applyFill="1" applyBorder="1"/>
    <xf numFmtId="0" fontId="23" fillId="37" borderId="17" xfId="0" applyFont="1" applyFill="1" applyBorder="1"/>
    <xf numFmtId="3" fontId="23" fillId="0" borderId="17" xfId="0" applyNumberFormat="1" applyFont="1" applyBorder="1"/>
    <xf numFmtId="3" fontId="23" fillId="0" borderId="12" xfId="0" applyNumberFormat="1" applyFont="1" applyBorder="1"/>
    <xf numFmtId="0" fontId="23" fillId="42" borderId="18" xfId="0" applyFont="1" applyFill="1" applyBorder="1"/>
    <xf numFmtId="0" fontId="23" fillId="42" borderId="0" xfId="0" applyFont="1" applyFill="1" applyBorder="1" applyAlignment="1"/>
    <xf numFmtId="9" fontId="23" fillId="42" borderId="0" xfId="0" applyNumberFormat="1" applyFont="1" applyFill="1" applyBorder="1"/>
    <xf numFmtId="9" fontId="23" fillId="42" borderId="19" xfId="0" applyNumberFormat="1" applyFont="1" applyFill="1" applyBorder="1"/>
    <xf numFmtId="0" fontId="23" fillId="0" borderId="13" xfId="0" applyFont="1" applyBorder="1"/>
    <xf numFmtId="0" fontId="23" fillId="0" borderId="20" xfId="0" applyFont="1" applyBorder="1"/>
    <xf numFmtId="3" fontId="23" fillId="37" borderId="20" xfId="0" applyNumberFormat="1" applyFont="1" applyFill="1" applyBorder="1"/>
    <xf numFmtId="3" fontId="23" fillId="39" borderId="20" xfId="0" applyNumberFormat="1" applyFont="1" applyFill="1" applyBorder="1"/>
    <xf numFmtId="3" fontId="23" fillId="39" borderId="14" xfId="0" applyNumberFormat="1" applyFont="1" applyFill="1" applyBorder="1"/>
    <xf numFmtId="0" fontId="26" fillId="40" borderId="11" xfId="0" applyFont="1" applyFill="1" applyBorder="1"/>
    <xf numFmtId="0" fontId="27" fillId="40" borderId="17" xfId="0" applyFont="1" applyFill="1" applyBorder="1"/>
    <xf numFmtId="3" fontId="27" fillId="0" borderId="17" xfId="0" applyNumberFormat="1" applyFont="1" applyBorder="1"/>
    <xf numFmtId="3" fontId="27" fillId="0" borderId="12" xfId="0" applyNumberFormat="1" applyFont="1" applyBorder="1"/>
    <xf numFmtId="0" fontId="27" fillId="42" borderId="18" xfId="0" applyFont="1" applyFill="1" applyBorder="1"/>
    <xf numFmtId="0" fontId="27" fillId="42" borderId="0" xfId="0" applyFont="1" applyFill="1" applyBorder="1"/>
    <xf numFmtId="9" fontId="27" fillId="43" borderId="0" xfId="0" applyNumberFormat="1" applyFont="1" applyFill="1" applyBorder="1"/>
    <xf numFmtId="9" fontId="27" fillId="43" borderId="19" xfId="0" applyNumberFormat="1" applyFont="1" applyFill="1" applyBorder="1"/>
    <xf numFmtId="0" fontId="27" fillId="0" borderId="13" xfId="0" applyFont="1" applyBorder="1"/>
    <xf numFmtId="0" fontId="27" fillId="0" borderId="20" xfId="0" applyFont="1" applyBorder="1"/>
    <xf numFmtId="3" fontId="27" fillId="40" borderId="20" xfId="0" applyNumberFormat="1" applyFont="1" applyFill="1" applyBorder="1"/>
    <xf numFmtId="3" fontId="27" fillId="41" borderId="20" xfId="0" applyNumberFormat="1" applyFont="1" applyFill="1" applyBorder="1"/>
    <xf numFmtId="3" fontId="27" fillId="41" borderId="14" xfId="0" applyNumberFormat="1" applyFont="1" applyFill="1" applyBorder="1"/>
    <xf numFmtId="0" fontId="3" fillId="2" borderId="11" xfId="1" applyFont="1" applyBorder="1" applyAlignment="1">
      <alignment horizontal="center"/>
    </xf>
    <xf numFmtId="0" fontId="3" fillId="2" borderId="17" xfId="1" applyFont="1" applyBorder="1" applyAlignment="1">
      <alignment horizontal="center"/>
    </xf>
    <xf numFmtId="0" fontId="3" fillId="2" borderId="12" xfId="1" applyFont="1" applyBorder="1" applyAlignment="1">
      <alignment horizontal="center"/>
    </xf>
    <xf numFmtId="0" fontId="3" fillId="2" borderId="18" xfId="1" applyFont="1" applyBorder="1"/>
    <xf numFmtId="0" fontId="23" fillId="39" borderId="0" xfId="0" applyFont="1" applyFill="1" applyBorder="1"/>
    <xf numFmtId="0" fontId="23" fillId="38" borderId="0" xfId="0" applyFont="1" applyFill="1" applyBorder="1" applyAlignment="1">
      <alignment horizontal="right"/>
    </xf>
    <xf numFmtId="0" fontId="23" fillId="38" borderId="19" xfId="0" applyFont="1" applyFill="1" applyBorder="1" applyAlignment="1">
      <alignment horizontal="right"/>
    </xf>
    <xf numFmtId="0" fontId="23" fillId="0" borderId="0" xfId="0" applyFont="1" applyBorder="1"/>
    <xf numFmtId="0" fontId="23" fillId="0" borderId="19" xfId="0" applyFont="1" applyBorder="1"/>
    <xf numFmtId="0" fontId="23" fillId="0" borderId="18" xfId="0" applyFont="1" applyBorder="1"/>
    <xf numFmtId="0" fontId="22" fillId="0" borderId="0" xfId="0" applyFont="1" applyBorder="1"/>
    <xf numFmtId="0" fontId="3" fillId="2" borderId="13" xfId="1" applyFont="1" applyBorder="1"/>
    <xf numFmtId="0" fontId="23" fillId="0" borderId="20" xfId="0" applyFont="1" applyBorder="1" applyAlignment="1">
      <alignment horizontal="justify"/>
    </xf>
    <xf numFmtId="0" fontId="23" fillId="0" borderId="14" xfId="0" applyFont="1" applyBorder="1" applyAlignment="1">
      <alignment horizontal="justify"/>
    </xf>
    <xf numFmtId="0" fontId="22" fillId="38" borderId="17" xfId="0" applyFont="1" applyFill="1" applyBorder="1" applyAlignment="1">
      <alignment horizontal="center"/>
    </xf>
    <xf numFmtId="0" fontId="22" fillId="38" borderId="0" xfId="0" applyFont="1" applyFill="1" applyAlignment="1">
      <alignment horizontal="center"/>
    </xf>
  </cellXfs>
  <cellStyles count="81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" xfId="46" builtinId="5"/>
    <cellStyle name="Percent 2" xfId="45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Status!$E$4:$E$7</c:f>
              <c:numCache>
                <c:formatCode>#,##0</c:formatCode>
                <c:ptCount val="4"/>
                <c:pt idx="0">
                  <c:v>0.0</c:v>
                </c:pt>
                <c:pt idx="1">
                  <c:v>39320.0</c:v>
                </c:pt>
                <c:pt idx="2">
                  <c:v>59260.0</c:v>
                </c:pt>
                <c:pt idx="3">
                  <c:v>79200.0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Status!$F$4:$F$7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07224"/>
        <c:axId val="-2119304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Status!$B$4:$B$7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193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04184"/>
        <c:crosses val="autoZero"/>
        <c:auto val="1"/>
        <c:lblAlgn val="ctr"/>
        <c:lblOffset val="100"/>
        <c:noMultiLvlLbl val="0"/>
      </c:catAx>
      <c:valAx>
        <c:axId val="-21193041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1930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showGridLines="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baseColWidth="10" defaultColWidth="8.83203125" defaultRowHeight="14" x14ac:dyDescent="0"/>
  <cols>
    <col min="1" max="1" width="2.6640625" style="14" customWidth="1"/>
    <col min="2" max="2" width="5" style="14" customWidth="1"/>
    <col min="3" max="3" width="82.33203125" style="11" customWidth="1"/>
    <col min="4" max="4" width="14.83203125" style="14" customWidth="1"/>
    <col min="5" max="5" width="21.6640625" style="11" customWidth="1"/>
    <col min="6" max="6" width="27.5" style="14" customWidth="1"/>
    <col min="7" max="16384" width="8.83203125" style="14"/>
  </cols>
  <sheetData>
    <row r="2" spans="2:6">
      <c r="B2" s="10" t="s">
        <v>9</v>
      </c>
      <c r="D2" s="12">
        <f ca="1">TODAY()</f>
        <v>42887</v>
      </c>
      <c r="E2" s="13"/>
    </row>
    <row r="3" spans="2:6" s="15" customFormat="1"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2:6">
      <c r="B4" s="16">
        <v>0</v>
      </c>
      <c r="C4" s="17" t="s">
        <v>39</v>
      </c>
      <c r="D4" s="17" t="s">
        <v>40</v>
      </c>
      <c r="E4" s="18" t="s">
        <v>41</v>
      </c>
      <c r="F4" s="16"/>
    </row>
    <row r="5" spans="2:6">
      <c r="B5" s="16">
        <v>1</v>
      </c>
      <c r="C5" s="17" t="s">
        <v>16</v>
      </c>
      <c r="D5" s="17" t="s">
        <v>42</v>
      </c>
      <c r="E5" s="18" t="s">
        <v>58</v>
      </c>
      <c r="F5" s="16"/>
    </row>
    <row r="6" spans="2:6" ht="42">
      <c r="B6" s="16">
        <f>B5+1</f>
        <v>2</v>
      </c>
      <c r="C6" s="17" t="s">
        <v>59</v>
      </c>
      <c r="D6" s="17" t="s">
        <v>42</v>
      </c>
      <c r="E6" s="18" t="s">
        <v>58</v>
      </c>
      <c r="F6" s="16"/>
    </row>
    <row r="7" spans="2:6">
      <c r="B7" s="16">
        <f t="shared" ref="B7:B16" si="0">B6+1</f>
        <v>3</v>
      </c>
      <c r="C7" s="17" t="s">
        <v>60</v>
      </c>
      <c r="D7" s="17" t="s">
        <v>42</v>
      </c>
      <c r="E7" s="18" t="s">
        <v>58</v>
      </c>
      <c r="F7" s="16"/>
    </row>
    <row r="8" spans="2:6" ht="28">
      <c r="B8" s="16">
        <f t="shared" si="0"/>
        <v>4</v>
      </c>
      <c r="C8" s="17" t="s">
        <v>61</v>
      </c>
      <c r="D8" s="17" t="s">
        <v>42</v>
      </c>
      <c r="E8" s="18" t="s">
        <v>58</v>
      </c>
      <c r="F8" s="16"/>
    </row>
    <row r="9" spans="2:6">
      <c r="B9" s="16">
        <f t="shared" si="0"/>
        <v>5</v>
      </c>
      <c r="C9" s="17" t="s">
        <v>62</v>
      </c>
      <c r="D9" s="17" t="s">
        <v>42</v>
      </c>
      <c r="E9" s="18" t="s">
        <v>58</v>
      </c>
      <c r="F9" s="16"/>
    </row>
    <row r="10" spans="2:6">
      <c r="B10" s="16">
        <f t="shared" si="0"/>
        <v>6</v>
      </c>
      <c r="C10" s="17" t="s">
        <v>63</v>
      </c>
      <c r="D10" s="17" t="s">
        <v>42</v>
      </c>
      <c r="E10" s="18" t="s">
        <v>58</v>
      </c>
      <c r="F10" s="16"/>
    </row>
    <row r="11" spans="2:6">
      <c r="B11" s="16">
        <f t="shared" si="0"/>
        <v>7</v>
      </c>
      <c r="C11" s="17" t="s">
        <v>64</v>
      </c>
      <c r="D11" s="17" t="s">
        <v>42</v>
      </c>
      <c r="E11" s="18" t="s">
        <v>58</v>
      </c>
      <c r="F11" s="16"/>
    </row>
    <row r="12" spans="2:6" ht="28">
      <c r="B12" s="16">
        <f t="shared" si="0"/>
        <v>8</v>
      </c>
      <c r="C12" s="17" t="s">
        <v>65</v>
      </c>
      <c r="D12" s="17" t="s">
        <v>46</v>
      </c>
      <c r="E12" s="18" t="s">
        <v>58</v>
      </c>
      <c r="F12" s="16"/>
    </row>
    <row r="13" spans="2:6">
      <c r="B13" s="16">
        <f t="shared" si="0"/>
        <v>9</v>
      </c>
      <c r="C13" s="17"/>
      <c r="D13" s="17"/>
      <c r="E13" s="18"/>
      <c r="F13" s="16"/>
    </row>
    <row r="14" spans="2:6">
      <c r="B14" s="16">
        <f t="shared" si="0"/>
        <v>10</v>
      </c>
      <c r="C14" s="17"/>
      <c r="D14" s="17"/>
      <c r="E14" s="18"/>
      <c r="F14" s="16"/>
    </row>
    <row r="15" spans="2:6">
      <c r="B15" s="16">
        <f t="shared" si="0"/>
        <v>11</v>
      </c>
      <c r="C15" s="17"/>
      <c r="D15" s="17"/>
      <c r="E15" s="18"/>
      <c r="F15" s="16"/>
    </row>
    <row r="16" spans="2:6">
      <c r="B16" s="16">
        <f t="shared" si="0"/>
        <v>12</v>
      </c>
      <c r="C16" s="17"/>
      <c r="D16" s="17"/>
      <c r="E16" s="18"/>
      <c r="F16" s="16"/>
    </row>
    <row r="19" spans="3:5">
      <c r="C19" s="19"/>
      <c r="E19" s="20"/>
    </row>
    <row r="20" spans="3:5">
      <c r="C20" s="19"/>
      <c r="E20" s="20"/>
    </row>
    <row r="21" spans="3:5">
      <c r="C21" s="19"/>
      <c r="E21" s="20"/>
    </row>
    <row r="22" spans="3:5">
      <c r="C22" s="19"/>
      <c r="E22" s="20"/>
    </row>
    <row r="23" spans="3:5">
      <c r="C23" s="19"/>
    </row>
    <row r="24" spans="3:5">
      <c r="C24" s="19"/>
    </row>
  </sheetData>
  <dataValidations count="1">
    <dataValidation showInputMessage="1" showErrorMessage="1" sqref="E4:E16"/>
  </dataValidations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&amp;LPMO Escritório de Projetos&amp;R&amp;F</oddHeader>
    <oddFooter>&amp;Lhttp://www.escritoriodeprojetos.com.br&amp;R&amp;P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0"/>
  <sheetViews>
    <sheetView showGridLines="0" workbookViewId="0">
      <pane xSplit="2" ySplit="3" topLeftCell="C28" activePane="bottomRight" state="frozen"/>
      <selection activeCell="C6" sqref="C6"/>
      <selection pane="topRight" activeCell="C6" sqref="C6"/>
      <selection pane="bottomLeft" activeCell="C6" sqref="C6"/>
      <selection pane="bottomRight" activeCell="G64" sqref="G64"/>
    </sheetView>
  </sheetViews>
  <sheetFormatPr baseColWidth="10" defaultColWidth="8.83203125" defaultRowHeight="14" x14ac:dyDescent="0"/>
  <cols>
    <col min="1" max="1" width="2.6640625" style="21" customWidth="1"/>
    <col min="2" max="2" width="28.5" style="21" bestFit="1" customWidth="1"/>
    <col min="3" max="3" width="53.6640625" style="21" bestFit="1" customWidth="1"/>
    <col min="4" max="4" width="10.5" style="21" customWidth="1"/>
    <col min="5" max="5" width="11.1640625" style="21" customWidth="1"/>
    <col min="6" max="6" width="10.6640625" style="21" customWidth="1"/>
    <col min="7" max="16384" width="8.83203125" style="21"/>
  </cols>
  <sheetData>
    <row r="2" spans="2:7">
      <c r="B2" s="52" t="s">
        <v>4</v>
      </c>
      <c r="C2" s="52"/>
      <c r="D2" s="96"/>
      <c r="E2" s="52" t="s">
        <v>43</v>
      </c>
      <c r="F2" s="52"/>
      <c r="G2" s="52"/>
    </row>
    <row r="3" spans="2:7">
      <c r="B3" s="9" t="s">
        <v>3</v>
      </c>
      <c r="C3" s="29" t="s">
        <v>66</v>
      </c>
      <c r="D3" s="25">
        <v>0</v>
      </c>
      <c r="E3" s="25">
        <v>1</v>
      </c>
      <c r="F3" s="25">
        <f>E3+1</f>
        <v>2</v>
      </c>
      <c r="G3" s="25">
        <f t="shared" ref="G3" si="0">F3+1</f>
        <v>3</v>
      </c>
    </row>
    <row r="4" spans="2:7">
      <c r="B4" s="9" t="s">
        <v>5</v>
      </c>
      <c r="C4" s="29" t="s">
        <v>78</v>
      </c>
    </row>
    <row r="5" spans="2:7">
      <c r="B5" s="9" t="s">
        <v>15</v>
      </c>
      <c r="C5" s="29"/>
    </row>
    <row r="6" spans="2:7">
      <c r="C6" s="26" t="s">
        <v>7</v>
      </c>
      <c r="D6" s="26"/>
    </row>
    <row r="7" spans="2:7">
      <c r="B7" s="9" t="s">
        <v>53</v>
      </c>
      <c r="C7" s="21" t="s">
        <v>54</v>
      </c>
      <c r="E7" s="27"/>
      <c r="F7" s="27"/>
      <c r="G7" s="27"/>
    </row>
    <row r="8" spans="2:7">
      <c r="B8" s="28" t="s">
        <v>56</v>
      </c>
      <c r="C8" s="29" t="s">
        <v>67</v>
      </c>
      <c r="D8" s="38"/>
      <c r="E8" s="38"/>
      <c r="F8" s="38"/>
      <c r="G8" s="38"/>
    </row>
    <row r="9" spans="2:7">
      <c r="B9" s="21" t="s">
        <v>6</v>
      </c>
      <c r="C9" s="30" t="s">
        <v>55</v>
      </c>
      <c r="D9" s="40"/>
      <c r="E9" s="40"/>
      <c r="F9" s="40"/>
      <c r="G9" s="41"/>
    </row>
    <row r="10" spans="2:7">
      <c r="B10" s="21" t="s">
        <v>8</v>
      </c>
      <c r="C10" s="21" t="s">
        <v>26</v>
      </c>
      <c r="D10" s="31"/>
      <c r="E10" s="31">
        <v>3000</v>
      </c>
      <c r="F10" s="42">
        <v>3000</v>
      </c>
      <c r="G10" s="42">
        <v>3000</v>
      </c>
    </row>
    <row r="11" spans="2:7">
      <c r="B11" s="28" t="s">
        <v>56</v>
      </c>
      <c r="C11" s="29" t="s">
        <v>68</v>
      </c>
      <c r="D11" s="38"/>
      <c r="E11" s="38"/>
      <c r="F11" s="38"/>
      <c r="G11" s="38"/>
    </row>
    <row r="12" spans="2:7">
      <c r="B12" s="21" t="s">
        <v>6</v>
      </c>
      <c r="C12" s="30" t="s">
        <v>55</v>
      </c>
      <c r="D12" s="40"/>
      <c r="E12" s="40"/>
      <c r="F12" s="40">
        <v>0</v>
      </c>
      <c r="G12" s="41">
        <f>F12</f>
        <v>0</v>
      </c>
    </row>
    <row r="13" spans="2:7">
      <c r="B13" s="21" t="s">
        <v>8</v>
      </c>
      <c r="C13" s="21" t="s">
        <v>26</v>
      </c>
      <c r="D13" s="31"/>
      <c r="E13" s="31">
        <v>90</v>
      </c>
      <c r="F13" s="42">
        <v>90</v>
      </c>
      <c r="G13" s="42">
        <v>90</v>
      </c>
    </row>
    <row r="14" spans="2:7">
      <c r="B14" s="28" t="s">
        <v>56</v>
      </c>
      <c r="C14" s="29" t="s">
        <v>69</v>
      </c>
      <c r="D14" s="38"/>
      <c r="E14" s="38"/>
      <c r="F14" s="38"/>
      <c r="G14" s="38"/>
    </row>
    <row r="15" spans="2:7">
      <c r="B15" s="21" t="s">
        <v>6</v>
      </c>
      <c r="C15" s="30" t="s">
        <v>55</v>
      </c>
      <c r="D15" s="40"/>
      <c r="E15" s="40"/>
      <c r="F15" s="40">
        <v>0</v>
      </c>
      <c r="G15" s="41">
        <f>F15</f>
        <v>0</v>
      </c>
    </row>
    <row r="16" spans="2:7">
      <c r="B16" s="21" t="s">
        <v>8</v>
      </c>
      <c r="C16" s="21" t="s">
        <v>26</v>
      </c>
      <c r="D16" s="31"/>
      <c r="E16" s="31">
        <v>15000</v>
      </c>
      <c r="F16" s="42">
        <v>0</v>
      </c>
      <c r="G16" s="42">
        <f>F16*(1+G15)</f>
        <v>0</v>
      </c>
    </row>
    <row r="17" spans="2:7">
      <c r="B17" s="28" t="s">
        <v>56</v>
      </c>
      <c r="C17" s="29" t="s">
        <v>70</v>
      </c>
      <c r="D17" s="38"/>
      <c r="E17" s="38"/>
      <c r="F17" s="38"/>
      <c r="G17" s="38"/>
    </row>
    <row r="18" spans="2:7">
      <c r="B18" s="21" t="s">
        <v>6</v>
      </c>
      <c r="C18" s="30" t="s">
        <v>55</v>
      </c>
      <c r="D18" s="40"/>
      <c r="E18" s="40"/>
      <c r="F18" s="40">
        <v>0</v>
      </c>
      <c r="G18" s="41">
        <f>F18</f>
        <v>0</v>
      </c>
    </row>
    <row r="19" spans="2:7">
      <c r="B19" s="21" t="s">
        <v>8</v>
      </c>
      <c r="C19" s="21" t="s">
        <v>26</v>
      </c>
      <c r="D19" s="31"/>
      <c r="E19" s="31">
        <v>1500</v>
      </c>
      <c r="F19" s="42">
        <v>0</v>
      </c>
      <c r="G19" s="42">
        <v>0</v>
      </c>
    </row>
    <row r="20" spans="2:7">
      <c r="B20" s="28" t="s">
        <v>56</v>
      </c>
      <c r="C20" s="29" t="s">
        <v>71</v>
      </c>
      <c r="D20" s="38"/>
      <c r="E20" s="38"/>
      <c r="F20" s="38"/>
      <c r="G20" s="38"/>
    </row>
    <row r="21" spans="2:7">
      <c r="B21" s="21" t="s">
        <v>6</v>
      </c>
      <c r="C21" s="30" t="s">
        <v>55</v>
      </c>
      <c r="D21" s="40"/>
      <c r="E21" s="40"/>
      <c r="F21" s="40">
        <v>0</v>
      </c>
      <c r="G21" s="41">
        <v>0</v>
      </c>
    </row>
    <row r="22" spans="2:7">
      <c r="B22" s="21" t="s">
        <v>8</v>
      </c>
      <c r="C22" s="21" t="s">
        <v>26</v>
      </c>
      <c r="D22" s="31"/>
      <c r="E22" s="31">
        <v>150</v>
      </c>
      <c r="F22" s="42">
        <v>150</v>
      </c>
      <c r="G22" s="42">
        <v>150</v>
      </c>
    </row>
    <row r="23" spans="2:7">
      <c r="B23" s="28" t="s">
        <v>56</v>
      </c>
      <c r="C23" s="29" t="s">
        <v>72</v>
      </c>
      <c r="D23" s="38"/>
      <c r="E23" s="38"/>
      <c r="F23" s="38"/>
      <c r="G23" s="38"/>
    </row>
    <row r="24" spans="2:7">
      <c r="B24" s="21" t="s">
        <v>6</v>
      </c>
      <c r="C24" s="30" t="s">
        <v>55</v>
      </c>
      <c r="D24" s="40"/>
      <c r="E24" s="40"/>
      <c r="F24" s="40">
        <v>0</v>
      </c>
      <c r="G24" s="41">
        <f>F24</f>
        <v>0</v>
      </c>
    </row>
    <row r="25" spans="2:7">
      <c r="B25" s="21" t="s">
        <v>8</v>
      </c>
      <c r="C25" s="21" t="s">
        <v>26</v>
      </c>
      <c r="D25" s="31"/>
      <c r="E25" s="31">
        <v>100</v>
      </c>
      <c r="F25" s="42">
        <f>E25*(1+F24)</f>
        <v>100</v>
      </c>
      <c r="G25" s="42">
        <f>F25*(1+G24)</f>
        <v>100</v>
      </c>
    </row>
    <row r="26" spans="2:7">
      <c r="B26" s="43" t="s">
        <v>56</v>
      </c>
      <c r="C26" s="44" t="s">
        <v>73</v>
      </c>
      <c r="D26" s="46"/>
      <c r="E26" s="46"/>
      <c r="F26" s="46"/>
      <c r="G26" s="46"/>
    </row>
    <row r="27" spans="2:7">
      <c r="B27" s="45" t="s">
        <v>6</v>
      </c>
      <c r="C27" s="45" t="s">
        <v>55</v>
      </c>
      <c r="D27" s="47"/>
      <c r="E27" s="47"/>
      <c r="F27" s="47">
        <v>0</v>
      </c>
      <c r="G27" s="48">
        <v>0</v>
      </c>
    </row>
    <row r="28" spans="2:7">
      <c r="B28" s="45" t="s">
        <v>8</v>
      </c>
      <c r="C28" s="45" t="s">
        <v>26</v>
      </c>
      <c r="D28" s="49"/>
      <c r="E28" s="49">
        <v>200</v>
      </c>
      <c r="F28" s="50">
        <v>200</v>
      </c>
      <c r="G28" s="50">
        <v>200</v>
      </c>
    </row>
    <row r="29" spans="2:7">
      <c r="B29" s="28" t="s">
        <v>56</v>
      </c>
      <c r="C29" s="29" t="s">
        <v>74</v>
      </c>
      <c r="D29" s="38"/>
      <c r="E29" s="38"/>
      <c r="F29" s="38"/>
      <c r="G29" s="38"/>
    </row>
    <row r="30" spans="2:7">
      <c r="B30" s="21" t="s">
        <v>6</v>
      </c>
      <c r="C30" s="30" t="s">
        <v>55</v>
      </c>
      <c r="D30" s="40"/>
      <c r="E30" s="40"/>
      <c r="F30" s="40">
        <v>0</v>
      </c>
      <c r="G30" s="41">
        <f>F30</f>
        <v>0</v>
      </c>
    </row>
    <row r="31" spans="2:7">
      <c r="B31" s="21" t="s">
        <v>8</v>
      </c>
      <c r="C31" s="21" t="s">
        <v>26</v>
      </c>
      <c r="D31" s="31"/>
      <c r="E31" s="31">
        <v>1200</v>
      </c>
      <c r="F31" s="42">
        <v>0</v>
      </c>
      <c r="G31" s="42">
        <f>F31*(1+G30)</f>
        <v>0</v>
      </c>
    </row>
    <row r="32" spans="2:7">
      <c r="B32" s="43" t="s">
        <v>56</v>
      </c>
      <c r="C32" s="44" t="s">
        <v>75</v>
      </c>
      <c r="D32" s="46"/>
      <c r="E32" s="46"/>
      <c r="F32" s="46"/>
      <c r="G32" s="46"/>
    </row>
    <row r="33" spans="2:7">
      <c r="B33" s="45" t="s">
        <v>6</v>
      </c>
      <c r="C33" s="45" t="s">
        <v>55</v>
      </c>
      <c r="D33" s="47"/>
      <c r="E33" s="47"/>
      <c r="F33" s="47">
        <v>0</v>
      </c>
      <c r="G33" s="48">
        <v>0</v>
      </c>
    </row>
    <row r="34" spans="2:7">
      <c r="B34" s="45" t="s">
        <v>8</v>
      </c>
      <c r="C34" s="45" t="s">
        <v>26</v>
      </c>
      <c r="D34" s="49"/>
      <c r="E34" s="49">
        <v>1200</v>
      </c>
      <c r="F34" s="50">
        <v>0</v>
      </c>
      <c r="G34" s="50">
        <v>0</v>
      </c>
    </row>
    <row r="35" spans="2:7">
      <c r="B35" s="28" t="s">
        <v>56</v>
      </c>
      <c r="C35" s="29" t="s">
        <v>76</v>
      </c>
      <c r="D35" s="38"/>
      <c r="E35" s="38"/>
      <c r="F35" s="38"/>
      <c r="G35" s="38"/>
    </row>
    <row r="36" spans="2:7">
      <c r="B36" s="21" t="s">
        <v>6</v>
      </c>
      <c r="C36" s="30" t="s">
        <v>55</v>
      </c>
      <c r="D36" s="40"/>
      <c r="E36" s="40"/>
      <c r="F36" s="40">
        <v>0</v>
      </c>
      <c r="G36" s="41">
        <f>F36</f>
        <v>0</v>
      </c>
    </row>
    <row r="37" spans="2:7">
      <c r="B37" s="21" t="s">
        <v>8</v>
      </c>
      <c r="C37" s="21" t="s">
        <v>26</v>
      </c>
      <c r="D37" s="31"/>
      <c r="E37" s="31">
        <v>480</v>
      </c>
      <c r="F37" s="42">
        <v>0</v>
      </c>
      <c r="G37" s="42">
        <f>F37*(1+G36)</f>
        <v>0</v>
      </c>
    </row>
    <row r="38" spans="2:7">
      <c r="B38" s="43" t="s">
        <v>56</v>
      </c>
      <c r="C38" s="44" t="s">
        <v>79</v>
      </c>
      <c r="D38" s="46"/>
      <c r="E38" s="46"/>
      <c r="F38" s="46"/>
      <c r="G38" s="46"/>
    </row>
    <row r="39" spans="2:7">
      <c r="B39" s="45" t="s">
        <v>6</v>
      </c>
      <c r="C39" s="45" t="s">
        <v>55</v>
      </c>
      <c r="D39" s="47"/>
      <c r="E39" s="47"/>
      <c r="F39" s="47">
        <v>0</v>
      </c>
      <c r="G39" s="48">
        <v>0</v>
      </c>
    </row>
    <row r="40" spans="2:7">
      <c r="B40" s="45" t="s">
        <v>8</v>
      </c>
      <c r="C40" s="45" t="s">
        <v>26</v>
      </c>
      <c r="D40" s="49"/>
      <c r="E40" s="49">
        <v>6000</v>
      </c>
      <c r="F40" s="50">
        <v>6000</v>
      </c>
      <c r="G40" s="50">
        <v>6000</v>
      </c>
    </row>
    <row r="41" spans="2:7">
      <c r="B41" s="28" t="s">
        <v>56</v>
      </c>
      <c r="C41" s="29" t="s">
        <v>77</v>
      </c>
      <c r="D41" s="38"/>
      <c r="E41" s="38"/>
      <c r="F41" s="38"/>
      <c r="G41" s="38"/>
    </row>
    <row r="42" spans="2:7">
      <c r="B42" s="21" t="s">
        <v>6</v>
      </c>
      <c r="C42" s="30" t="s">
        <v>55</v>
      </c>
      <c r="D42" s="40"/>
      <c r="E42" s="40"/>
      <c r="F42" s="40">
        <v>0</v>
      </c>
      <c r="G42" s="41">
        <f>F42</f>
        <v>0</v>
      </c>
    </row>
    <row r="43" spans="2:7">
      <c r="B43" s="21" t="s">
        <v>8</v>
      </c>
      <c r="C43" s="21" t="s">
        <v>26</v>
      </c>
      <c r="D43" s="31"/>
      <c r="E43" s="31">
        <v>4000</v>
      </c>
      <c r="F43" s="42">
        <v>4000</v>
      </c>
      <c r="G43" s="42">
        <v>4000</v>
      </c>
    </row>
    <row r="44" spans="2:7">
      <c r="B44" s="28" t="s">
        <v>56</v>
      </c>
      <c r="C44" s="29" t="s">
        <v>80</v>
      </c>
      <c r="D44" s="38"/>
      <c r="E44" s="38"/>
      <c r="F44" s="38"/>
      <c r="G44" s="38"/>
    </row>
    <row r="45" spans="2:7">
      <c r="B45" s="21" t="s">
        <v>6</v>
      </c>
      <c r="C45" s="30" t="s">
        <v>55</v>
      </c>
      <c r="D45" s="40"/>
      <c r="E45" s="40"/>
      <c r="F45" s="40">
        <v>0</v>
      </c>
      <c r="G45" s="41">
        <f>F45</f>
        <v>0</v>
      </c>
    </row>
    <row r="46" spans="2:7">
      <c r="B46" s="21" t="s">
        <v>8</v>
      </c>
      <c r="C46" s="21" t="s">
        <v>26</v>
      </c>
      <c r="D46" s="31"/>
      <c r="E46" s="31">
        <v>3200</v>
      </c>
      <c r="F46" s="42">
        <v>3200</v>
      </c>
      <c r="G46" s="42">
        <v>3200</v>
      </c>
    </row>
    <row r="47" spans="2:7">
      <c r="B47" s="28" t="s">
        <v>56</v>
      </c>
      <c r="C47" s="29" t="s">
        <v>81</v>
      </c>
      <c r="D47" s="38"/>
      <c r="E47" s="38"/>
      <c r="F47" s="38"/>
      <c r="G47" s="38"/>
    </row>
    <row r="48" spans="2:7">
      <c r="B48" s="21" t="s">
        <v>6</v>
      </c>
      <c r="C48" s="30" t="s">
        <v>55</v>
      </c>
      <c r="D48" s="40"/>
      <c r="E48" s="40"/>
      <c r="F48" s="40">
        <v>0</v>
      </c>
      <c r="G48" s="41">
        <f>F48</f>
        <v>0</v>
      </c>
    </row>
    <row r="49" spans="2:7">
      <c r="B49" s="21" t="s">
        <v>8</v>
      </c>
      <c r="C49" s="21" t="s">
        <v>26</v>
      </c>
      <c r="D49" s="31"/>
      <c r="E49" s="31">
        <v>3200</v>
      </c>
      <c r="F49" s="42">
        <v>3200</v>
      </c>
      <c r="G49" s="42">
        <v>3200</v>
      </c>
    </row>
    <row r="51" spans="2:7">
      <c r="B51" s="26" t="s">
        <v>57</v>
      </c>
      <c r="D51" s="32">
        <f>D10+D13+D16+D19+D22+D25+D28+D31+D34+D37+D40+D43</f>
        <v>0</v>
      </c>
      <c r="E51" s="32">
        <f>E10+E13+E16+E19+E22+E25+E28+E31+E34+E37+E40+E43+E46+E49</f>
        <v>39320</v>
      </c>
      <c r="F51" s="32">
        <f>F10+F13+F16+F19+F22+F25+F28+F31+F34+F37+F40+F43+F46+F49</f>
        <v>19940</v>
      </c>
      <c r="G51" s="32">
        <f>G10+G13+G16+G19+G22+G25+G28+G31+G34+G37+G40+G43+G46+G49</f>
        <v>19940</v>
      </c>
    </row>
    <row r="53" spans="2:7">
      <c r="B53" s="9" t="s">
        <v>27</v>
      </c>
    </row>
    <row r="54" spans="2:7">
      <c r="B54" s="21" t="s">
        <v>28</v>
      </c>
      <c r="D54" s="21">
        <v>0</v>
      </c>
      <c r="E54" s="21">
        <v>0</v>
      </c>
      <c r="F54" s="21">
        <v>0</v>
      </c>
      <c r="G54" s="21">
        <v>0</v>
      </c>
    </row>
    <row r="55" spans="2:7">
      <c r="B55" s="21" t="s">
        <v>29</v>
      </c>
    </row>
    <row r="56" spans="2:7">
      <c r="B56" s="21" t="s">
        <v>30</v>
      </c>
      <c r="G56" s="21">
        <v>0</v>
      </c>
    </row>
    <row r="57" spans="2:7">
      <c r="B57" s="28" t="s">
        <v>32</v>
      </c>
      <c r="C57" s="29"/>
    </row>
    <row r="58" spans="2:7">
      <c r="B58" s="28" t="s">
        <v>32</v>
      </c>
      <c r="C58" s="29"/>
    </row>
    <row r="59" spans="2:7">
      <c r="B59" s="21" t="s">
        <v>31</v>
      </c>
    </row>
    <row r="61" spans="2:7">
      <c r="B61" s="26" t="s">
        <v>33</v>
      </c>
      <c r="D61" s="32">
        <f>SUM(D54:D59)</f>
        <v>0</v>
      </c>
      <c r="E61" s="32">
        <f>SUM(E54:E59)</f>
        <v>0</v>
      </c>
      <c r="F61" s="32">
        <f t="shared" ref="F61:G61" si="1">SUM(F54:F59)</f>
        <v>0</v>
      </c>
      <c r="G61" s="32">
        <f t="shared" si="1"/>
        <v>0</v>
      </c>
    </row>
    <row r="63" spans="2:7">
      <c r="B63" s="26" t="s">
        <v>33</v>
      </c>
      <c r="D63" s="32">
        <f>D61+D51</f>
        <v>0</v>
      </c>
      <c r="E63" s="32">
        <f>E61+E51</f>
        <v>39320</v>
      </c>
      <c r="F63" s="32">
        <f>F61+F51</f>
        <v>19940</v>
      </c>
      <c r="G63" s="32">
        <f t="shared" ref="E63:G63" si="2">G61+G51</f>
        <v>19940</v>
      </c>
    </row>
    <row r="64" spans="2:7">
      <c r="B64" s="26" t="s">
        <v>52</v>
      </c>
      <c r="D64" s="32">
        <f>D63</f>
        <v>0</v>
      </c>
      <c r="E64" s="32">
        <f>D64+E63</f>
        <v>39320</v>
      </c>
      <c r="F64" s="32">
        <f t="shared" ref="F64" si="3">E64+F63</f>
        <v>59260</v>
      </c>
      <c r="G64" s="32">
        <f>F64+G63</f>
        <v>79200</v>
      </c>
    </row>
    <row r="65" spans="2:7">
      <c r="E65" s="33"/>
      <c r="F65" s="33"/>
      <c r="G65" s="33"/>
    </row>
    <row r="66" spans="2:7">
      <c r="B66" s="34" t="s">
        <v>35</v>
      </c>
    </row>
    <row r="67" spans="2:7">
      <c r="B67" s="35"/>
      <c r="C67" s="36"/>
      <c r="D67" s="36"/>
    </row>
    <row r="68" spans="2:7">
      <c r="B68" s="35" t="s">
        <v>0</v>
      </c>
      <c r="C68" s="37"/>
      <c r="D68" s="37">
        <f>NPV(Param!D4,E63:G63)+D63</f>
        <v>71582.87714018955</v>
      </c>
    </row>
    <row r="69" spans="2:7">
      <c r="B69" s="35" t="s">
        <v>1</v>
      </c>
      <c r="D69" s="38">
        <f>COUNTIF(D64:G64,"&lt;=0")</f>
        <v>1</v>
      </c>
    </row>
    <row r="70" spans="2:7">
      <c r="B70" s="35" t="s">
        <v>2</v>
      </c>
      <c r="C70" s="36"/>
      <c r="D70" s="39" t="e">
        <f>SUM(E63:G63)/-D63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0"/>
  <sheetViews>
    <sheetView showGridLines="0" tabSelected="1" workbookViewId="0">
      <pane xSplit="2" ySplit="3" topLeftCell="C4" activePane="bottomRight" state="frozen"/>
      <selection activeCell="C6" sqref="C6"/>
      <selection pane="topRight" activeCell="C6" sqref="C6"/>
      <selection pane="bottomLeft" activeCell="C6" sqref="C6"/>
      <selection pane="bottomRight" activeCell="K13" sqref="K13"/>
    </sheetView>
  </sheetViews>
  <sheetFormatPr baseColWidth="10" defaultColWidth="8.83203125" defaultRowHeight="14" x14ac:dyDescent="0"/>
  <cols>
    <col min="1" max="1" width="2.6640625" style="21" customWidth="1"/>
    <col min="2" max="2" width="25.6640625" style="21" customWidth="1"/>
    <col min="3" max="3" width="45.83203125" style="21" customWidth="1"/>
    <col min="4" max="4" width="10.5" style="21" customWidth="1"/>
    <col min="5" max="5" width="11.1640625" style="21" customWidth="1"/>
    <col min="6" max="6" width="10.6640625" style="21" customWidth="1"/>
    <col min="7" max="16384" width="8.83203125" style="21"/>
  </cols>
  <sheetData>
    <row r="2" spans="2:7">
      <c r="B2" s="81" t="str">
        <f>Orcado!B2</f>
        <v>Identificação do Projeto</v>
      </c>
      <c r="C2" s="82"/>
      <c r="D2" s="95"/>
      <c r="E2" s="82" t="s">
        <v>43</v>
      </c>
      <c r="F2" s="82"/>
      <c r="G2" s="83"/>
    </row>
    <row r="3" spans="2:7">
      <c r="B3" s="84" t="s">
        <v>3</v>
      </c>
      <c r="C3" s="85" t="str">
        <f>Orcado!C3</f>
        <v>Projeto Vigia Escolar</v>
      </c>
      <c r="D3" s="86">
        <v>0</v>
      </c>
      <c r="E3" s="86">
        <v>1</v>
      </c>
      <c r="F3" s="86">
        <f>E3+1</f>
        <v>2</v>
      </c>
      <c r="G3" s="87">
        <f t="shared" ref="G3" si="0">F3+1</f>
        <v>3</v>
      </c>
    </row>
    <row r="4" spans="2:7">
      <c r="B4" s="84" t="s">
        <v>5</v>
      </c>
      <c r="C4" s="85" t="str">
        <f>Orcado!C4</f>
        <v>Gilmar</v>
      </c>
      <c r="D4" s="88"/>
      <c r="E4" s="88"/>
      <c r="F4" s="88"/>
      <c r="G4" s="89"/>
    </row>
    <row r="5" spans="2:7" ht="15" customHeight="1">
      <c r="B5" s="84" t="s">
        <v>15</v>
      </c>
      <c r="C5" s="85">
        <f>Orcado!C5</f>
        <v>0</v>
      </c>
      <c r="D5" s="88"/>
      <c r="E5" s="88"/>
      <c r="F5" s="88"/>
      <c r="G5" s="89"/>
    </row>
    <row r="6" spans="2:7">
      <c r="B6" s="90"/>
      <c r="C6" s="91" t="s">
        <v>7</v>
      </c>
      <c r="D6" s="91"/>
      <c r="E6" s="88"/>
      <c r="F6" s="88"/>
      <c r="G6" s="89"/>
    </row>
    <row r="7" spans="2:7">
      <c r="B7" s="92" t="s">
        <v>46</v>
      </c>
      <c r="C7" s="64"/>
      <c r="D7" s="64"/>
      <c r="E7" s="93"/>
      <c r="F7" s="93"/>
      <c r="G7" s="94"/>
    </row>
    <row r="8" spans="2:7">
      <c r="B8" s="55" t="s">
        <v>56</v>
      </c>
      <c r="C8" s="56" t="s">
        <v>67</v>
      </c>
      <c r="D8" s="57"/>
      <c r="E8" s="57"/>
      <c r="F8" s="57"/>
      <c r="G8" s="58"/>
    </row>
    <row r="9" spans="2:7" s="51" customFormat="1">
      <c r="B9" s="59"/>
      <c r="C9" s="60"/>
      <c r="D9" s="61"/>
      <c r="E9" s="61"/>
      <c r="F9" s="61"/>
      <c r="G9" s="62"/>
    </row>
    <row r="10" spans="2:7">
      <c r="B10" s="63" t="s">
        <v>8</v>
      </c>
      <c r="C10" s="64" t="s">
        <v>26</v>
      </c>
      <c r="D10" s="65"/>
      <c r="E10" s="65"/>
      <c r="F10" s="66"/>
      <c r="G10" s="67"/>
    </row>
    <row r="11" spans="2:7">
      <c r="B11" s="55" t="s">
        <v>56</v>
      </c>
      <c r="C11" s="56" t="s">
        <v>68</v>
      </c>
      <c r="D11" s="57"/>
      <c r="E11" s="57"/>
      <c r="F11" s="57"/>
      <c r="G11" s="58"/>
    </row>
    <row r="12" spans="2:7" s="51" customFormat="1">
      <c r="B12" s="59"/>
      <c r="C12" s="60"/>
      <c r="D12" s="61"/>
      <c r="E12" s="61"/>
      <c r="F12" s="61"/>
      <c r="G12" s="62"/>
    </row>
    <row r="13" spans="2:7">
      <c r="B13" s="63" t="s">
        <v>8</v>
      </c>
      <c r="C13" s="64" t="s">
        <v>26</v>
      </c>
      <c r="D13" s="65"/>
      <c r="E13" s="65"/>
      <c r="F13" s="66"/>
      <c r="G13" s="67"/>
    </row>
    <row r="14" spans="2:7">
      <c r="B14" s="55" t="s">
        <v>56</v>
      </c>
      <c r="C14" s="56" t="s">
        <v>69</v>
      </c>
      <c r="D14" s="57"/>
      <c r="E14" s="57"/>
      <c r="F14" s="57"/>
      <c r="G14" s="58"/>
    </row>
    <row r="15" spans="2:7" s="51" customFormat="1">
      <c r="B15" s="59"/>
      <c r="C15" s="60"/>
      <c r="D15" s="61"/>
      <c r="E15" s="61"/>
      <c r="F15" s="61"/>
      <c r="G15" s="62"/>
    </row>
    <row r="16" spans="2:7">
      <c r="B16" s="63" t="s">
        <v>8</v>
      </c>
      <c r="C16" s="64" t="s">
        <v>26</v>
      </c>
      <c r="D16" s="65"/>
      <c r="E16" s="65"/>
      <c r="F16" s="66"/>
      <c r="G16" s="67"/>
    </row>
    <row r="17" spans="2:7">
      <c r="B17" s="55" t="s">
        <v>56</v>
      </c>
      <c r="C17" s="56" t="s">
        <v>70</v>
      </c>
      <c r="D17" s="57"/>
      <c r="E17" s="57"/>
      <c r="F17" s="57"/>
      <c r="G17" s="58"/>
    </row>
    <row r="18" spans="2:7" s="51" customFormat="1">
      <c r="B18" s="59"/>
      <c r="C18" s="60"/>
      <c r="D18" s="61"/>
      <c r="E18" s="61"/>
      <c r="F18" s="61"/>
      <c r="G18" s="62"/>
    </row>
    <row r="19" spans="2:7">
      <c r="B19" s="63" t="s">
        <v>8</v>
      </c>
      <c r="C19" s="64" t="s">
        <v>26</v>
      </c>
      <c r="D19" s="65"/>
      <c r="E19" s="65"/>
      <c r="F19" s="66"/>
      <c r="G19" s="67"/>
    </row>
    <row r="20" spans="2:7">
      <c r="B20" s="55" t="s">
        <v>56</v>
      </c>
      <c r="C20" s="56" t="s">
        <v>71</v>
      </c>
      <c r="D20" s="57"/>
      <c r="E20" s="57"/>
      <c r="F20" s="57"/>
      <c r="G20" s="58"/>
    </row>
    <row r="21" spans="2:7" s="51" customFormat="1">
      <c r="B21" s="59"/>
      <c r="C21" s="60"/>
      <c r="D21" s="61"/>
      <c r="E21" s="61"/>
      <c r="F21" s="61"/>
      <c r="G21" s="62"/>
    </row>
    <row r="22" spans="2:7">
      <c r="B22" s="63" t="s">
        <v>8</v>
      </c>
      <c r="C22" s="64" t="s">
        <v>26</v>
      </c>
      <c r="D22" s="65"/>
      <c r="E22" s="65"/>
      <c r="F22" s="66"/>
      <c r="G22" s="67"/>
    </row>
    <row r="23" spans="2:7">
      <c r="B23" s="55" t="s">
        <v>56</v>
      </c>
      <c r="C23" s="56" t="s">
        <v>72</v>
      </c>
      <c r="D23" s="57"/>
      <c r="E23" s="57"/>
      <c r="F23" s="57"/>
      <c r="G23" s="58"/>
    </row>
    <row r="24" spans="2:7" s="51" customFormat="1">
      <c r="B24" s="59"/>
      <c r="C24" s="60"/>
      <c r="D24" s="61"/>
      <c r="E24" s="61"/>
      <c r="F24" s="61"/>
      <c r="G24" s="62"/>
    </row>
    <row r="25" spans="2:7">
      <c r="B25" s="63" t="s">
        <v>8</v>
      </c>
      <c r="C25" s="64" t="s">
        <v>26</v>
      </c>
      <c r="D25" s="65"/>
      <c r="E25" s="65"/>
      <c r="F25" s="66"/>
      <c r="G25" s="67"/>
    </row>
    <row r="26" spans="2:7">
      <c r="B26" s="68" t="s">
        <v>56</v>
      </c>
      <c r="C26" s="69" t="s">
        <v>73</v>
      </c>
      <c r="D26" s="70"/>
      <c r="E26" s="70"/>
      <c r="F26" s="70"/>
      <c r="G26" s="71"/>
    </row>
    <row r="27" spans="2:7" s="51" customFormat="1">
      <c r="B27" s="72"/>
      <c r="C27" s="73"/>
      <c r="D27" s="74"/>
      <c r="E27" s="74"/>
      <c r="F27" s="74"/>
      <c r="G27" s="75"/>
    </row>
    <row r="28" spans="2:7">
      <c r="B28" s="76" t="s">
        <v>8</v>
      </c>
      <c r="C28" s="77" t="s">
        <v>26</v>
      </c>
      <c r="D28" s="78"/>
      <c r="E28" s="78"/>
      <c r="F28" s="79"/>
      <c r="G28" s="80"/>
    </row>
    <row r="29" spans="2:7">
      <c r="B29" s="55" t="s">
        <v>56</v>
      </c>
      <c r="C29" s="56" t="s">
        <v>74</v>
      </c>
      <c r="D29" s="57"/>
      <c r="E29" s="57"/>
      <c r="F29" s="57"/>
      <c r="G29" s="58"/>
    </row>
    <row r="30" spans="2:7" s="51" customFormat="1">
      <c r="B30" s="59"/>
      <c r="C30" s="60"/>
      <c r="D30" s="61"/>
      <c r="E30" s="61"/>
      <c r="F30" s="61"/>
      <c r="G30" s="62"/>
    </row>
    <row r="31" spans="2:7">
      <c r="B31" s="63" t="s">
        <v>8</v>
      </c>
      <c r="C31" s="64" t="s">
        <v>26</v>
      </c>
      <c r="D31" s="65"/>
      <c r="E31" s="65"/>
      <c r="F31" s="66"/>
      <c r="G31" s="67"/>
    </row>
    <row r="32" spans="2:7">
      <c r="B32" s="68" t="s">
        <v>56</v>
      </c>
      <c r="C32" s="69" t="s">
        <v>75</v>
      </c>
      <c r="D32" s="70"/>
      <c r="E32" s="70"/>
      <c r="F32" s="70"/>
      <c r="G32" s="71"/>
    </row>
    <row r="33" spans="2:7" s="51" customFormat="1">
      <c r="B33" s="72"/>
      <c r="C33" s="73"/>
      <c r="D33" s="74"/>
      <c r="E33" s="74"/>
      <c r="F33" s="74"/>
      <c r="G33" s="75"/>
    </row>
    <row r="34" spans="2:7">
      <c r="B34" s="76" t="s">
        <v>8</v>
      </c>
      <c r="C34" s="77" t="s">
        <v>26</v>
      </c>
      <c r="D34" s="78"/>
      <c r="E34" s="78"/>
      <c r="F34" s="79"/>
      <c r="G34" s="80"/>
    </row>
    <row r="35" spans="2:7">
      <c r="B35" s="55" t="s">
        <v>56</v>
      </c>
      <c r="C35" s="56" t="s">
        <v>76</v>
      </c>
      <c r="D35" s="57"/>
      <c r="E35" s="57"/>
      <c r="F35" s="57"/>
      <c r="G35" s="58"/>
    </row>
    <row r="36" spans="2:7" s="51" customFormat="1">
      <c r="B36" s="59"/>
      <c r="C36" s="60"/>
      <c r="D36" s="61"/>
      <c r="E36" s="61"/>
      <c r="F36" s="61"/>
      <c r="G36" s="62"/>
    </row>
    <row r="37" spans="2:7">
      <c r="B37" s="63" t="s">
        <v>8</v>
      </c>
      <c r="C37" s="64" t="s">
        <v>26</v>
      </c>
      <c r="D37" s="65"/>
      <c r="E37" s="65"/>
      <c r="F37" s="66"/>
      <c r="G37" s="67"/>
    </row>
    <row r="38" spans="2:7">
      <c r="B38" s="68" t="s">
        <v>56</v>
      </c>
      <c r="C38" s="69" t="s">
        <v>79</v>
      </c>
      <c r="D38" s="70"/>
      <c r="E38" s="70"/>
      <c r="F38" s="70"/>
      <c r="G38" s="71"/>
    </row>
    <row r="39" spans="2:7" s="51" customFormat="1">
      <c r="B39" s="72"/>
      <c r="C39" s="73"/>
      <c r="D39" s="74"/>
      <c r="E39" s="74"/>
      <c r="F39" s="74"/>
      <c r="G39" s="75"/>
    </row>
    <row r="40" spans="2:7">
      <c r="B40" s="76" t="s">
        <v>8</v>
      </c>
      <c r="C40" s="77" t="s">
        <v>26</v>
      </c>
      <c r="D40" s="78"/>
      <c r="E40" s="78"/>
      <c r="F40" s="79"/>
      <c r="G40" s="80"/>
    </row>
    <row r="41" spans="2:7">
      <c r="B41" s="55" t="s">
        <v>56</v>
      </c>
      <c r="C41" s="56" t="s">
        <v>77</v>
      </c>
      <c r="D41" s="57"/>
      <c r="E41" s="57"/>
      <c r="F41" s="57"/>
      <c r="G41" s="58"/>
    </row>
    <row r="42" spans="2:7">
      <c r="B42" s="59"/>
      <c r="C42" s="60"/>
      <c r="D42" s="61"/>
      <c r="E42" s="61"/>
      <c r="F42" s="61"/>
      <c r="G42" s="62"/>
    </row>
    <row r="43" spans="2:7">
      <c r="B43" s="63" t="s">
        <v>8</v>
      </c>
      <c r="C43" s="64" t="s">
        <v>26</v>
      </c>
      <c r="D43" s="65"/>
      <c r="E43" s="65"/>
      <c r="F43" s="66"/>
      <c r="G43" s="67"/>
    </row>
    <row r="44" spans="2:7">
      <c r="B44" s="55" t="s">
        <v>56</v>
      </c>
      <c r="C44" s="56" t="s">
        <v>80</v>
      </c>
      <c r="D44" s="57"/>
      <c r="E44" s="57"/>
      <c r="F44" s="57"/>
      <c r="G44" s="58"/>
    </row>
    <row r="45" spans="2:7">
      <c r="B45" s="59"/>
      <c r="C45" s="60"/>
      <c r="D45" s="61"/>
      <c r="E45" s="61"/>
      <c r="F45" s="61"/>
      <c r="G45" s="62"/>
    </row>
    <row r="46" spans="2:7">
      <c r="B46" s="63" t="s">
        <v>8</v>
      </c>
      <c r="C46" s="64" t="s">
        <v>26</v>
      </c>
      <c r="D46" s="65"/>
      <c r="E46" s="65"/>
      <c r="F46" s="66"/>
      <c r="G46" s="67"/>
    </row>
    <row r="47" spans="2:7">
      <c r="B47" s="55" t="s">
        <v>56</v>
      </c>
      <c r="C47" s="56" t="s">
        <v>81</v>
      </c>
      <c r="D47" s="57"/>
      <c r="E47" s="57"/>
      <c r="F47" s="57"/>
      <c r="G47" s="58"/>
    </row>
    <row r="48" spans="2:7" s="51" customFormat="1">
      <c r="B48" s="59"/>
      <c r="C48" s="60"/>
      <c r="D48" s="61"/>
      <c r="E48" s="61"/>
      <c r="F48" s="61"/>
      <c r="G48" s="62"/>
    </row>
    <row r="49" spans="2:7">
      <c r="B49" s="63" t="s">
        <v>8</v>
      </c>
      <c r="C49" s="64" t="s">
        <v>26</v>
      </c>
      <c r="D49" s="65"/>
      <c r="E49" s="65"/>
      <c r="F49" s="66"/>
      <c r="G49" s="67"/>
    </row>
    <row r="51" spans="2:7">
      <c r="B51" s="26" t="s">
        <v>57</v>
      </c>
      <c r="D51" s="32">
        <f>D10+D13+D16+D19+D22+D25+D28+D31+D34+D37+D40+D49+D43+D46</f>
        <v>0</v>
      </c>
      <c r="E51" s="32">
        <f>E10+E13+E16+E19+E22+E25+E28+E31+E34+E37+E40+E49+E43+E46</f>
        <v>0</v>
      </c>
      <c r="F51" s="32">
        <f>F10+F13+F16+F19+F22+F25+F28+F31+F34+F37+F40+F49+F43+F46</f>
        <v>0</v>
      </c>
      <c r="G51" s="32">
        <f>G10+G13+G16+G19+G22+G25+G28+G31+G34+G37+G40+G49+G43+G46</f>
        <v>0</v>
      </c>
    </row>
    <row r="53" spans="2:7">
      <c r="B53" s="9" t="s">
        <v>27</v>
      </c>
    </row>
    <row r="54" spans="2:7">
      <c r="B54" s="21" t="s">
        <v>28</v>
      </c>
      <c r="D54" s="29">
        <v>0</v>
      </c>
      <c r="E54" s="29">
        <v>0</v>
      </c>
      <c r="F54" s="29">
        <f>E54</f>
        <v>0</v>
      </c>
      <c r="G54" s="29">
        <f>F54</f>
        <v>0</v>
      </c>
    </row>
    <row r="55" spans="2:7">
      <c r="B55" s="21" t="s">
        <v>29</v>
      </c>
      <c r="D55" s="29"/>
      <c r="E55" s="29"/>
      <c r="F55" s="29"/>
      <c r="G55" s="29"/>
    </row>
    <row r="56" spans="2:7">
      <c r="B56" s="21" t="s">
        <v>30</v>
      </c>
      <c r="D56" s="29"/>
      <c r="E56" s="29"/>
      <c r="F56" s="29"/>
      <c r="G56" s="29">
        <v>0</v>
      </c>
    </row>
    <row r="57" spans="2:7">
      <c r="B57" s="28" t="s">
        <v>32</v>
      </c>
      <c r="C57" s="29"/>
      <c r="D57" s="29"/>
      <c r="E57" s="29"/>
      <c r="F57" s="29"/>
      <c r="G57" s="29"/>
    </row>
    <row r="58" spans="2:7">
      <c r="B58" s="28" t="s">
        <v>32</v>
      </c>
      <c r="C58" s="29"/>
      <c r="D58" s="29"/>
      <c r="E58" s="29"/>
      <c r="F58" s="29"/>
      <c r="G58" s="29"/>
    </row>
    <row r="59" spans="2:7">
      <c r="B59" s="21" t="s">
        <v>31</v>
      </c>
      <c r="D59" s="29"/>
      <c r="E59" s="29"/>
      <c r="F59" s="29"/>
      <c r="G59" s="29"/>
    </row>
    <row r="61" spans="2:7">
      <c r="B61" s="26" t="s">
        <v>82</v>
      </c>
      <c r="D61" s="32">
        <f>SUM(D54:D59)</f>
        <v>0</v>
      </c>
      <c r="E61" s="32">
        <f>SUM(E54:E59)</f>
        <v>0</v>
      </c>
      <c r="F61" s="32">
        <f t="shared" ref="F61:G61" si="1">SUM(F54:F59)</f>
        <v>0</v>
      </c>
      <c r="G61" s="32">
        <f t="shared" si="1"/>
        <v>0</v>
      </c>
    </row>
    <row r="63" spans="2:7">
      <c r="B63" s="26" t="s">
        <v>33</v>
      </c>
      <c r="D63" s="32">
        <f>D51+D61</f>
        <v>0</v>
      </c>
      <c r="E63" s="32">
        <f t="shared" ref="E63:G63" si="2">E51+E61</f>
        <v>0</v>
      </c>
      <c r="F63" s="32">
        <f t="shared" si="2"/>
        <v>0</v>
      </c>
      <c r="G63" s="32">
        <f t="shared" si="2"/>
        <v>0</v>
      </c>
    </row>
    <row r="64" spans="2:7">
      <c r="B64" s="26" t="s">
        <v>52</v>
      </c>
      <c r="D64" s="32">
        <f>D63</f>
        <v>0</v>
      </c>
      <c r="E64" s="32">
        <f>D64+E63</f>
        <v>0</v>
      </c>
      <c r="F64" s="32">
        <f t="shared" ref="F64:G64" si="3">E64+F63</f>
        <v>0</v>
      </c>
      <c r="G64" s="32">
        <f t="shared" si="3"/>
        <v>0</v>
      </c>
    </row>
    <row r="65" spans="2:7">
      <c r="E65" s="33"/>
      <c r="F65" s="33"/>
      <c r="G65" s="33"/>
    </row>
    <row r="66" spans="2:7">
      <c r="B66" s="34" t="s">
        <v>35</v>
      </c>
    </row>
    <row r="67" spans="2:7">
      <c r="B67" s="35"/>
      <c r="C67" s="36"/>
      <c r="D67" s="36"/>
    </row>
    <row r="68" spans="2:7">
      <c r="B68" s="35" t="s">
        <v>0</v>
      </c>
      <c r="C68" s="37"/>
      <c r="D68" s="37">
        <f>NPV(Param!D4,E63:G63)+D63</f>
        <v>0</v>
      </c>
    </row>
    <row r="69" spans="2:7">
      <c r="B69" s="35" t="s">
        <v>1</v>
      </c>
      <c r="D69" s="38">
        <f>COUNTIF(D64:G64,"&lt;=0")</f>
        <v>4</v>
      </c>
    </row>
    <row r="70" spans="2:7">
      <c r="B70" s="35" t="s">
        <v>2</v>
      </c>
      <c r="C70" s="36"/>
      <c r="D70" s="39" t="e">
        <f>SUM(E63:G63)/-D63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workbookViewId="0">
      <selection activeCell="F18" sqref="F18"/>
    </sheetView>
  </sheetViews>
  <sheetFormatPr baseColWidth="10" defaultColWidth="8.83203125" defaultRowHeight="14" x14ac:dyDescent="0"/>
  <cols>
    <col min="1" max="1" width="2.6640625" style="21" customWidth="1"/>
    <col min="2" max="2" width="8.83203125" style="21"/>
    <col min="3" max="3" width="10" style="21" bestFit="1" customWidth="1"/>
    <col min="4" max="6" width="8.83203125" style="21"/>
    <col min="7" max="7" width="10.1640625" style="21" customWidth="1"/>
    <col min="8" max="16384" width="8.83203125" style="21"/>
  </cols>
  <sheetData>
    <row r="2" spans="2:8">
      <c r="B2" s="3" t="s">
        <v>44</v>
      </c>
      <c r="C2" s="53" t="s">
        <v>49</v>
      </c>
      <c r="D2" s="54"/>
      <c r="E2" s="53" t="s">
        <v>50</v>
      </c>
      <c r="F2" s="54"/>
      <c r="G2" s="4" t="s">
        <v>51</v>
      </c>
      <c r="H2" s="4" t="s">
        <v>45</v>
      </c>
    </row>
    <row r="3" spans="2:8">
      <c r="B3" s="3" t="s">
        <v>43</v>
      </c>
      <c r="C3" s="5" t="s">
        <v>48</v>
      </c>
      <c r="D3" s="6" t="s">
        <v>46</v>
      </c>
      <c r="E3" s="5" t="s">
        <v>48</v>
      </c>
      <c r="F3" s="6" t="s">
        <v>46</v>
      </c>
      <c r="G3" s="7"/>
      <c r="H3" s="7"/>
    </row>
    <row r="4" spans="2:8">
      <c r="B4" s="22">
        <v>0</v>
      </c>
      <c r="C4" s="24">
        <f>HLOOKUP($B4,Orcado!$D$3:$G$61,35,FALSE)</f>
        <v>0</v>
      </c>
      <c r="D4" s="24">
        <f>VLOOKUP("Investimento Total",Realizado!$B$3:$G$64,3,FALSE)</f>
        <v>0</v>
      </c>
      <c r="E4" s="24">
        <f>C4</f>
        <v>0</v>
      </c>
      <c r="F4" s="24">
        <f>D4</f>
        <v>0</v>
      </c>
      <c r="G4" s="24">
        <f>F4-E4</f>
        <v>0</v>
      </c>
      <c r="H4" s="23" t="e">
        <f>F4/E4-1</f>
        <v>#DIV/0!</v>
      </c>
    </row>
    <row r="5" spans="2:8">
      <c r="B5" s="22">
        <f>B4+1</f>
        <v>1</v>
      </c>
      <c r="C5" s="24">
        <f>Orcado!E63</f>
        <v>39320</v>
      </c>
      <c r="D5" s="24">
        <f>VLOOKUP("Investimento Total",Realizado!$B$3:$G$64,4,FALSE)</f>
        <v>0</v>
      </c>
      <c r="E5" s="24">
        <f>E4+C5</f>
        <v>39320</v>
      </c>
      <c r="F5" s="24">
        <f>F4+D5</f>
        <v>0</v>
      </c>
      <c r="G5" s="24">
        <f t="shared" ref="G5:G7" si="0">F5-E5</f>
        <v>-39320</v>
      </c>
      <c r="H5" s="23">
        <f t="shared" ref="H5:H7" si="1">F5/E5-1</f>
        <v>-1</v>
      </c>
    </row>
    <row r="6" spans="2:8">
      <c r="B6" s="22">
        <f t="shared" ref="B6:B7" si="2">B5+1</f>
        <v>2</v>
      </c>
      <c r="C6" s="24">
        <f>Orcado!F63</f>
        <v>19940</v>
      </c>
      <c r="D6" s="24">
        <f>VLOOKUP("Investimento Total",Realizado!$B$3:$G$64,5,FALSE)</f>
        <v>0</v>
      </c>
      <c r="E6" s="24">
        <f t="shared" ref="E6:F7" si="3">E5+C6</f>
        <v>59260</v>
      </c>
      <c r="F6" s="24">
        <f t="shared" si="3"/>
        <v>0</v>
      </c>
      <c r="G6" s="24">
        <f t="shared" si="0"/>
        <v>-59260</v>
      </c>
      <c r="H6" s="23">
        <f t="shared" si="1"/>
        <v>-1</v>
      </c>
    </row>
    <row r="7" spans="2:8">
      <c r="B7" s="22">
        <f t="shared" si="2"/>
        <v>3</v>
      </c>
      <c r="C7" s="24">
        <f>Orcado!G63</f>
        <v>19940</v>
      </c>
      <c r="D7" s="24">
        <f>VLOOKUP("Investimento Total",Realizado!$B$3:$G$64,6,FALSE)</f>
        <v>0</v>
      </c>
      <c r="E7" s="24">
        <f t="shared" si="3"/>
        <v>79200</v>
      </c>
      <c r="F7" s="24">
        <f t="shared" si="3"/>
        <v>0</v>
      </c>
      <c r="G7" s="24">
        <f t="shared" si="0"/>
        <v>-79200</v>
      </c>
      <c r="H7" s="23">
        <f t="shared" si="1"/>
        <v>-1</v>
      </c>
    </row>
    <row r="8" spans="2:8">
      <c r="B8" s="8" t="s">
        <v>47</v>
      </c>
      <c r="C8" s="24">
        <f>SUM(C4:C7)</f>
        <v>79200</v>
      </c>
      <c r="D8" s="24">
        <f>SUM(D4:D7)</f>
        <v>0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C10" sqref="C10"/>
    </sheetView>
  </sheetViews>
  <sheetFormatPr baseColWidth="10" defaultColWidth="8.83203125" defaultRowHeight="14" x14ac:dyDescent="0"/>
  <cols>
    <col min="1" max="1" width="2.6640625" style="21" customWidth="1"/>
    <col min="2" max="2" width="15.5" style="21" customWidth="1"/>
    <col min="3" max="3" width="35.5" style="21" customWidth="1"/>
    <col min="4" max="4" width="30.5" style="21" bestFit="1" customWidth="1"/>
    <col min="5" max="16384" width="8.83203125" style="21"/>
  </cols>
  <sheetData>
    <row r="2" spans="2:4">
      <c r="B2" s="2" t="s">
        <v>37</v>
      </c>
      <c r="C2" s="2" t="s">
        <v>17</v>
      </c>
      <c r="D2" s="2" t="s">
        <v>34</v>
      </c>
    </row>
    <row r="3" spans="2:4">
      <c r="B3" s="22" t="s">
        <v>7</v>
      </c>
      <c r="C3" s="22"/>
      <c r="D3" s="22" t="s">
        <v>36</v>
      </c>
    </row>
    <row r="4" spans="2:4">
      <c r="B4" s="22" t="s">
        <v>38</v>
      </c>
      <c r="C4" s="22" t="s">
        <v>24</v>
      </c>
      <c r="D4" s="23">
        <v>0.06</v>
      </c>
    </row>
    <row r="5" spans="2:4">
      <c r="B5" s="22"/>
      <c r="C5" s="22" t="s">
        <v>18</v>
      </c>
      <c r="D5" s="22"/>
    </row>
    <row r="6" spans="2:4">
      <c r="B6" s="22"/>
      <c r="C6" s="22" t="s">
        <v>19</v>
      </c>
      <c r="D6" s="22"/>
    </row>
    <row r="7" spans="2:4">
      <c r="B7" s="22"/>
      <c r="C7" s="22" t="s">
        <v>20</v>
      </c>
      <c r="D7" s="22"/>
    </row>
    <row r="8" spans="2:4">
      <c r="B8" s="22"/>
      <c r="C8" s="22" t="s">
        <v>21</v>
      </c>
      <c r="D8" s="22"/>
    </row>
    <row r="9" spans="2:4">
      <c r="B9" s="22"/>
      <c r="C9" s="22" t="s">
        <v>22</v>
      </c>
      <c r="D9" s="22"/>
    </row>
    <row r="10" spans="2:4">
      <c r="B10" s="22"/>
      <c r="C10" s="22" t="s">
        <v>23</v>
      </c>
      <c r="D10" s="22"/>
    </row>
    <row r="11" spans="2:4">
      <c r="B11" s="22"/>
      <c r="C11" s="22" t="s">
        <v>25</v>
      </c>
      <c r="D1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Instrucoes</vt:lpstr>
      <vt:lpstr>Orcado</vt:lpstr>
      <vt:lpstr>Realizado</vt:lpstr>
      <vt:lpstr>Status</vt:lpstr>
      <vt:lpstr>Param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http://escritoriodeprojetos.com.br/SharedFiles/Download.aspx?pageid=109&amp;mid=343&amp;fileid=131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Avaliação de Projetos</dc:title>
  <dc:subject>Previsões de Orçamento</dc:subject>
  <dc:creator>eduardo@escritoriodeprojetos.com.br</dc:creator>
  <cp:lastModifiedBy>Samuel Costa</cp:lastModifiedBy>
  <cp:lastPrinted>2011-09-19T21:52:01Z</cp:lastPrinted>
  <dcterms:created xsi:type="dcterms:W3CDTF">2003-06-16T18:48:17Z</dcterms:created>
  <dcterms:modified xsi:type="dcterms:W3CDTF">2017-06-01T19:37:51Z</dcterms:modified>
  <cp:category>Gerenciamento de Projetos, Previsão, Orçamento, Ferramenta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