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C:\Users\LUISA\OneDrive\Documentos\QOPN\Bacterias\CMI\MultiskanSky_1530-800135C\2020\12 de noviembre de 2020 (Extractos VS Sa Pase 6)\"/>
    </mc:Choice>
  </mc:AlternateContent>
  <xr:revisionPtr revIDLastSave="0" documentId="13_ncr:1_{9AF51E5E-065B-4475-A1BD-AC701874B15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esultados de absorbancia" sheetId="1" r:id="rId1"/>
    <sheet name="Datos en bruto 600 nm" sheetId="2" r:id="rId2"/>
    <sheet name="Información general" sheetId="3" r:id="rId3"/>
    <sheet name="Diseño de placa" sheetId="4" r:id="rId4"/>
    <sheet name="Ejecutar registro" sheetId="5" r:id="rId5"/>
  </sheets>
  <calcPr calcId="191029"/>
  <webPublishing codePage="1250"/>
</workbook>
</file>

<file path=xl/calcChain.xml><?xml version="1.0" encoding="utf-8"?>
<calcChain xmlns="http://schemas.openxmlformats.org/spreadsheetml/2006/main">
  <c r="AA34" i="1" l="1"/>
  <c r="AA35" i="1"/>
  <c r="AA36" i="1"/>
  <c r="AA37" i="1"/>
  <c r="AA38" i="1"/>
  <c r="AA33" i="1"/>
  <c r="Z34" i="1"/>
  <c r="Z35" i="1"/>
  <c r="Z36" i="1"/>
  <c r="Z37" i="1"/>
  <c r="Z38" i="1"/>
  <c r="Z33" i="1"/>
  <c r="X34" i="1"/>
  <c r="X35" i="1"/>
  <c r="X36" i="1"/>
  <c r="X37" i="1"/>
  <c r="X38" i="1"/>
  <c r="X33" i="1"/>
  <c r="W35" i="1"/>
  <c r="W34" i="1"/>
  <c r="W36" i="1"/>
  <c r="W37" i="1"/>
  <c r="W38" i="1"/>
  <c r="W33" i="1"/>
  <c r="I45" i="1"/>
  <c r="E45" i="1"/>
  <c r="Q38" i="1"/>
  <c r="P38" i="1"/>
  <c r="H38" i="1"/>
  <c r="G38" i="1"/>
  <c r="I38" i="1" s="1"/>
  <c r="D38" i="1"/>
  <c r="C38" i="1"/>
  <c r="E38" i="1" s="1"/>
  <c r="S37" i="1"/>
  <c r="R37" i="1"/>
  <c r="H37" i="1"/>
  <c r="G37" i="1"/>
  <c r="I37" i="1" s="1"/>
  <c r="E37" i="1"/>
  <c r="D37" i="1"/>
  <c r="C37" i="1"/>
  <c r="U36" i="1"/>
  <c r="T36" i="1"/>
  <c r="I36" i="1"/>
  <c r="H36" i="1"/>
  <c r="G36" i="1"/>
  <c r="D36" i="1"/>
  <c r="C36" i="1"/>
  <c r="E36" i="1" s="1"/>
  <c r="O35" i="1"/>
  <c r="N35" i="1"/>
  <c r="H35" i="1"/>
  <c r="G35" i="1"/>
  <c r="D35" i="1"/>
  <c r="C35" i="1"/>
  <c r="T34" i="1"/>
  <c r="Q34" i="1"/>
  <c r="P34" i="1"/>
  <c r="H34" i="1"/>
  <c r="G34" i="1"/>
  <c r="I34" i="1" s="1"/>
  <c r="D34" i="1"/>
  <c r="C34" i="1"/>
  <c r="E34" i="1" s="1"/>
  <c r="S33" i="1"/>
  <c r="R33" i="1"/>
  <c r="Q33" i="1"/>
  <c r="N33" i="1"/>
  <c r="L33" i="1"/>
  <c r="K33" i="1"/>
  <c r="I47" i="1" s="1"/>
  <c r="I33" i="1"/>
  <c r="H33" i="1"/>
  <c r="G33" i="1"/>
  <c r="D33" i="1"/>
  <c r="C33" i="1"/>
  <c r="E33" i="1" s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D24" i="1"/>
  <c r="E24" i="1"/>
  <c r="F24" i="1"/>
  <c r="G24" i="1"/>
  <c r="H24" i="1"/>
  <c r="I24" i="1"/>
  <c r="J24" i="1"/>
  <c r="K24" i="1"/>
  <c r="L24" i="1"/>
  <c r="M24" i="1"/>
  <c r="C24" i="1"/>
  <c r="P33" i="1" l="1"/>
  <c r="N34" i="1"/>
  <c r="T35" i="1"/>
  <c r="R36" i="1"/>
  <c r="P37" i="1"/>
  <c r="N38" i="1"/>
  <c r="E44" i="1"/>
  <c r="O34" i="1"/>
  <c r="I35" i="1"/>
  <c r="U35" i="1"/>
  <c r="S36" i="1"/>
  <c r="Q37" i="1"/>
  <c r="O38" i="1"/>
  <c r="I44" i="1"/>
  <c r="T33" i="1"/>
  <c r="R34" i="1"/>
  <c r="P35" i="1"/>
  <c r="N36" i="1"/>
  <c r="T37" i="1"/>
  <c r="R38" i="1"/>
  <c r="E42" i="1"/>
  <c r="E46" i="1"/>
  <c r="U33" i="1"/>
  <c r="S34" i="1"/>
  <c r="Q35" i="1"/>
  <c r="O36" i="1"/>
  <c r="U37" i="1"/>
  <c r="S38" i="1"/>
  <c r="I42" i="1"/>
  <c r="I46" i="1"/>
  <c r="E35" i="1"/>
  <c r="R35" i="1"/>
  <c r="P36" i="1"/>
  <c r="N37" i="1"/>
  <c r="T38" i="1"/>
  <c r="E43" i="1"/>
  <c r="E47" i="1"/>
  <c r="O33" i="1"/>
  <c r="U34" i="1"/>
  <c r="S35" i="1"/>
  <c r="Q36" i="1"/>
  <c r="O37" i="1"/>
  <c r="U38" i="1"/>
  <c r="I43" i="1"/>
</calcChain>
</file>

<file path=xl/sharedStrings.xml><?xml version="1.0" encoding="utf-8"?>
<sst xmlns="http://schemas.openxmlformats.org/spreadsheetml/2006/main" count="212" uniqueCount="128">
  <si>
    <t>Resultados de medición Medir</t>
  </si>
  <si>
    <t>Punto final</t>
  </si>
  <si>
    <t>Longitud de onda: 600 nm</t>
  </si>
  <si>
    <t>A</t>
  </si>
  <si>
    <t>B</t>
  </si>
  <si>
    <t>C</t>
  </si>
  <si>
    <t>D</t>
  </si>
  <si>
    <t>E</t>
  </si>
  <si>
    <t>F</t>
  </si>
  <si>
    <t>G</t>
  </si>
  <si>
    <t>H</t>
  </si>
  <si>
    <t>Datos en bruto</t>
  </si>
  <si>
    <t>Pocillo</t>
  </si>
  <si>
    <t>Longitud(es) de onda [nm]</t>
  </si>
  <si>
    <t>Absorbancia en bruto</t>
  </si>
  <si>
    <t>Tiempo(s) de medición</t>
  </si>
  <si>
    <t>B 2</t>
  </si>
  <si>
    <t>B 3</t>
  </si>
  <si>
    <t>B 4</t>
  </si>
  <si>
    <t>B 5</t>
  </si>
  <si>
    <t>B 6</t>
  </si>
  <si>
    <t>B 7</t>
  </si>
  <si>
    <t>B 8</t>
  </si>
  <si>
    <t>B 9</t>
  </si>
  <si>
    <t>B 10</t>
  </si>
  <si>
    <t>B 11</t>
  </si>
  <si>
    <t>B 12</t>
  </si>
  <si>
    <t>C 2</t>
  </si>
  <si>
    <t>C 3</t>
  </si>
  <si>
    <t>C 4</t>
  </si>
  <si>
    <t>C 5</t>
  </si>
  <si>
    <t>C 6</t>
  </si>
  <si>
    <t>C 7</t>
  </si>
  <si>
    <t>C 8</t>
  </si>
  <si>
    <t>C 9</t>
  </si>
  <si>
    <t>C 10</t>
  </si>
  <si>
    <t>C 11</t>
  </si>
  <si>
    <t>C 12</t>
  </si>
  <si>
    <t>D 2</t>
  </si>
  <si>
    <t>D 3</t>
  </si>
  <si>
    <t>D 4</t>
  </si>
  <si>
    <t>D 5</t>
  </si>
  <si>
    <t>D 6</t>
  </si>
  <si>
    <t>D 7</t>
  </si>
  <si>
    <t>D 8</t>
  </si>
  <si>
    <t>D 9</t>
  </si>
  <si>
    <t>D 10</t>
  </si>
  <si>
    <t>D 11</t>
  </si>
  <si>
    <t>D 12</t>
  </si>
  <si>
    <t>E 2</t>
  </si>
  <si>
    <t>E 3</t>
  </si>
  <si>
    <t>E 4</t>
  </si>
  <si>
    <t>E 5</t>
  </si>
  <si>
    <t>E 6</t>
  </si>
  <si>
    <t>E 7</t>
  </si>
  <si>
    <t>E 8</t>
  </si>
  <si>
    <t>E 9</t>
  </si>
  <si>
    <t>E 10</t>
  </si>
  <si>
    <t>E 11</t>
  </si>
  <si>
    <t>E 12</t>
  </si>
  <si>
    <t>F 2</t>
  </si>
  <si>
    <t>F 3</t>
  </si>
  <si>
    <t>F 4</t>
  </si>
  <si>
    <t>F 5</t>
  </si>
  <si>
    <t>F 6</t>
  </si>
  <si>
    <t>F 7</t>
  </si>
  <si>
    <t>F 8</t>
  </si>
  <si>
    <t>F 9</t>
  </si>
  <si>
    <t>F 10</t>
  </si>
  <si>
    <t>F 11</t>
  </si>
  <si>
    <t>F 12</t>
  </si>
  <si>
    <t>G 2</t>
  </si>
  <si>
    <t>G 3</t>
  </si>
  <si>
    <t>G 4</t>
  </si>
  <si>
    <t>G 5</t>
  </si>
  <si>
    <t>G 6</t>
  </si>
  <si>
    <t>G 7</t>
  </si>
  <si>
    <t>G 8</t>
  </si>
  <si>
    <t>G 9</t>
  </si>
  <si>
    <t>G 10</t>
  </si>
  <si>
    <t>G 11</t>
  </si>
  <si>
    <t>G 12</t>
  </si>
  <si>
    <t>Información de sesión</t>
  </si>
  <si>
    <t>Tiempo de ejecución</t>
  </si>
  <si>
    <t>Nombre</t>
  </si>
  <si>
    <t>Multiskan Sky</t>
  </si>
  <si>
    <t>Nº de serie:</t>
  </si>
  <si>
    <t>1530-800135C</t>
  </si>
  <si>
    <t>Versión de firmware</t>
  </si>
  <si>
    <t>1.0.55</t>
  </si>
  <si>
    <t>Versión</t>
  </si>
  <si>
    <t>1.44.16.0</t>
  </si>
  <si>
    <t>Definir temperatura</t>
  </si>
  <si>
    <t>37 °C</t>
  </si>
  <si>
    <t>Cubeta</t>
  </si>
  <si>
    <t>Sí</t>
  </si>
  <si>
    <t>¿Está encendida la incubadora?</t>
  </si>
  <si>
    <t>No</t>
  </si>
  <si>
    <t>Parámetros de protocolo</t>
  </si>
  <si>
    <t>Tipo de ensayo</t>
  </si>
  <si>
    <t>Medir</t>
  </si>
  <si>
    <t>Plantilla de placa</t>
  </si>
  <si>
    <t>Placa de 96 pocillos</t>
  </si>
  <si>
    <t>600</t>
  </si>
  <si>
    <t>Tipo de medición</t>
  </si>
  <si>
    <t>Agitar</t>
  </si>
  <si>
    <t>Duración de agitación</t>
  </si>
  <si>
    <t>00:00:10</t>
  </si>
  <si>
    <t>X</t>
  </si>
  <si>
    <t>Hora de inicio</t>
  </si>
  <si>
    <t>Temperatura</t>
  </si>
  <si>
    <t xml:space="preserve"> Hora de finalización</t>
  </si>
  <si>
    <t>BCO</t>
  </si>
  <si>
    <t>TF</t>
  </si>
  <si>
    <t>T0</t>
  </si>
  <si>
    <t>TF-T0</t>
  </si>
  <si>
    <t>No Cumple</t>
  </si>
  <si>
    <t>Cumple</t>
  </si>
  <si>
    <t>INH.PROM Corregida</t>
  </si>
  <si>
    <t>ug/mL</t>
  </si>
  <si>
    <t>Media</t>
  </si>
  <si>
    <t>Desv</t>
  </si>
  <si>
    <t>%MOD</t>
  </si>
  <si>
    <t>%INH</t>
  </si>
  <si>
    <t>% Inhibición - 7</t>
  </si>
  <si>
    <t>% Inhibición - 8</t>
  </si>
  <si>
    <t>Desv 7</t>
  </si>
  <si>
    <t>Desv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</si>
</sst>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/mm\/yyyy\ h:mm"/>
    <numFmt numFmtId="165" formatCode="0.000"/>
    <numFmt numFmtId="166" formatCode="0.0"/>
  </numFmts>
  <fonts count="10" x14ac:knownFonts="1">
    <font>
      <sz val="10"/>
      <name val="Arial"/>
    </font>
    <font>
      <b/>
      <sz val="11"/>
      <name val="Tahoma"/>
      <family val="2"/>
    </font>
    <font>
      <sz val="11"/>
      <name val="Tahoma"/>
      <family val="2"/>
    </font>
    <font>
      <b/>
      <sz val="11"/>
      <color theme="0"/>
      <name val="Tahoma"/>
      <family val="2"/>
    </font>
    <font>
      <sz val="10"/>
      <name val="Tahoma"/>
      <family val="2"/>
    </font>
    <font>
      <b/>
      <sz val="10"/>
      <color theme="0"/>
      <name val="Tahoma"/>
      <family val="2"/>
    </font>
    <font>
      <b/>
      <sz val="10"/>
      <color rgb="FF2F4F4F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theme="1" tint="0.82750938444166389"/>
        <bgColor indexed="65"/>
      </patternFill>
    </fill>
    <fill>
      <patternFill patternType="solid">
        <fgColor rgb="FF00BFFF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8" fillId="0" borderId="0" xfId="0" applyFon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0" fillId="7" borderId="0" xfId="0" applyNumberFormat="1" applyFill="1" applyAlignment="1">
      <alignment horizontal="center" vertical="center"/>
    </xf>
    <xf numFmtId="0" fontId="7" fillId="0" borderId="0" xfId="0" applyFont="1" applyAlignment="1">
      <alignment vertical="center"/>
    </xf>
    <xf numFmtId="166" fontId="4" fillId="6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Resultados de absorbancia"/>
  <dimension ref="A1:AA47"/>
  <sheetViews>
    <sheetView tabSelected="1" topLeftCell="A20" workbookViewId="0">
      <selection activeCell="A30" sqref="A30:AA47"/>
    </sheetView>
  </sheetViews>
  <sheetFormatPr baseColWidth="10" defaultColWidth="9.140625" defaultRowHeight="12.75" x14ac:dyDescent="0.2"/>
  <cols>
    <col min="1" max="1" width="42.85546875" customWidth="1"/>
    <col min="14" max="14" width="10.85546875" customWidth="1"/>
    <col min="26" max="27" width="10.140625" customWidth="1"/>
  </cols>
  <sheetData>
    <row r="1" spans="1:13" ht="14.25" x14ac:dyDescent="0.2">
      <c r="A1" s="1" t="s">
        <v>0</v>
      </c>
    </row>
    <row r="2" spans="1:13" ht="14.25" x14ac:dyDescent="0.2">
      <c r="A2" s="2">
        <v>44148.442962963003</v>
      </c>
    </row>
    <row r="3" spans="1:13" ht="14.25" x14ac:dyDescent="0.2">
      <c r="A3" s="1" t="s">
        <v>1</v>
      </c>
    </row>
    <row r="4" spans="1:13" ht="14.25" x14ac:dyDescent="0.2">
      <c r="A4" s="1" t="s">
        <v>2</v>
      </c>
    </row>
    <row r="6" spans="1:13" ht="14.25" x14ac:dyDescent="0.2">
      <c r="A6" s="3"/>
      <c r="B6" s="3">
        <v>1</v>
      </c>
      <c r="C6" s="3">
        <v>2</v>
      </c>
      <c r="D6" s="3">
        <v>3</v>
      </c>
      <c r="E6" s="3">
        <v>4</v>
      </c>
      <c r="F6" s="3">
        <v>5</v>
      </c>
      <c r="G6" s="3">
        <v>6</v>
      </c>
      <c r="H6" s="3">
        <v>7</v>
      </c>
      <c r="I6" s="3">
        <v>8</v>
      </c>
      <c r="J6" s="3">
        <v>9</v>
      </c>
      <c r="K6" s="3">
        <v>10</v>
      </c>
      <c r="L6" s="3">
        <v>11</v>
      </c>
      <c r="M6" s="3">
        <v>12</v>
      </c>
    </row>
    <row r="7" spans="1:13" ht="14.25" x14ac:dyDescent="0.2">
      <c r="A7" s="3" t="s">
        <v>3</v>
      </c>
      <c r="B7" s="9"/>
      <c r="C7" s="31">
        <v>7</v>
      </c>
      <c r="D7" s="31"/>
      <c r="E7" s="31"/>
      <c r="F7" s="31"/>
      <c r="G7" s="31">
        <v>8</v>
      </c>
      <c r="H7" s="31"/>
      <c r="I7" s="31"/>
      <c r="J7" s="31"/>
      <c r="K7" s="31" t="s">
        <v>112</v>
      </c>
      <c r="L7" s="31"/>
      <c r="M7" s="12" t="s">
        <v>7</v>
      </c>
    </row>
    <row r="8" spans="1:13" ht="14.25" x14ac:dyDescent="0.2">
      <c r="A8" s="3" t="s">
        <v>4</v>
      </c>
      <c r="B8" s="32" t="s">
        <v>113</v>
      </c>
      <c r="C8" s="4">
        <v>7.4999999999999997E-2</v>
      </c>
      <c r="D8" s="4">
        <v>0.123</v>
      </c>
      <c r="E8" s="4">
        <v>0.13500000000000001</v>
      </c>
      <c r="F8" s="4">
        <v>0.11</v>
      </c>
      <c r="G8" s="4">
        <v>7.2999999999999995E-2</v>
      </c>
      <c r="H8" s="4">
        <v>5.8999999999999997E-2</v>
      </c>
      <c r="I8" s="4">
        <v>0.107</v>
      </c>
      <c r="J8" s="4">
        <v>9.6000000000000002E-2</v>
      </c>
      <c r="K8" s="4">
        <v>0.29599999999999999</v>
      </c>
      <c r="L8" s="4">
        <v>0.26100000000000001</v>
      </c>
      <c r="M8" s="4">
        <v>0.38900000000000001</v>
      </c>
    </row>
    <row r="9" spans="1:13" ht="14.25" x14ac:dyDescent="0.2">
      <c r="A9" s="3" t="s">
        <v>5</v>
      </c>
      <c r="B9" s="32"/>
      <c r="C9" s="4">
        <v>0.28000000000000003</v>
      </c>
      <c r="D9" s="4">
        <v>0.27</v>
      </c>
      <c r="E9" s="4">
        <v>0.25700000000000001</v>
      </c>
      <c r="F9" s="4">
        <v>0.26100000000000001</v>
      </c>
      <c r="G9" s="4">
        <v>7.6999999999999999E-2</v>
      </c>
      <c r="H9" s="4">
        <v>7.9000000000000001E-2</v>
      </c>
      <c r="I9" s="4">
        <v>7.1999999999999995E-2</v>
      </c>
      <c r="J9" s="4">
        <v>7.4999999999999997E-2</v>
      </c>
      <c r="K9" s="4">
        <v>0.27300000000000002</v>
      </c>
      <c r="L9" s="4">
        <v>0.34899999999999998</v>
      </c>
      <c r="M9" s="4">
        <v>0.51300000000000001</v>
      </c>
    </row>
    <row r="10" spans="1:13" ht="14.25" x14ac:dyDescent="0.2">
      <c r="A10" s="3" t="s">
        <v>6</v>
      </c>
      <c r="B10" s="32"/>
      <c r="C10" s="4">
        <v>0.35899999999999999</v>
      </c>
      <c r="D10" s="4">
        <v>0.33800000000000002</v>
      </c>
      <c r="E10" s="4">
        <v>0.35399999999999998</v>
      </c>
      <c r="F10" s="4">
        <v>0.374</v>
      </c>
      <c r="G10" s="4">
        <v>0.14099999999999999</v>
      </c>
      <c r="H10" s="4">
        <v>9.2999999999999999E-2</v>
      </c>
      <c r="I10" s="4">
        <v>9.9000000000000005E-2</v>
      </c>
      <c r="J10" s="4">
        <v>9.7000000000000003E-2</v>
      </c>
      <c r="K10" s="4">
        <v>0.28899999999999998</v>
      </c>
      <c r="L10" s="4">
        <v>0.28999999999999998</v>
      </c>
      <c r="M10" s="4">
        <v>0.46</v>
      </c>
    </row>
    <row r="11" spans="1:13" ht="14.25" x14ac:dyDescent="0.2">
      <c r="A11" s="3" t="s">
        <v>7</v>
      </c>
      <c r="B11" s="32"/>
      <c r="C11" s="4">
        <v>0.32700000000000001</v>
      </c>
      <c r="D11" s="4">
        <v>0.33600000000000002</v>
      </c>
      <c r="E11" s="4">
        <v>0.31900000000000001</v>
      </c>
      <c r="F11" s="4">
        <v>0.32600000000000001</v>
      </c>
      <c r="G11" s="4">
        <v>0.26800000000000002</v>
      </c>
      <c r="H11" s="4">
        <v>0.28599999999999998</v>
      </c>
      <c r="I11" s="4">
        <v>0.27900000000000003</v>
      </c>
      <c r="J11" s="4">
        <v>0.28000000000000003</v>
      </c>
      <c r="K11" s="4">
        <v>0.27200000000000002</v>
      </c>
      <c r="L11" s="4">
        <v>0.27500000000000002</v>
      </c>
      <c r="M11" s="4">
        <v>5.7000000000000002E-2</v>
      </c>
    </row>
    <row r="12" spans="1:13" ht="14.25" x14ac:dyDescent="0.2">
      <c r="A12" s="3" t="s">
        <v>8</v>
      </c>
      <c r="B12" s="32"/>
      <c r="C12" s="4">
        <v>0.27500000000000002</v>
      </c>
      <c r="D12" s="4">
        <v>0.28999999999999998</v>
      </c>
      <c r="E12" s="4">
        <v>0.3</v>
      </c>
      <c r="F12" s="4">
        <v>0.28199999999999997</v>
      </c>
      <c r="G12" s="4">
        <v>0.251</v>
      </c>
      <c r="H12" s="4">
        <v>0.253</v>
      </c>
      <c r="I12" s="4">
        <v>0.26800000000000002</v>
      </c>
      <c r="J12" s="4">
        <v>0.26100000000000001</v>
      </c>
      <c r="K12" s="4">
        <v>0.27</v>
      </c>
      <c r="L12" s="4">
        <v>0.223</v>
      </c>
      <c r="M12" s="4">
        <v>5.6000000000000001E-2</v>
      </c>
    </row>
    <row r="13" spans="1:13" ht="14.25" x14ac:dyDescent="0.2">
      <c r="A13" s="3" t="s">
        <v>9</v>
      </c>
      <c r="B13" s="32"/>
      <c r="C13" s="4">
        <v>0.26100000000000001</v>
      </c>
      <c r="D13" s="4">
        <v>0.27900000000000003</v>
      </c>
      <c r="E13" s="4">
        <v>0.26500000000000001</v>
      </c>
      <c r="F13" s="4">
        <v>0.28999999999999998</v>
      </c>
      <c r="G13" s="4">
        <v>0.27400000000000002</v>
      </c>
      <c r="H13" s="4">
        <v>0.26100000000000001</v>
      </c>
      <c r="I13" s="4">
        <v>0.26400000000000001</v>
      </c>
      <c r="J13" s="4">
        <v>0.27200000000000002</v>
      </c>
      <c r="K13" s="4">
        <v>0.26200000000000001</v>
      </c>
      <c r="L13" s="4">
        <v>0.30399999999999999</v>
      </c>
      <c r="M13" s="4">
        <v>5.6000000000000001E-2</v>
      </c>
    </row>
    <row r="14" spans="1:13" ht="14.25" x14ac:dyDescent="0.2">
      <c r="A14" s="3" t="s">
        <v>10</v>
      </c>
    </row>
    <row r="16" spans="1:13" x14ac:dyDescent="0.2">
      <c r="B16" s="32" t="s">
        <v>114</v>
      </c>
      <c r="C16" s="4">
        <v>0.10199999999999999</v>
      </c>
      <c r="D16" s="4">
        <v>0.108</v>
      </c>
      <c r="E16" s="4">
        <v>0.13200000000000001</v>
      </c>
      <c r="F16" s="4">
        <v>0.108</v>
      </c>
      <c r="G16" s="4">
        <v>9.2999999999999999E-2</v>
      </c>
      <c r="H16" s="4">
        <v>9.8000000000000004E-2</v>
      </c>
      <c r="I16" s="4">
        <v>9.0999999999999998E-2</v>
      </c>
      <c r="J16" s="4">
        <v>0.10299999999999999</v>
      </c>
      <c r="K16" s="4">
        <v>5.1999999999999998E-2</v>
      </c>
      <c r="L16" s="4">
        <v>5.0999999999999997E-2</v>
      </c>
      <c r="M16" s="4">
        <v>5.8000000000000003E-2</v>
      </c>
    </row>
    <row r="17" spans="1:27" x14ac:dyDescent="0.2">
      <c r="B17" s="32"/>
      <c r="C17" s="4">
        <v>7.3999999999999996E-2</v>
      </c>
      <c r="D17" s="4">
        <v>7.5999999999999998E-2</v>
      </c>
      <c r="E17" s="4">
        <v>7.8E-2</v>
      </c>
      <c r="F17" s="4">
        <v>0.08</v>
      </c>
      <c r="G17" s="4">
        <v>7.4999999999999997E-2</v>
      </c>
      <c r="H17" s="4">
        <v>7.4999999999999997E-2</v>
      </c>
      <c r="I17" s="4">
        <v>7.3999999999999996E-2</v>
      </c>
      <c r="J17" s="4">
        <v>7.3999999999999996E-2</v>
      </c>
      <c r="K17" s="4">
        <v>5.1999999999999998E-2</v>
      </c>
      <c r="L17" s="4">
        <v>5.3999999999999999E-2</v>
      </c>
      <c r="M17" s="4">
        <v>5.7000000000000002E-2</v>
      </c>
    </row>
    <row r="18" spans="1:27" x14ac:dyDescent="0.2">
      <c r="B18" s="32"/>
      <c r="C18" s="4">
        <v>6.4000000000000001E-2</v>
      </c>
      <c r="D18" s="4">
        <v>6.6000000000000003E-2</v>
      </c>
      <c r="E18" s="4">
        <v>6.6000000000000003E-2</v>
      </c>
      <c r="F18" s="4">
        <v>6.6000000000000003E-2</v>
      </c>
      <c r="G18" s="4">
        <v>6.6000000000000003E-2</v>
      </c>
      <c r="H18" s="4">
        <v>6.7000000000000004E-2</v>
      </c>
      <c r="I18" s="4">
        <v>6.5000000000000002E-2</v>
      </c>
      <c r="J18" s="4">
        <v>6.5000000000000002E-2</v>
      </c>
      <c r="K18" s="4">
        <v>5.1999999999999998E-2</v>
      </c>
      <c r="L18" s="4">
        <v>5.1999999999999998E-2</v>
      </c>
      <c r="M18" s="4">
        <v>5.6000000000000001E-2</v>
      </c>
    </row>
    <row r="19" spans="1:27" x14ac:dyDescent="0.2">
      <c r="B19" s="32"/>
      <c r="C19" s="4">
        <v>6.0999999999999999E-2</v>
      </c>
      <c r="D19" s="4">
        <v>5.8999999999999997E-2</v>
      </c>
      <c r="E19" s="4">
        <v>5.8999999999999997E-2</v>
      </c>
      <c r="F19" s="4">
        <v>5.8999999999999997E-2</v>
      </c>
      <c r="G19" s="4">
        <v>0.06</v>
      </c>
      <c r="H19" s="4">
        <v>6.2E-2</v>
      </c>
      <c r="I19" s="4">
        <v>6.3E-2</v>
      </c>
      <c r="J19" s="4">
        <v>6.0999999999999999E-2</v>
      </c>
      <c r="K19" s="4">
        <v>5.3999999999999999E-2</v>
      </c>
      <c r="L19" s="4">
        <v>5.3999999999999999E-2</v>
      </c>
      <c r="M19" s="4">
        <v>5.7000000000000002E-2</v>
      </c>
    </row>
    <row r="20" spans="1:27" x14ac:dyDescent="0.2">
      <c r="B20" s="32"/>
      <c r="C20" s="4">
        <v>5.6000000000000001E-2</v>
      </c>
      <c r="D20" s="4">
        <v>5.6000000000000001E-2</v>
      </c>
      <c r="E20" s="4">
        <v>5.6000000000000001E-2</v>
      </c>
      <c r="F20" s="4">
        <v>5.7000000000000002E-2</v>
      </c>
      <c r="G20" s="4">
        <v>5.8000000000000003E-2</v>
      </c>
      <c r="H20" s="4">
        <v>5.7000000000000002E-2</v>
      </c>
      <c r="I20" s="4">
        <v>5.8000000000000003E-2</v>
      </c>
      <c r="J20" s="4">
        <v>5.8000000000000003E-2</v>
      </c>
      <c r="K20" s="4">
        <v>5.2999999999999999E-2</v>
      </c>
      <c r="L20" s="4">
        <v>5.2999999999999999E-2</v>
      </c>
      <c r="M20" s="4">
        <v>5.8000000000000003E-2</v>
      </c>
    </row>
    <row r="21" spans="1:27" x14ac:dyDescent="0.2">
      <c r="B21" s="32"/>
      <c r="C21" s="4">
        <v>5.6000000000000001E-2</v>
      </c>
      <c r="D21" s="4">
        <v>5.6000000000000001E-2</v>
      </c>
      <c r="E21" s="4">
        <v>5.8000000000000003E-2</v>
      </c>
      <c r="F21" s="4">
        <v>5.6000000000000001E-2</v>
      </c>
      <c r="G21" s="4">
        <v>5.6000000000000001E-2</v>
      </c>
      <c r="H21" s="4">
        <v>5.5E-2</v>
      </c>
      <c r="I21" s="4">
        <v>5.6000000000000001E-2</v>
      </c>
      <c r="J21" s="4">
        <v>5.7000000000000002E-2</v>
      </c>
      <c r="K21" s="4">
        <v>5.5E-2</v>
      </c>
      <c r="L21" s="4">
        <v>5.3999999999999999E-2</v>
      </c>
      <c r="M21" s="4">
        <v>5.7000000000000002E-2</v>
      </c>
    </row>
    <row r="23" spans="1:27" x14ac:dyDescent="0.2">
      <c r="N23" s="10"/>
    </row>
    <row r="24" spans="1:27" x14ac:dyDescent="0.2">
      <c r="B24" s="32" t="s">
        <v>115</v>
      </c>
      <c r="C24" s="11">
        <f>+C8-C16</f>
        <v>-2.6999999999999996E-2</v>
      </c>
      <c r="D24" s="11">
        <f t="shared" ref="D24:M24" si="0">+D8-D16</f>
        <v>1.4999999999999999E-2</v>
      </c>
      <c r="E24" s="11">
        <f t="shared" si="0"/>
        <v>3.0000000000000027E-3</v>
      </c>
      <c r="F24" s="11">
        <f t="shared" si="0"/>
        <v>2.0000000000000018E-3</v>
      </c>
      <c r="G24" s="11">
        <f t="shared" si="0"/>
        <v>-2.0000000000000004E-2</v>
      </c>
      <c r="H24" s="11">
        <f t="shared" si="0"/>
        <v>-3.9000000000000007E-2</v>
      </c>
      <c r="I24" s="11">
        <f t="shared" si="0"/>
        <v>1.6E-2</v>
      </c>
      <c r="J24" s="11">
        <f t="shared" si="0"/>
        <v>-6.9999999999999923E-3</v>
      </c>
      <c r="K24" s="11">
        <f t="shared" si="0"/>
        <v>0.24399999999999999</v>
      </c>
      <c r="L24" s="11">
        <f t="shared" si="0"/>
        <v>0.21000000000000002</v>
      </c>
      <c r="M24" s="13">
        <f t="shared" si="0"/>
        <v>0.33100000000000002</v>
      </c>
      <c r="N24" s="27" t="s">
        <v>116</v>
      </c>
    </row>
    <row r="25" spans="1:27" x14ac:dyDescent="0.2">
      <c r="B25" s="32"/>
      <c r="C25" s="11">
        <f t="shared" ref="C25:M25" si="1">+C9-C17</f>
        <v>0.20600000000000002</v>
      </c>
      <c r="D25" s="11">
        <f t="shared" si="1"/>
        <v>0.19400000000000001</v>
      </c>
      <c r="E25" s="11">
        <f t="shared" si="1"/>
        <v>0.17899999999999999</v>
      </c>
      <c r="F25" s="11">
        <f t="shared" si="1"/>
        <v>0.18099999999999999</v>
      </c>
      <c r="G25" s="11">
        <f t="shared" si="1"/>
        <v>2.0000000000000018E-3</v>
      </c>
      <c r="H25" s="11">
        <f t="shared" si="1"/>
        <v>4.0000000000000036E-3</v>
      </c>
      <c r="I25" s="11">
        <f t="shared" si="1"/>
        <v>-2.0000000000000018E-3</v>
      </c>
      <c r="J25" s="11">
        <f t="shared" si="1"/>
        <v>1.0000000000000009E-3</v>
      </c>
      <c r="K25" s="11">
        <f t="shared" si="1"/>
        <v>0.22100000000000003</v>
      </c>
      <c r="L25" s="11">
        <f t="shared" si="1"/>
        <v>0.29499999999999998</v>
      </c>
      <c r="M25" s="13">
        <f t="shared" si="1"/>
        <v>0.45600000000000002</v>
      </c>
      <c r="N25" s="28"/>
    </row>
    <row r="26" spans="1:27" x14ac:dyDescent="0.2">
      <c r="B26" s="32"/>
      <c r="C26" s="11">
        <f t="shared" ref="C26:M26" si="2">+C10-C18</f>
        <v>0.29499999999999998</v>
      </c>
      <c r="D26" s="11">
        <f t="shared" si="2"/>
        <v>0.27200000000000002</v>
      </c>
      <c r="E26" s="11">
        <f t="shared" si="2"/>
        <v>0.28799999999999998</v>
      </c>
      <c r="F26" s="11">
        <f t="shared" si="2"/>
        <v>0.308</v>
      </c>
      <c r="G26" s="11">
        <f t="shared" si="2"/>
        <v>7.4999999999999983E-2</v>
      </c>
      <c r="H26" s="11">
        <f t="shared" si="2"/>
        <v>2.5999999999999995E-2</v>
      </c>
      <c r="I26" s="11">
        <f t="shared" si="2"/>
        <v>3.4000000000000002E-2</v>
      </c>
      <c r="J26" s="11">
        <f t="shared" si="2"/>
        <v>3.2000000000000001E-2</v>
      </c>
      <c r="K26" s="11">
        <f t="shared" si="2"/>
        <v>0.23699999999999999</v>
      </c>
      <c r="L26" s="11">
        <f t="shared" si="2"/>
        <v>0.23799999999999999</v>
      </c>
      <c r="M26" s="13">
        <f t="shared" si="2"/>
        <v>0.40400000000000003</v>
      </c>
      <c r="N26" s="28"/>
    </row>
    <row r="27" spans="1:27" x14ac:dyDescent="0.2">
      <c r="B27" s="32"/>
      <c r="C27" s="11">
        <f t="shared" ref="C27:M27" si="3">+C11-C19</f>
        <v>0.26600000000000001</v>
      </c>
      <c r="D27" s="11">
        <f t="shared" si="3"/>
        <v>0.27700000000000002</v>
      </c>
      <c r="E27" s="11">
        <f t="shared" si="3"/>
        <v>0.26</v>
      </c>
      <c r="F27" s="11">
        <f t="shared" si="3"/>
        <v>0.26700000000000002</v>
      </c>
      <c r="G27" s="11">
        <f t="shared" si="3"/>
        <v>0.20800000000000002</v>
      </c>
      <c r="H27" s="11">
        <f t="shared" si="3"/>
        <v>0.22399999999999998</v>
      </c>
      <c r="I27" s="11">
        <f t="shared" si="3"/>
        <v>0.21600000000000003</v>
      </c>
      <c r="J27" s="11">
        <f t="shared" si="3"/>
        <v>0.21900000000000003</v>
      </c>
      <c r="K27" s="11">
        <f t="shared" si="3"/>
        <v>0.21800000000000003</v>
      </c>
      <c r="L27" s="11">
        <f t="shared" si="3"/>
        <v>0.22100000000000003</v>
      </c>
      <c r="M27" s="14">
        <f t="shared" si="3"/>
        <v>0</v>
      </c>
      <c r="N27" s="27" t="s">
        <v>117</v>
      </c>
    </row>
    <row r="28" spans="1:27" x14ac:dyDescent="0.2">
      <c r="B28" s="32"/>
      <c r="C28" s="11">
        <f t="shared" ref="C28:M28" si="4">+C12-C20</f>
        <v>0.21900000000000003</v>
      </c>
      <c r="D28" s="11">
        <f t="shared" si="4"/>
        <v>0.23399999999999999</v>
      </c>
      <c r="E28" s="11">
        <f t="shared" si="4"/>
        <v>0.24399999999999999</v>
      </c>
      <c r="F28" s="11">
        <f t="shared" si="4"/>
        <v>0.22499999999999998</v>
      </c>
      <c r="G28" s="11">
        <f t="shared" si="4"/>
        <v>0.193</v>
      </c>
      <c r="H28" s="11">
        <f t="shared" si="4"/>
        <v>0.19600000000000001</v>
      </c>
      <c r="I28" s="11">
        <f t="shared" si="4"/>
        <v>0.21000000000000002</v>
      </c>
      <c r="J28" s="11">
        <f t="shared" si="4"/>
        <v>0.20300000000000001</v>
      </c>
      <c r="K28" s="11">
        <f t="shared" si="4"/>
        <v>0.21700000000000003</v>
      </c>
      <c r="L28" s="11">
        <f t="shared" si="4"/>
        <v>0.17</v>
      </c>
      <c r="M28" s="14">
        <f t="shared" si="4"/>
        <v>-2.0000000000000018E-3</v>
      </c>
      <c r="N28" s="28"/>
    </row>
    <row r="29" spans="1:27" x14ac:dyDescent="0.2">
      <c r="B29" s="32"/>
      <c r="C29" s="11">
        <f t="shared" ref="C29:M29" si="5">+C13-C21</f>
        <v>0.20500000000000002</v>
      </c>
      <c r="D29" s="11">
        <f t="shared" si="5"/>
        <v>0.22300000000000003</v>
      </c>
      <c r="E29" s="11">
        <f t="shared" si="5"/>
        <v>0.20700000000000002</v>
      </c>
      <c r="F29" s="11">
        <f t="shared" si="5"/>
        <v>0.23399999999999999</v>
      </c>
      <c r="G29" s="11">
        <f t="shared" si="5"/>
        <v>0.21800000000000003</v>
      </c>
      <c r="H29" s="11">
        <f t="shared" si="5"/>
        <v>0.20600000000000002</v>
      </c>
      <c r="I29" s="11">
        <f t="shared" si="5"/>
        <v>0.20800000000000002</v>
      </c>
      <c r="J29" s="11">
        <f t="shared" si="5"/>
        <v>0.21500000000000002</v>
      </c>
      <c r="K29" s="11">
        <f t="shared" si="5"/>
        <v>0.20700000000000002</v>
      </c>
      <c r="L29" s="11">
        <f t="shared" si="5"/>
        <v>0.25</v>
      </c>
      <c r="M29" s="14">
        <f t="shared" si="5"/>
        <v>-1.0000000000000009E-3</v>
      </c>
      <c r="N29" s="28"/>
    </row>
    <row r="31" spans="1:27" x14ac:dyDescent="0.2">
      <c r="N31" s="16"/>
      <c r="O31" s="17"/>
      <c r="P31" s="16"/>
      <c r="Q31" s="16"/>
      <c r="R31" s="16"/>
      <c r="S31" s="16"/>
      <c r="T31" s="16"/>
      <c r="U31" s="16"/>
      <c r="V31" s="16"/>
      <c r="W31" s="16"/>
      <c r="X31" s="16"/>
      <c r="Y31" s="18"/>
      <c r="Z31" s="29" t="s">
        <v>118</v>
      </c>
      <c r="AA31" s="29"/>
    </row>
    <row r="32" spans="1:27" x14ac:dyDescent="0.2">
      <c r="A32" s="19" t="s">
        <v>119</v>
      </c>
      <c r="C32" s="19" t="s">
        <v>120</v>
      </c>
      <c r="D32" s="19" t="s">
        <v>121</v>
      </c>
      <c r="E32" s="19" t="s">
        <v>122</v>
      </c>
      <c r="F32" s="19"/>
      <c r="G32" s="19" t="s">
        <v>120</v>
      </c>
      <c r="H32" s="19" t="s">
        <v>121</v>
      </c>
      <c r="I32" s="19" t="s">
        <v>122</v>
      </c>
      <c r="J32" s="19"/>
      <c r="K32" s="19" t="s">
        <v>120</v>
      </c>
      <c r="L32" s="19" t="s">
        <v>121</v>
      </c>
      <c r="N32" s="30" t="s">
        <v>124</v>
      </c>
      <c r="O32" s="30"/>
      <c r="P32" s="30"/>
      <c r="Q32" s="30"/>
      <c r="R32" s="30" t="s">
        <v>125</v>
      </c>
      <c r="S32" s="30"/>
      <c r="T32" s="30"/>
      <c r="U32" s="30"/>
      <c r="V32" s="16"/>
      <c r="W32" s="17" t="s">
        <v>126</v>
      </c>
      <c r="X32" s="17" t="s">
        <v>127</v>
      </c>
      <c r="Y32" s="18"/>
      <c r="Z32" s="20">
        <v>7</v>
      </c>
      <c r="AA32" s="20">
        <v>8</v>
      </c>
    </row>
    <row r="33" spans="1:27" x14ac:dyDescent="0.2">
      <c r="A33" s="4">
        <v>200</v>
      </c>
      <c r="C33" s="21">
        <f>AVERAGE(C24:F24)</f>
        <v>-1.7499999999999981E-3</v>
      </c>
      <c r="D33" s="21">
        <f>_xlfn.STDEV.S(C24:F24)</f>
        <v>1.783956277491127E-2</v>
      </c>
      <c r="E33" s="22">
        <f>(C33/$K$33)*100</f>
        <v>-0.76979472140762384</v>
      </c>
      <c r="F33" s="21"/>
      <c r="G33" s="21">
        <f>AVERAGE(G24:J24)</f>
        <v>-1.2500000000000001E-2</v>
      </c>
      <c r="H33" s="21">
        <f>_xlfn.STDEV.S(G24:J24)</f>
        <v>2.3101226518664909E-2</v>
      </c>
      <c r="I33" s="22">
        <f>(G33/$K$33)*100</f>
        <v>-5.4985337243401773</v>
      </c>
      <c r="J33" s="21"/>
      <c r="K33" s="21">
        <f>AVERAGE(K24:L29)</f>
        <v>0.2273333333333333</v>
      </c>
      <c r="L33" s="21">
        <f>_xlfn.STDEV.S(K24:L29)</f>
        <v>2.9928196900197407E-2</v>
      </c>
      <c r="N33" s="23">
        <f>(($K$33-C24)/$K$33)*100</f>
        <v>111.87683284457476</v>
      </c>
      <c r="O33" s="23">
        <f t="shared" ref="O33:U38" si="6">(($K$33-D24)/$K$33)*100</f>
        <v>93.401759530791793</v>
      </c>
      <c r="P33" s="23">
        <f t="shared" si="6"/>
        <v>98.680351906158364</v>
      </c>
      <c r="Q33" s="23">
        <f t="shared" si="6"/>
        <v>99.120234604105576</v>
      </c>
      <c r="R33" s="23">
        <f t="shared" si="6"/>
        <v>108.79765395894427</v>
      </c>
      <c r="S33" s="23">
        <f t="shared" si="6"/>
        <v>117.15542521994135</v>
      </c>
      <c r="T33" s="23">
        <f t="shared" si="6"/>
        <v>92.961876832844581</v>
      </c>
      <c r="U33" s="23">
        <f t="shared" si="6"/>
        <v>103.0791788856305</v>
      </c>
      <c r="V33" s="16"/>
      <c r="W33" s="23">
        <f>+_xlfn.STDEV.S(N33:Q33)</f>
        <v>7.8473150036266501</v>
      </c>
      <c r="X33" s="23">
        <f>+_xlfn.STDEV.S(R33:U33)</f>
        <v>10.161829846920043</v>
      </c>
      <c r="Y33" s="18"/>
      <c r="Z33" s="23">
        <f>+AVERAGE(N33:Q33)</f>
        <v>100.76979472140762</v>
      </c>
      <c r="AA33" s="23">
        <f>+AVERAGE(R33:U33)</f>
        <v>105.49853372434016</v>
      </c>
    </row>
    <row r="34" spans="1:27" x14ac:dyDescent="0.2">
      <c r="A34" s="4">
        <v>100</v>
      </c>
      <c r="C34" s="21">
        <f t="shared" ref="C34:C38" si="7">AVERAGE(C25:F25)</f>
        <v>0.19</v>
      </c>
      <c r="D34" s="21">
        <f t="shared" ref="D34:D38" si="8">_xlfn.STDEV.S(C25:F25)</f>
        <v>1.2569805089976547E-2</v>
      </c>
      <c r="E34" s="22">
        <f t="shared" ref="E34:E38" si="9">(C34/$K$33)*100</f>
        <v>83.577712609970689</v>
      </c>
      <c r="F34" s="21"/>
      <c r="G34" s="21">
        <f t="shared" ref="G34:G38" si="10">AVERAGE(G25:J25)</f>
        <v>1.2500000000000011E-3</v>
      </c>
      <c r="H34" s="21">
        <f t="shared" ref="H34:H38" si="11">_xlfn.STDEV.S(G25:J25)</f>
        <v>2.5000000000000022E-3</v>
      </c>
      <c r="I34" s="22">
        <f>(G34/$K$33)*100</f>
        <v>0.54985337243401811</v>
      </c>
      <c r="J34" s="21"/>
      <c r="K34" s="21"/>
      <c r="L34" s="21"/>
      <c r="N34" s="23">
        <f t="shared" ref="N34:N38" si="12">(($K$33-C25)/$K$33)*100</f>
        <v>9.3841642228738813</v>
      </c>
      <c r="O34" s="23">
        <f t="shared" si="6"/>
        <v>14.662756598240456</v>
      </c>
      <c r="P34" s="23">
        <f t="shared" si="6"/>
        <v>21.260997067448674</v>
      </c>
      <c r="Q34" s="23">
        <f t="shared" si="6"/>
        <v>20.381231671554247</v>
      </c>
      <c r="R34" s="23">
        <f t="shared" si="6"/>
        <v>99.120234604105576</v>
      </c>
      <c r="S34" s="23">
        <f t="shared" si="6"/>
        <v>98.240469208211152</v>
      </c>
      <c r="T34" s="23">
        <f t="shared" si="6"/>
        <v>100.87976539589442</v>
      </c>
      <c r="U34" s="23">
        <f t="shared" si="6"/>
        <v>99.560117302052788</v>
      </c>
      <c r="V34" s="16"/>
      <c r="W34" s="23">
        <f>+_xlfn.STDEV.S(N34:Q34)</f>
        <v>5.5292397756495122</v>
      </c>
      <c r="X34" s="23">
        <f t="shared" ref="X34:X38" si="13">+_xlfn.STDEV.S(R34:U34)</f>
        <v>1.0997067448680298</v>
      </c>
      <c r="Y34" s="18"/>
      <c r="Z34" s="23">
        <f t="shared" ref="Z34:Z38" si="14">+AVERAGE(N34:Q34)</f>
        <v>16.422287390029314</v>
      </c>
      <c r="AA34" s="23">
        <f t="shared" ref="AA34:AA38" si="15">+AVERAGE(R34:U34)</f>
        <v>99.450146627565985</v>
      </c>
    </row>
    <row r="35" spans="1:27" x14ac:dyDescent="0.2">
      <c r="A35" s="4">
        <v>50</v>
      </c>
      <c r="C35" s="21">
        <f t="shared" si="7"/>
        <v>0.29075000000000001</v>
      </c>
      <c r="D35" s="21">
        <f t="shared" si="8"/>
        <v>1.4997221964972926E-2</v>
      </c>
      <c r="E35" s="22">
        <f t="shared" si="9"/>
        <v>127.89589442815253</v>
      </c>
      <c r="F35" s="21"/>
      <c r="G35" s="21">
        <f t="shared" si="10"/>
        <v>4.1749999999999995E-2</v>
      </c>
      <c r="H35" s="21">
        <f t="shared" si="11"/>
        <v>2.2425803590209788E-2</v>
      </c>
      <c r="I35" s="22">
        <f>(G35/$K$33)*100</f>
        <v>18.36510263929619</v>
      </c>
      <c r="J35" s="21"/>
      <c r="K35" s="21"/>
      <c r="L35" s="21"/>
      <c r="N35" s="23">
        <f t="shared" si="12"/>
        <v>-29.765395894428163</v>
      </c>
      <c r="O35" s="23">
        <f t="shared" si="6"/>
        <v>-19.648093841642254</v>
      </c>
      <c r="P35" s="23">
        <f t="shared" si="6"/>
        <v>-26.686217008797659</v>
      </c>
      <c r="Q35" s="23">
        <f t="shared" si="6"/>
        <v>-35.483870967741957</v>
      </c>
      <c r="R35" s="23">
        <f t="shared" si="6"/>
        <v>67.00879765395895</v>
      </c>
      <c r="S35" s="23">
        <f t="shared" si="6"/>
        <v>88.563049853372434</v>
      </c>
      <c r="T35" s="23">
        <f t="shared" si="6"/>
        <v>85.043988269794724</v>
      </c>
      <c r="U35" s="23">
        <f t="shared" si="6"/>
        <v>85.923753665689148</v>
      </c>
      <c r="V35" s="16"/>
      <c r="W35" s="23">
        <f>+_xlfn.STDEV.S(N35:Q35)</f>
        <v>6.5970184596655121</v>
      </c>
      <c r="X35" s="23">
        <f t="shared" si="13"/>
        <v>9.8647229868957389</v>
      </c>
      <c r="Y35" s="18"/>
      <c r="Z35" s="23">
        <f t="shared" si="14"/>
        <v>-27.895894428152509</v>
      </c>
      <c r="AA35" s="23">
        <f t="shared" si="15"/>
        <v>81.634897360703818</v>
      </c>
    </row>
    <row r="36" spans="1:27" x14ac:dyDescent="0.2">
      <c r="A36" s="4">
        <v>25</v>
      </c>
      <c r="C36" s="21">
        <f t="shared" si="7"/>
        <v>0.26750000000000002</v>
      </c>
      <c r="D36" s="21">
        <f t="shared" si="8"/>
        <v>7.0474581706219978E-3</v>
      </c>
      <c r="E36" s="22">
        <f>(C36/$K$33)*100</f>
        <v>117.6686217008798</v>
      </c>
      <c r="F36" s="21"/>
      <c r="G36" s="21">
        <f t="shared" si="10"/>
        <v>0.21675</v>
      </c>
      <c r="H36" s="21">
        <f t="shared" si="11"/>
        <v>6.701989754294352E-3</v>
      </c>
      <c r="I36" s="22">
        <f t="shared" ref="I36:I38" si="16">(G36/$K$33)*100</f>
        <v>95.344574780058664</v>
      </c>
      <c r="J36" s="21"/>
      <c r="K36" s="21"/>
      <c r="L36" s="21"/>
      <c r="N36" s="23">
        <f t="shared" si="12"/>
        <v>-17.008797653958965</v>
      </c>
      <c r="O36" s="23">
        <f t="shared" si="6"/>
        <v>-21.847507331378324</v>
      </c>
      <c r="P36" s="23">
        <f t="shared" si="6"/>
        <v>-14.369501466275677</v>
      </c>
      <c r="Q36" s="23">
        <f t="shared" si="6"/>
        <v>-17.44868035190618</v>
      </c>
      <c r="R36" s="23">
        <f t="shared" si="6"/>
        <v>8.5043988269794522</v>
      </c>
      <c r="S36" s="23">
        <f t="shared" si="6"/>
        <v>1.4662756598240445</v>
      </c>
      <c r="T36" s="23">
        <f t="shared" si="6"/>
        <v>4.9853372434017365</v>
      </c>
      <c r="U36" s="23">
        <f t="shared" si="6"/>
        <v>3.6656891495600927</v>
      </c>
      <c r="V36" s="16"/>
      <c r="W36" s="23">
        <f t="shared" ref="W36:W38" si="17">+_xlfn.STDEV.S(N36:Q36)</f>
        <v>3.1000549137633455</v>
      </c>
      <c r="X36" s="23">
        <f t="shared" si="13"/>
        <v>2.9480893347335861</v>
      </c>
      <c r="Y36" s="18"/>
      <c r="Z36" s="23">
        <f t="shared" si="14"/>
        <v>-17.668621700879786</v>
      </c>
      <c r="AA36" s="23">
        <f t="shared" si="15"/>
        <v>4.655425219941332</v>
      </c>
    </row>
    <row r="37" spans="1:27" x14ac:dyDescent="0.2">
      <c r="A37" s="4">
        <v>12.5</v>
      </c>
      <c r="C37" s="21">
        <f t="shared" si="7"/>
        <v>0.23050000000000001</v>
      </c>
      <c r="D37" s="21">
        <f t="shared" si="8"/>
        <v>1.0908712114635705E-2</v>
      </c>
      <c r="E37" s="22">
        <f t="shared" si="9"/>
        <v>101.39296187683287</v>
      </c>
      <c r="F37" s="21"/>
      <c r="G37" s="21">
        <f t="shared" si="10"/>
        <v>0.20050000000000001</v>
      </c>
      <c r="H37" s="21">
        <f t="shared" si="11"/>
        <v>7.593857166596352E-3</v>
      </c>
      <c r="I37" s="22">
        <f t="shared" si="16"/>
        <v>88.196480938416443</v>
      </c>
      <c r="J37" s="21"/>
      <c r="K37" s="21"/>
      <c r="L37" s="21"/>
      <c r="N37" s="23">
        <f t="shared" si="12"/>
        <v>3.6656891495600927</v>
      </c>
      <c r="O37" s="23">
        <f t="shared" si="6"/>
        <v>-2.932551319648101</v>
      </c>
      <c r="P37" s="23">
        <f t="shared" si="6"/>
        <v>-7.3313782991202459</v>
      </c>
      <c r="Q37" s="23">
        <f t="shared" si="6"/>
        <v>1.0263929618768299</v>
      </c>
      <c r="R37" s="23">
        <f t="shared" si="6"/>
        <v>15.10263929618767</v>
      </c>
      <c r="S37" s="23">
        <f t="shared" si="6"/>
        <v>13.782991202346025</v>
      </c>
      <c r="T37" s="23">
        <f t="shared" si="6"/>
        <v>7.624633431085023</v>
      </c>
      <c r="U37" s="23">
        <f t="shared" si="6"/>
        <v>10.703812316715524</v>
      </c>
      <c r="V37" s="16"/>
      <c r="W37" s="23">
        <f t="shared" si="17"/>
        <v>4.7985537161154133</v>
      </c>
      <c r="X37" s="23">
        <f t="shared" si="13"/>
        <v>3.3404063782681837</v>
      </c>
      <c r="Y37" s="18"/>
      <c r="Z37" s="23">
        <f t="shared" si="14"/>
        <v>-1.392961876832856</v>
      </c>
      <c r="AA37" s="23">
        <f t="shared" si="15"/>
        <v>11.803519061583561</v>
      </c>
    </row>
    <row r="38" spans="1:27" x14ac:dyDescent="0.2">
      <c r="A38" s="4">
        <v>6.25</v>
      </c>
      <c r="C38" s="21">
        <f t="shared" si="7"/>
        <v>0.21725</v>
      </c>
      <c r="D38" s="21">
        <f t="shared" si="8"/>
        <v>1.3768926368215246E-2</v>
      </c>
      <c r="E38" s="22">
        <f t="shared" si="9"/>
        <v>95.56451612903227</v>
      </c>
      <c r="F38" s="21"/>
      <c r="G38" s="21">
        <f t="shared" si="10"/>
        <v>0.21175000000000005</v>
      </c>
      <c r="H38" s="21">
        <f t="shared" si="11"/>
        <v>5.6789083458002789E-3</v>
      </c>
      <c r="I38" s="22">
        <f t="shared" si="16"/>
        <v>93.145161290322605</v>
      </c>
      <c r="J38" s="21"/>
      <c r="K38" s="21"/>
      <c r="L38" s="21"/>
      <c r="N38" s="23">
        <f t="shared" si="12"/>
        <v>9.8240469208210968</v>
      </c>
      <c r="O38" s="23">
        <f t="shared" si="6"/>
        <v>1.9061583577712344</v>
      </c>
      <c r="P38" s="23">
        <f t="shared" si="6"/>
        <v>8.9442815249266676</v>
      </c>
      <c r="Q38" s="23">
        <f t="shared" si="6"/>
        <v>-2.932551319648101</v>
      </c>
      <c r="R38" s="23">
        <f t="shared" si="6"/>
        <v>4.1055718475073073</v>
      </c>
      <c r="S38" s="23">
        <f t="shared" si="6"/>
        <v>9.3841642228738813</v>
      </c>
      <c r="T38" s="23">
        <f t="shared" si="6"/>
        <v>8.5043988269794522</v>
      </c>
      <c r="U38" s="23">
        <f t="shared" si="6"/>
        <v>5.425219941348951</v>
      </c>
      <c r="V38" s="16"/>
      <c r="W38" s="23">
        <f t="shared" si="17"/>
        <v>6.0567124786870599</v>
      </c>
      <c r="X38" s="23">
        <f t="shared" si="13"/>
        <v>2.4980535245455839</v>
      </c>
      <c r="Y38" s="18"/>
      <c r="Z38" s="23">
        <f t="shared" si="14"/>
        <v>4.4354838709677242</v>
      </c>
      <c r="AA38" s="23">
        <f t="shared" si="15"/>
        <v>6.8548387096773968</v>
      </c>
    </row>
    <row r="39" spans="1:27" x14ac:dyDescent="0.2"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8"/>
      <c r="Z39" s="16"/>
      <c r="AA39" s="16"/>
    </row>
    <row r="41" spans="1:27" x14ac:dyDescent="0.2">
      <c r="E41" s="19" t="s">
        <v>123</v>
      </c>
      <c r="I41" s="19" t="s">
        <v>123</v>
      </c>
      <c r="J41" s="24"/>
    </row>
    <row r="42" spans="1:27" x14ac:dyDescent="0.2">
      <c r="E42" s="25">
        <f>+(($K$33-C33)/$K$33)*100</f>
        <v>100.76979472140764</v>
      </c>
      <c r="F42" s="26"/>
      <c r="G42" s="22"/>
      <c r="H42" s="22"/>
      <c r="I42" s="25">
        <f>+(($K$33-G33)/$K$33)*100</f>
        <v>105.49853372434018</v>
      </c>
      <c r="J42" s="15"/>
    </row>
    <row r="43" spans="1:27" x14ac:dyDescent="0.2">
      <c r="E43" s="25">
        <f t="shared" ref="E43:E47" si="18">+(($K$33-C34)/$K$33)*100</f>
        <v>16.422287390029314</v>
      </c>
      <c r="F43" s="26"/>
      <c r="G43" s="22"/>
      <c r="H43" s="22"/>
      <c r="I43" s="25">
        <f t="shared" ref="I43:I47" si="19">+(($K$33-G34)/$K$33)*100</f>
        <v>99.450146627565985</v>
      </c>
      <c r="J43" s="15"/>
    </row>
    <row r="44" spans="1:27" x14ac:dyDescent="0.2">
      <c r="E44" s="22">
        <f t="shared" si="18"/>
        <v>-27.895894428152513</v>
      </c>
      <c r="F44" s="26"/>
      <c r="G44" s="22"/>
      <c r="H44" s="22"/>
      <c r="I44" s="25">
        <f t="shared" si="19"/>
        <v>81.634897360703818</v>
      </c>
      <c r="J44" s="15"/>
    </row>
    <row r="45" spans="1:27" x14ac:dyDescent="0.2">
      <c r="E45" s="22">
        <f t="shared" si="18"/>
        <v>-17.66862170087979</v>
      </c>
      <c r="F45" s="26"/>
      <c r="G45" s="22"/>
      <c r="H45" s="22"/>
      <c r="I45" s="22">
        <f t="shared" si="19"/>
        <v>4.6554252199413373</v>
      </c>
      <c r="J45" s="15"/>
    </row>
    <row r="46" spans="1:27" x14ac:dyDescent="0.2">
      <c r="E46" s="22">
        <f t="shared" si="18"/>
        <v>-1.3929618768328622</v>
      </c>
      <c r="F46" s="26"/>
      <c r="G46" s="22"/>
      <c r="H46" s="22"/>
      <c r="I46" s="22">
        <f t="shared" si="19"/>
        <v>11.803519061583561</v>
      </c>
      <c r="J46" s="15"/>
    </row>
    <row r="47" spans="1:27" x14ac:dyDescent="0.2">
      <c r="E47" s="22">
        <f t="shared" si="18"/>
        <v>4.4354838709677304</v>
      </c>
      <c r="F47" s="26"/>
      <c r="G47" s="22"/>
      <c r="H47" s="22"/>
      <c r="I47" s="22">
        <f t="shared" si="19"/>
        <v>6.8548387096773853</v>
      </c>
      <c r="J47" s="15"/>
    </row>
  </sheetData>
  <mergeCells count="11">
    <mergeCell ref="B24:B29"/>
    <mergeCell ref="C7:F7"/>
    <mergeCell ref="G7:J7"/>
    <mergeCell ref="K7:L7"/>
    <mergeCell ref="B8:B13"/>
    <mergeCell ref="B16:B21"/>
    <mergeCell ref="N24:N26"/>
    <mergeCell ref="N27:N29"/>
    <mergeCell ref="Z31:AA31"/>
    <mergeCell ref="N32:Q32"/>
    <mergeCell ref="R32:U3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Datos en bruto 600 nm"/>
  <dimension ref="A1:D71"/>
  <sheetViews>
    <sheetView workbookViewId="0"/>
  </sheetViews>
  <sheetFormatPr baseColWidth="10" defaultColWidth="28.5703125" defaultRowHeight="12.75" x14ac:dyDescent="0.2"/>
  <sheetData>
    <row r="1" spans="1:4" ht="14.25" x14ac:dyDescent="0.2">
      <c r="A1" s="1" t="s">
        <v>11</v>
      </c>
    </row>
    <row r="2" spans="1:4" ht="14.25" x14ac:dyDescent="0.2">
      <c r="A2" s="2">
        <v>44148.442962963003</v>
      </c>
    </row>
    <row r="5" spans="1:4" ht="14.25" x14ac:dyDescent="0.2">
      <c r="A5" s="3" t="s">
        <v>12</v>
      </c>
      <c r="B5" s="3" t="s">
        <v>13</v>
      </c>
      <c r="C5" s="3" t="s">
        <v>14</v>
      </c>
      <c r="D5" s="3" t="s">
        <v>15</v>
      </c>
    </row>
    <row r="6" spans="1:4" x14ac:dyDescent="0.2">
      <c r="A6" s="4" t="s">
        <v>16</v>
      </c>
      <c r="B6" s="4">
        <v>600</v>
      </c>
      <c r="C6" s="4">
        <v>7.5300000000000006E-2</v>
      </c>
      <c r="D6" s="4">
        <v>0.18</v>
      </c>
    </row>
    <row r="7" spans="1:4" x14ac:dyDescent="0.2">
      <c r="A7" s="4" t="s">
        <v>17</v>
      </c>
      <c r="B7" s="4">
        <v>600</v>
      </c>
      <c r="C7" s="4">
        <v>0.1227</v>
      </c>
      <c r="D7" s="4">
        <v>0.16</v>
      </c>
    </row>
    <row r="8" spans="1:4" x14ac:dyDescent="0.2">
      <c r="A8" s="4" t="s">
        <v>18</v>
      </c>
      <c r="B8" s="4">
        <v>600</v>
      </c>
      <c r="C8" s="4">
        <v>0.1346</v>
      </c>
      <c r="D8" s="4">
        <v>0.15</v>
      </c>
    </row>
    <row r="9" spans="1:4" x14ac:dyDescent="0.2">
      <c r="A9" s="4" t="s">
        <v>19</v>
      </c>
      <c r="B9" s="4">
        <v>600</v>
      </c>
      <c r="C9" s="4">
        <v>0.1101</v>
      </c>
      <c r="D9" s="4">
        <v>0.13</v>
      </c>
    </row>
    <row r="10" spans="1:4" x14ac:dyDescent="0.2">
      <c r="A10" s="4" t="s">
        <v>20</v>
      </c>
      <c r="B10" s="4">
        <v>600</v>
      </c>
      <c r="C10" s="4">
        <v>7.2499999999999995E-2</v>
      </c>
      <c r="D10" s="4">
        <v>0.11</v>
      </c>
    </row>
    <row r="11" spans="1:4" x14ac:dyDescent="0.2">
      <c r="A11" s="4" t="s">
        <v>21</v>
      </c>
      <c r="B11" s="4">
        <v>600</v>
      </c>
      <c r="C11" s="4">
        <v>5.8999999999999997E-2</v>
      </c>
      <c r="D11" s="4">
        <v>0.09</v>
      </c>
    </row>
    <row r="12" spans="1:4" x14ac:dyDescent="0.2">
      <c r="A12" s="4" t="s">
        <v>22</v>
      </c>
      <c r="B12" s="4">
        <v>600</v>
      </c>
      <c r="C12" s="4">
        <v>0.1069</v>
      </c>
      <c r="D12" s="4">
        <v>7.0000000000000007E-2</v>
      </c>
    </row>
    <row r="13" spans="1:4" x14ac:dyDescent="0.2">
      <c r="A13" s="4" t="s">
        <v>23</v>
      </c>
      <c r="B13" s="4">
        <v>600</v>
      </c>
      <c r="C13" s="4">
        <v>9.5899999999999999E-2</v>
      </c>
      <c r="D13" s="4">
        <v>0.05</v>
      </c>
    </row>
    <row r="14" spans="1:4" x14ac:dyDescent="0.2">
      <c r="A14" s="4" t="s">
        <v>24</v>
      </c>
      <c r="B14" s="4">
        <v>600</v>
      </c>
      <c r="C14" s="4">
        <v>0.29580000000000001</v>
      </c>
      <c r="D14" s="4">
        <v>0.04</v>
      </c>
    </row>
    <row r="15" spans="1:4" x14ac:dyDescent="0.2">
      <c r="A15" s="4" t="s">
        <v>25</v>
      </c>
      <c r="B15" s="4">
        <v>600</v>
      </c>
      <c r="C15" s="4">
        <v>0.26140000000000002</v>
      </c>
      <c r="D15" s="4">
        <v>0.02</v>
      </c>
    </row>
    <row r="16" spans="1:4" x14ac:dyDescent="0.2">
      <c r="A16" s="4" t="s">
        <v>26</v>
      </c>
      <c r="B16" s="4">
        <v>600</v>
      </c>
      <c r="C16" s="4">
        <v>0.38869999999999999</v>
      </c>
      <c r="D16" s="4">
        <v>0</v>
      </c>
    </row>
    <row r="17" spans="1:4" x14ac:dyDescent="0.2">
      <c r="A17" s="4" t="s">
        <v>27</v>
      </c>
      <c r="B17" s="4">
        <v>600</v>
      </c>
      <c r="C17" s="4">
        <v>0.28029999999999999</v>
      </c>
      <c r="D17" s="4">
        <v>0.61</v>
      </c>
    </row>
    <row r="18" spans="1:4" x14ac:dyDescent="0.2">
      <c r="A18" s="4" t="s">
        <v>28</v>
      </c>
      <c r="B18" s="4">
        <v>600</v>
      </c>
      <c r="C18" s="4">
        <v>0.27029999999999998</v>
      </c>
      <c r="D18" s="4">
        <v>0.63</v>
      </c>
    </row>
    <row r="19" spans="1:4" x14ac:dyDescent="0.2">
      <c r="A19" s="4" t="s">
        <v>29</v>
      </c>
      <c r="B19" s="4">
        <v>600</v>
      </c>
      <c r="C19" s="4">
        <v>0.25669999999999998</v>
      </c>
      <c r="D19" s="4">
        <v>0.64</v>
      </c>
    </row>
    <row r="20" spans="1:4" x14ac:dyDescent="0.2">
      <c r="A20" s="4" t="s">
        <v>30</v>
      </c>
      <c r="B20" s="4">
        <v>600</v>
      </c>
      <c r="C20" s="4">
        <v>0.26100000000000001</v>
      </c>
      <c r="D20" s="4">
        <v>0.66</v>
      </c>
    </row>
    <row r="21" spans="1:4" x14ac:dyDescent="0.2">
      <c r="A21" s="4" t="s">
        <v>31</v>
      </c>
      <c r="B21" s="4">
        <v>600</v>
      </c>
      <c r="C21" s="4">
        <v>7.7100000000000002E-2</v>
      </c>
      <c r="D21" s="4">
        <v>0.68</v>
      </c>
    </row>
    <row r="22" spans="1:4" x14ac:dyDescent="0.2">
      <c r="A22" s="4" t="s">
        <v>32</v>
      </c>
      <c r="B22" s="4">
        <v>600</v>
      </c>
      <c r="C22" s="4">
        <v>7.9100000000000004E-2</v>
      </c>
      <c r="D22" s="4">
        <v>0.7</v>
      </c>
    </row>
    <row r="23" spans="1:4" x14ac:dyDescent="0.2">
      <c r="A23" s="4" t="s">
        <v>33</v>
      </c>
      <c r="B23" s="4">
        <v>600</v>
      </c>
      <c r="C23" s="4">
        <v>7.2400000000000006E-2</v>
      </c>
      <c r="D23" s="4">
        <v>0.72</v>
      </c>
    </row>
    <row r="24" spans="1:4" x14ac:dyDescent="0.2">
      <c r="A24" s="4" t="s">
        <v>34</v>
      </c>
      <c r="B24" s="4">
        <v>600</v>
      </c>
      <c r="C24" s="4">
        <v>7.5399999999999995E-2</v>
      </c>
      <c r="D24" s="4">
        <v>0.74</v>
      </c>
    </row>
    <row r="25" spans="1:4" x14ac:dyDescent="0.2">
      <c r="A25" s="4" t="s">
        <v>35</v>
      </c>
      <c r="B25" s="4">
        <v>600</v>
      </c>
      <c r="C25" s="4">
        <v>0.27339999999999998</v>
      </c>
      <c r="D25" s="4">
        <v>0.76</v>
      </c>
    </row>
    <row r="26" spans="1:4" x14ac:dyDescent="0.2">
      <c r="A26" s="4" t="s">
        <v>36</v>
      </c>
      <c r="B26" s="4">
        <v>600</v>
      </c>
      <c r="C26" s="4">
        <v>0.3488</v>
      </c>
      <c r="D26" s="4">
        <v>0.77</v>
      </c>
    </row>
    <row r="27" spans="1:4" x14ac:dyDescent="0.2">
      <c r="A27" s="4" t="s">
        <v>37</v>
      </c>
      <c r="B27" s="4">
        <v>600</v>
      </c>
      <c r="C27" s="4">
        <v>0.51280000000000003</v>
      </c>
      <c r="D27" s="4">
        <v>0.79</v>
      </c>
    </row>
    <row r="28" spans="1:4" x14ac:dyDescent="0.2">
      <c r="A28" s="4" t="s">
        <v>38</v>
      </c>
      <c r="B28" s="4">
        <v>600</v>
      </c>
      <c r="C28" s="4">
        <v>0.35849999999999999</v>
      </c>
      <c r="D28" s="4">
        <v>1.4</v>
      </c>
    </row>
    <row r="29" spans="1:4" x14ac:dyDescent="0.2">
      <c r="A29" s="4" t="s">
        <v>39</v>
      </c>
      <c r="B29" s="4">
        <v>600</v>
      </c>
      <c r="C29" s="4">
        <v>0.33800000000000002</v>
      </c>
      <c r="D29" s="4">
        <v>1.38</v>
      </c>
    </row>
    <row r="30" spans="1:4" x14ac:dyDescent="0.2">
      <c r="A30" s="4" t="s">
        <v>40</v>
      </c>
      <c r="B30" s="4">
        <v>600</v>
      </c>
      <c r="C30" s="4">
        <v>0.35410000000000003</v>
      </c>
      <c r="D30" s="4">
        <v>1.36</v>
      </c>
    </row>
    <row r="31" spans="1:4" x14ac:dyDescent="0.2">
      <c r="A31" s="4" t="s">
        <v>41</v>
      </c>
      <c r="B31" s="4">
        <v>600</v>
      </c>
      <c r="C31" s="4">
        <v>0.3735</v>
      </c>
      <c r="D31" s="4">
        <v>1.34</v>
      </c>
    </row>
    <row r="32" spans="1:4" x14ac:dyDescent="0.2">
      <c r="A32" s="4" t="s">
        <v>42</v>
      </c>
      <c r="B32" s="4">
        <v>600</v>
      </c>
      <c r="C32" s="4">
        <v>0.1409</v>
      </c>
      <c r="D32" s="4">
        <v>1.33</v>
      </c>
    </row>
    <row r="33" spans="1:4" x14ac:dyDescent="0.2">
      <c r="A33" s="4" t="s">
        <v>43</v>
      </c>
      <c r="B33" s="4">
        <v>600</v>
      </c>
      <c r="C33" s="4">
        <v>9.2799999999999994E-2</v>
      </c>
      <c r="D33" s="4">
        <v>1.31</v>
      </c>
    </row>
    <row r="34" spans="1:4" x14ac:dyDescent="0.2">
      <c r="A34" s="4" t="s">
        <v>44</v>
      </c>
      <c r="B34" s="4">
        <v>600</v>
      </c>
      <c r="C34" s="4">
        <v>9.8900000000000002E-2</v>
      </c>
      <c r="D34" s="4">
        <v>1.29</v>
      </c>
    </row>
    <row r="35" spans="1:4" x14ac:dyDescent="0.2">
      <c r="A35" s="4" t="s">
        <v>45</v>
      </c>
      <c r="B35" s="4">
        <v>600</v>
      </c>
      <c r="C35" s="4">
        <v>9.7199999999999995E-2</v>
      </c>
      <c r="D35" s="4">
        <v>1.27</v>
      </c>
    </row>
    <row r="36" spans="1:4" x14ac:dyDescent="0.2">
      <c r="A36" s="4" t="s">
        <v>46</v>
      </c>
      <c r="B36" s="4">
        <v>600</v>
      </c>
      <c r="C36" s="4">
        <v>0.28889999999999999</v>
      </c>
      <c r="D36" s="4">
        <v>1.25</v>
      </c>
    </row>
    <row r="37" spans="1:4" x14ac:dyDescent="0.2">
      <c r="A37" s="4" t="s">
        <v>47</v>
      </c>
      <c r="B37" s="4">
        <v>600</v>
      </c>
      <c r="C37" s="4">
        <v>0.28989999999999999</v>
      </c>
      <c r="D37" s="4">
        <v>1.23</v>
      </c>
    </row>
    <row r="38" spans="1:4" x14ac:dyDescent="0.2">
      <c r="A38" s="4" t="s">
        <v>48</v>
      </c>
      <c r="B38" s="4">
        <v>600</v>
      </c>
      <c r="C38" s="4">
        <v>0.45979999999999999</v>
      </c>
      <c r="D38" s="4">
        <v>1.22</v>
      </c>
    </row>
    <row r="39" spans="1:4" x14ac:dyDescent="0.2">
      <c r="A39" s="4" t="s">
        <v>49</v>
      </c>
      <c r="B39" s="4">
        <v>600</v>
      </c>
      <c r="C39" s="4">
        <v>0.32690000000000002</v>
      </c>
      <c r="D39" s="4">
        <v>1.82</v>
      </c>
    </row>
    <row r="40" spans="1:4" x14ac:dyDescent="0.2">
      <c r="A40" s="4" t="s">
        <v>50</v>
      </c>
      <c r="B40" s="4">
        <v>600</v>
      </c>
      <c r="C40" s="4">
        <v>0.3357</v>
      </c>
      <c r="D40" s="4">
        <v>1.84</v>
      </c>
    </row>
    <row r="41" spans="1:4" x14ac:dyDescent="0.2">
      <c r="A41" s="4" t="s">
        <v>51</v>
      </c>
      <c r="B41" s="4">
        <v>600</v>
      </c>
      <c r="C41" s="4">
        <v>0.31929999999999997</v>
      </c>
      <c r="D41" s="4">
        <v>1.86</v>
      </c>
    </row>
    <row r="42" spans="1:4" x14ac:dyDescent="0.2">
      <c r="A42" s="4" t="s">
        <v>52</v>
      </c>
      <c r="B42" s="4">
        <v>600</v>
      </c>
      <c r="C42" s="4">
        <v>0.3261</v>
      </c>
      <c r="D42" s="4">
        <v>1.88</v>
      </c>
    </row>
    <row r="43" spans="1:4" x14ac:dyDescent="0.2">
      <c r="A43" s="4" t="s">
        <v>53</v>
      </c>
      <c r="B43" s="4">
        <v>600</v>
      </c>
      <c r="C43" s="4">
        <v>0.26840000000000003</v>
      </c>
      <c r="D43" s="4">
        <v>1.9</v>
      </c>
    </row>
    <row r="44" spans="1:4" x14ac:dyDescent="0.2">
      <c r="A44" s="4" t="s">
        <v>54</v>
      </c>
      <c r="B44" s="4">
        <v>600</v>
      </c>
      <c r="C44" s="4">
        <v>0.28620000000000001</v>
      </c>
      <c r="D44" s="4">
        <v>1.91</v>
      </c>
    </row>
    <row r="45" spans="1:4" x14ac:dyDescent="0.2">
      <c r="A45" s="4" t="s">
        <v>55</v>
      </c>
      <c r="B45" s="4">
        <v>600</v>
      </c>
      <c r="C45" s="4">
        <v>0.2787</v>
      </c>
      <c r="D45" s="4">
        <v>1.93</v>
      </c>
    </row>
    <row r="46" spans="1:4" x14ac:dyDescent="0.2">
      <c r="A46" s="4" t="s">
        <v>56</v>
      </c>
      <c r="B46" s="4">
        <v>600</v>
      </c>
      <c r="C46" s="4">
        <v>0.2797</v>
      </c>
      <c r="D46" s="4">
        <v>1.95</v>
      </c>
    </row>
    <row r="47" spans="1:4" x14ac:dyDescent="0.2">
      <c r="A47" s="4" t="s">
        <v>57</v>
      </c>
      <c r="B47" s="4">
        <v>600</v>
      </c>
      <c r="C47" s="4">
        <v>0.27150000000000002</v>
      </c>
      <c r="D47" s="4">
        <v>1.97</v>
      </c>
    </row>
    <row r="48" spans="1:4" x14ac:dyDescent="0.2">
      <c r="A48" s="4" t="s">
        <v>58</v>
      </c>
      <c r="B48" s="4">
        <v>600</v>
      </c>
      <c r="C48" s="4">
        <v>0.2747</v>
      </c>
      <c r="D48" s="4">
        <v>1.99</v>
      </c>
    </row>
    <row r="49" spans="1:4" x14ac:dyDescent="0.2">
      <c r="A49" s="4" t="s">
        <v>59</v>
      </c>
      <c r="B49" s="4">
        <v>600</v>
      </c>
      <c r="C49" s="4">
        <v>5.6800000000000003E-2</v>
      </c>
      <c r="D49" s="4">
        <v>2.0099999999999998</v>
      </c>
    </row>
    <row r="50" spans="1:4" x14ac:dyDescent="0.2">
      <c r="A50" s="4" t="s">
        <v>60</v>
      </c>
      <c r="B50" s="4">
        <v>600</v>
      </c>
      <c r="C50" s="4">
        <v>0.27510000000000001</v>
      </c>
      <c r="D50" s="4">
        <v>2.61</v>
      </c>
    </row>
    <row r="51" spans="1:4" x14ac:dyDescent="0.2">
      <c r="A51" s="4" t="s">
        <v>61</v>
      </c>
      <c r="B51" s="4">
        <v>600</v>
      </c>
      <c r="C51" s="4">
        <v>0.29020000000000001</v>
      </c>
      <c r="D51" s="4">
        <v>2.6</v>
      </c>
    </row>
    <row r="52" spans="1:4" x14ac:dyDescent="0.2">
      <c r="A52" s="4" t="s">
        <v>62</v>
      </c>
      <c r="B52" s="4">
        <v>600</v>
      </c>
      <c r="C52" s="4">
        <v>0.29949999999999999</v>
      </c>
      <c r="D52" s="4">
        <v>2.58</v>
      </c>
    </row>
    <row r="53" spans="1:4" x14ac:dyDescent="0.2">
      <c r="A53" s="4" t="s">
        <v>63</v>
      </c>
      <c r="B53" s="4">
        <v>600</v>
      </c>
      <c r="C53" s="4">
        <v>0.28220000000000001</v>
      </c>
      <c r="D53" s="4">
        <v>2.56</v>
      </c>
    </row>
    <row r="54" spans="1:4" x14ac:dyDescent="0.2">
      <c r="A54" s="4" t="s">
        <v>64</v>
      </c>
      <c r="B54" s="4">
        <v>600</v>
      </c>
      <c r="C54" s="4">
        <v>0.251</v>
      </c>
      <c r="D54" s="4">
        <v>2.54</v>
      </c>
    </row>
    <row r="55" spans="1:4" x14ac:dyDescent="0.2">
      <c r="A55" s="4" t="s">
        <v>65</v>
      </c>
      <c r="B55" s="4">
        <v>600</v>
      </c>
      <c r="C55" s="4">
        <v>0.25340000000000001</v>
      </c>
      <c r="D55" s="4">
        <v>2.52</v>
      </c>
    </row>
    <row r="56" spans="1:4" x14ac:dyDescent="0.2">
      <c r="A56" s="4" t="s">
        <v>66</v>
      </c>
      <c r="B56" s="4">
        <v>600</v>
      </c>
      <c r="C56" s="4">
        <v>0.26829999999999998</v>
      </c>
      <c r="D56" s="4">
        <v>2.5</v>
      </c>
    </row>
    <row r="57" spans="1:4" x14ac:dyDescent="0.2">
      <c r="A57" s="4" t="s">
        <v>67</v>
      </c>
      <c r="B57" s="4">
        <v>600</v>
      </c>
      <c r="C57" s="4">
        <v>0.26079999999999998</v>
      </c>
      <c r="D57" s="4">
        <v>2.48</v>
      </c>
    </row>
    <row r="58" spans="1:4" x14ac:dyDescent="0.2">
      <c r="A58" s="4" t="s">
        <v>68</v>
      </c>
      <c r="B58" s="4">
        <v>600</v>
      </c>
      <c r="C58" s="4">
        <v>0.26950000000000002</v>
      </c>
      <c r="D58" s="4">
        <v>2.4700000000000002</v>
      </c>
    </row>
    <row r="59" spans="1:4" x14ac:dyDescent="0.2">
      <c r="A59" s="4" t="s">
        <v>69</v>
      </c>
      <c r="B59" s="4">
        <v>600</v>
      </c>
      <c r="C59" s="4">
        <v>0.2233</v>
      </c>
      <c r="D59" s="4">
        <v>2.4500000000000002</v>
      </c>
    </row>
    <row r="60" spans="1:4" x14ac:dyDescent="0.2">
      <c r="A60" s="4" t="s">
        <v>70</v>
      </c>
      <c r="B60" s="4">
        <v>600</v>
      </c>
      <c r="C60" s="4">
        <v>5.6099999999999997E-2</v>
      </c>
      <c r="D60" s="4">
        <v>2.4300000000000002</v>
      </c>
    </row>
    <row r="61" spans="1:4" x14ac:dyDescent="0.2">
      <c r="A61" s="4" t="s">
        <v>71</v>
      </c>
      <c r="B61" s="4">
        <v>600</v>
      </c>
      <c r="C61" s="4">
        <v>0.26100000000000001</v>
      </c>
      <c r="D61" s="4">
        <v>3.04</v>
      </c>
    </row>
    <row r="62" spans="1:4" x14ac:dyDescent="0.2">
      <c r="A62" s="4" t="s">
        <v>72</v>
      </c>
      <c r="B62" s="4">
        <v>600</v>
      </c>
      <c r="C62" s="4">
        <v>0.2787</v>
      </c>
      <c r="D62" s="4">
        <v>3.06</v>
      </c>
    </row>
    <row r="63" spans="1:4" x14ac:dyDescent="0.2">
      <c r="A63" s="4" t="s">
        <v>73</v>
      </c>
      <c r="B63" s="4">
        <v>600</v>
      </c>
      <c r="C63" s="4">
        <v>0.26529999999999998</v>
      </c>
      <c r="D63" s="4">
        <v>3.07</v>
      </c>
    </row>
    <row r="64" spans="1:4" x14ac:dyDescent="0.2">
      <c r="A64" s="4" t="s">
        <v>74</v>
      </c>
      <c r="B64" s="4">
        <v>600</v>
      </c>
      <c r="C64" s="4">
        <v>0.29010000000000002</v>
      </c>
      <c r="D64" s="4">
        <v>3.09</v>
      </c>
    </row>
    <row r="65" spans="1:4" x14ac:dyDescent="0.2">
      <c r="A65" s="4" t="s">
        <v>75</v>
      </c>
      <c r="B65" s="4">
        <v>600</v>
      </c>
      <c r="C65" s="4">
        <v>0.2737</v>
      </c>
      <c r="D65" s="4">
        <v>3.11</v>
      </c>
    </row>
    <row r="66" spans="1:4" x14ac:dyDescent="0.2">
      <c r="A66" s="4" t="s">
        <v>76</v>
      </c>
      <c r="B66" s="4">
        <v>600</v>
      </c>
      <c r="C66" s="4">
        <v>0.26140000000000002</v>
      </c>
      <c r="D66" s="4">
        <v>3.13</v>
      </c>
    </row>
    <row r="67" spans="1:4" x14ac:dyDescent="0.2">
      <c r="A67" s="4" t="s">
        <v>77</v>
      </c>
      <c r="B67" s="4">
        <v>600</v>
      </c>
      <c r="C67" s="4">
        <v>0.26429999999999998</v>
      </c>
      <c r="D67" s="4">
        <v>3.15</v>
      </c>
    </row>
    <row r="68" spans="1:4" x14ac:dyDescent="0.2">
      <c r="A68" s="4" t="s">
        <v>78</v>
      </c>
      <c r="B68" s="4">
        <v>600</v>
      </c>
      <c r="C68" s="4">
        <v>0.27229999999999999</v>
      </c>
      <c r="D68" s="4">
        <v>3.17</v>
      </c>
    </row>
    <row r="69" spans="1:4" x14ac:dyDescent="0.2">
      <c r="A69" s="4" t="s">
        <v>79</v>
      </c>
      <c r="B69" s="4">
        <v>600</v>
      </c>
      <c r="C69" s="4">
        <v>0.26200000000000001</v>
      </c>
      <c r="D69" s="4">
        <v>3.18</v>
      </c>
    </row>
    <row r="70" spans="1:4" x14ac:dyDescent="0.2">
      <c r="A70" s="4" t="s">
        <v>80</v>
      </c>
      <c r="B70" s="4">
        <v>600</v>
      </c>
      <c r="C70" s="4">
        <v>0.3044</v>
      </c>
      <c r="D70" s="4">
        <v>3.2</v>
      </c>
    </row>
    <row r="71" spans="1:4" x14ac:dyDescent="0.2">
      <c r="A71" s="4" t="s">
        <v>81</v>
      </c>
      <c r="B71" s="4">
        <v>600</v>
      </c>
      <c r="C71" s="4">
        <v>5.5500000000000001E-2</v>
      </c>
      <c r="D71" s="4">
        <v>3.22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Información general"/>
  <dimension ref="A1:D22"/>
  <sheetViews>
    <sheetView workbookViewId="0"/>
  </sheetViews>
  <sheetFormatPr baseColWidth="10" defaultColWidth="9.140625" defaultRowHeight="12.75" x14ac:dyDescent="0.2"/>
  <cols>
    <col min="1" max="1" width="21.42578125" customWidth="1"/>
    <col min="3" max="4" width="21.42578125" customWidth="1"/>
  </cols>
  <sheetData>
    <row r="1" spans="1:4" x14ac:dyDescent="0.2">
      <c r="A1" s="4" t="s">
        <v>82</v>
      </c>
    </row>
    <row r="3" spans="1:4" ht="14.25" x14ac:dyDescent="0.2">
      <c r="C3" s="4" t="s">
        <v>83</v>
      </c>
      <c r="D3" s="2">
        <v>44148.442962963003</v>
      </c>
    </row>
    <row r="4" spans="1:4" x14ac:dyDescent="0.2">
      <c r="C4" s="4" t="s">
        <v>84</v>
      </c>
      <c r="D4" s="4" t="s">
        <v>85</v>
      </c>
    </row>
    <row r="5" spans="1:4" x14ac:dyDescent="0.2">
      <c r="C5" s="4" t="s">
        <v>86</v>
      </c>
      <c r="D5" s="4" t="s">
        <v>87</v>
      </c>
    </row>
    <row r="6" spans="1:4" x14ac:dyDescent="0.2">
      <c r="C6" s="4" t="s">
        <v>88</v>
      </c>
      <c r="D6" s="4" t="s">
        <v>89</v>
      </c>
    </row>
    <row r="7" spans="1:4" x14ac:dyDescent="0.2">
      <c r="C7" s="4" t="s">
        <v>90</v>
      </c>
      <c r="D7" s="4" t="s">
        <v>91</v>
      </c>
    </row>
    <row r="8" spans="1:4" x14ac:dyDescent="0.2">
      <c r="C8" s="4" t="s">
        <v>92</v>
      </c>
      <c r="D8" s="4" t="s">
        <v>93</v>
      </c>
    </row>
    <row r="9" spans="1:4" x14ac:dyDescent="0.2">
      <c r="C9" s="4" t="s">
        <v>94</v>
      </c>
      <c r="D9" s="4" t="s">
        <v>95</v>
      </c>
    </row>
    <row r="10" spans="1:4" x14ac:dyDescent="0.2">
      <c r="C10" s="4" t="s">
        <v>96</v>
      </c>
      <c r="D10" s="4" t="s">
        <v>97</v>
      </c>
    </row>
    <row r="16" spans="1:4" x14ac:dyDescent="0.2">
      <c r="A16" s="4" t="s">
        <v>98</v>
      </c>
    </row>
    <row r="17" spans="3:4" x14ac:dyDescent="0.2">
      <c r="C17" s="4" t="s">
        <v>99</v>
      </c>
      <c r="D17" s="4" t="s">
        <v>100</v>
      </c>
    </row>
    <row r="18" spans="3:4" x14ac:dyDescent="0.2">
      <c r="C18" s="4" t="s">
        <v>101</v>
      </c>
      <c r="D18" s="4" t="s">
        <v>102</v>
      </c>
    </row>
    <row r="19" spans="3:4" x14ac:dyDescent="0.2">
      <c r="C19" s="4" t="s">
        <v>13</v>
      </c>
      <c r="D19" s="4" t="s">
        <v>103</v>
      </c>
    </row>
    <row r="20" spans="3:4" x14ac:dyDescent="0.2">
      <c r="C20" s="4" t="s">
        <v>104</v>
      </c>
      <c r="D20" s="4" t="s">
        <v>1</v>
      </c>
    </row>
    <row r="21" spans="3:4" x14ac:dyDescent="0.2">
      <c r="C21" s="4" t="s">
        <v>105</v>
      </c>
      <c r="D21" s="4" t="s">
        <v>95</v>
      </c>
    </row>
    <row r="22" spans="3:4" x14ac:dyDescent="0.2">
      <c r="C22" s="4" t="s">
        <v>106</v>
      </c>
      <c r="D22" s="4" t="s">
        <v>107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Diseño de placa"/>
  <dimension ref="A1:M9"/>
  <sheetViews>
    <sheetView workbookViewId="0"/>
  </sheetViews>
  <sheetFormatPr baseColWidth="10" defaultColWidth="9.140625" defaultRowHeight="12.75" x14ac:dyDescent="0.2"/>
  <sheetData>
    <row r="1" spans="1:13" ht="14.25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 ht="14.25" x14ac:dyDescent="0.2">
      <c r="A2" s="3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14.25" x14ac:dyDescent="0.2">
      <c r="A3" s="3" t="s">
        <v>4</v>
      </c>
      <c r="B3" s="5"/>
      <c r="C3" s="6" t="s">
        <v>108</v>
      </c>
      <c r="D3" s="6" t="s">
        <v>108</v>
      </c>
      <c r="E3" s="6" t="s">
        <v>108</v>
      </c>
      <c r="F3" s="6" t="s">
        <v>108</v>
      </c>
      <c r="G3" s="6" t="s">
        <v>108</v>
      </c>
      <c r="H3" s="6" t="s">
        <v>108</v>
      </c>
      <c r="I3" s="6" t="s">
        <v>108</v>
      </c>
      <c r="J3" s="6" t="s">
        <v>108</v>
      </c>
      <c r="K3" s="6" t="s">
        <v>108</v>
      </c>
      <c r="L3" s="6" t="s">
        <v>108</v>
      </c>
      <c r="M3" s="6" t="s">
        <v>108</v>
      </c>
    </row>
    <row r="4" spans="1:13" ht="14.25" x14ac:dyDescent="0.2">
      <c r="A4" s="3" t="s">
        <v>5</v>
      </c>
      <c r="B4" s="5"/>
      <c r="C4" s="6" t="s">
        <v>108</v>
      </c>
      <c r="D4" s="6" t="s">
        <v>108</v>
      </c>
      <c r="E4" s="6" t="s">
        <v>108</v>
      </c>
      <c r="F4" s="6" t="s">
        <v>108</v>
      </c>
      <c r="G4" s="6" t="s">
        <v>108</v>
      </c>
      <c r="H4" s="6" t="s">
        <v>108</v>
      </c>
      <c r="I4" s="6" t="s">
        <v>108</v>
      </c>
      <c r="J4" s="6" t="s">
        <v>108</v>
      </c>
      <c r="K4" s="6" t="s">
        <v>108</v>
      </c>
      <c r="L4" s="6" t="s">
        <v>108</v>
      </c>
      <c r="M4" s="6" t="s">
        <v>108</v>
      </c>
    </row>
    <row r="5" spans="1:13" ht="14.25" x14ac:dyDescent="0.2">
      <c r="A5" s="3" t="s">
        <v>6</v>
      </c>
      <c r="B5" s="5"/>
      <c r="C5" s="6" t="s">
        <v>108</v>
      </c>
      <c r="D5" s="6" t="s">
        <v>108</v>
      </c>
      <c r="E5" s="6" t="s">
        <v>108</v>
      </c>
      <c r="F5" s="6" t="s">
        <v>108</v>
      </c>
      <c r="G5" s="6" t="s">
        <v>108</v>
      </c>
      <c r="H5" s="6" t="s">
        <v>108</v>
      </c>
      <c r="I5" s="6" t="s">
        <v>108</v>
      </c>
      <c r="J5" s="6" t="s">
        <v>108</v>
      </c>
      <c r="K5" s="6" t="s">
        <v>108</v>
      </c>
      <c r="L5" s="6" t="s">
        <v>108</v>
      </c>
      <c r="M5" s="6" t="s">
        <v>108</v>
      </c>
    </row>
    <row r="6" spans="1:13" ht="14.25" x14ac:dyDescent="0.2">
      <c r="A6" s="3" t="s">
        <v>7</v>
      </c>
      <c r="B6" s="5"/>
      <c r="C6" s="6" t="s">
        <v>108</v>
      </c>
      <c r="D6" s="6" t="s">
        <v>108</v>
      </c>
      <c r="E6" s="6" t="s">
        <v>108</v>
      </c>
      <c r="F6" s="6" t="s">
        <v>108</v>
      </c>
      <c r="G6" s="6" t="s">
        <v>108</v>
      </c>
      <c r="H6" s="6" t="s">
        <v>108</v>
      </c>
      <c r="I6" s="6" t="s">
        <v>108</v>
      </c>
      <c r="J6" s="6" t="s">
        <v>108</v>
      </c>
      <c r="K6" s="6" t="s">
        <v>108</v>
      </c>
      <c r="L6" s="6" t="s">
        <v>108</v>
      </c>
      <c r="M6" s="6" t="s">
        <v>108</v>
      </c>
    </row>
    <row r="7" spans="1:13" ht="14.25" x14ac:dyDescent="0.2">
      <c r="A7" s="3" t="s">
        <v>8</v>
      </c>
      <c r="B7" s="5"/>
      <c r="C7" s="6" t="s">
        <v>108</v>
      </c>
      <c r="D7" s="6" t="s">
        <v>108</v>
      </c>
      <c r="E7" s="6" t="s">
        <v>108</v>
      </c>
      <c r="F7" s="6" t="s">
        <v>108</v>
      </c>
      <c r="G7" s="6" t="s">
        <v>108</v>
      </c>
      <c r="H7" s="6" t="s">
        <v>108</v>
      </c>
      <c r="I7" s="6" t="s">
        <v>108</v>
      </c>
      <c r="J7" s="6" t="s">
        <v>108</v>
      </c>
      <c r="K7" s="6" t="s">
        <v>108</v>
      </c>
      <c r="L7" s="6" t="s">
        <v>108</v>
      </c>
      <c r="M7" s="6" t="s">
        <v>108</v>
      </c>
    </row>
    <row r="8" spans="1:13" ht="14.25" x14ac:dyDescent="0.2">
      <c r="A8" s="3" t="s">
        <v>9</v>
      </c>
      <c r="B8" s="5"/>
      <c r="C8" s="6" t="s">
        <v>108</v>
      </c>
      <c r="D8" s="6" t="s">
        <v>108</v>
      </c>
      <c r="E8" s="6" t="s">
        <v>108</v>
      </c>
      <c r="F8" s="6" t="s">
        <v>108</v>
      </c>
      <c r="G8" s="6" t="s">
        <v>108</v>
      </c>
      <c r="H8" s="6" t="s">
        <v>108</v>
      </c>
      <c r="I8" s="6" t="s">
        <v>108</v>
      </c>
      <c r="J8" s="6" t="s">
        <v>108</v>
      </c>
      <c r="K8" s="6" t="s">
        <v>108</v>
      </c>
      <c r="L8" s="6" t="s">
        <v>108</v>
      </c>
      <c r="M8" s="6" t="s">
        <v>108</v>
      </c>
    </row>
    <row r="9" spans="1:13" ht="14.25" x14ac:dyDescent="0.2">
      <c r="A9" s="3" t="s">
        <v>10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Ejecutar registro"/>
  <dimension ref="A1:C4"/>
  <sheetViews>
    <sheetView workbookViewId="0"/>
  </sheetViews>
  <sheetFormatPr baseColWidth="10" defaultColWidth="42.85546875" defaultRowHeight="12.75" x14ac:dyDescent="0.2"/>
  <sheetData>
    <row r="1" spans="1:3" ht="14.25" x14ac:dyDescent="0.2">
      <c r="A1" s="3" t="s">
        <v>109</v>
      </c>
      <c r="B1" s="7">
        <v>44148.442766203698</v>
      </c>
      <c r="C1" s="2">
        <v>44148.442766203698</v>
      </c>
    </row>
    <row r="2" spans="1:3" ht="14.25" x14ac:dyDescent="0.2">
      <c r="A2" s="3" t="s">
        <v>110</v>
      </c>
      <c r="B2" s="8">
        <v>19.8</v>
      </c>
      <c r="C2" s="2">
        <v>44148.442766203698</v>
      </c>
    </row>
    <row r="3" spans="1:3" ht="14.25" x14ac:dyDescent="0.2">
      <c r="A3" s="3" t="s">
        <v>110</v>
      </c>
      <c r="B3" s="8">
        <v>19.8</v>
      </c>
      <c r="C3" s="2">
        <v>44148.442962963003</v>
      </c>
    </row>
    <row r="4" spans="1:3" ht="14.25" x14ac:dyDescent="0.2">
      <c r="A4" s="3" t="s">
        <v>111</v>
      </c>
      <c r="B4" s="7">
        <v>44148.442962963003</v>
      </c>
      <c r="C4" s="2">
        <v>44148.442962963003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Resultados de absorbancia</vt:lpstr>
      <vt:lpstr>Datos en bruto 600 nm</vt:lpstr>
      <vt:lpstr>Información general</vt:lpstr>
      <vt:lpstr>Diseño de placa</vt:lpstr>
      <vt:lpstr>Ejecutar registro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LUISA MARIA CASTAÑO PULGARIN</cp:lastModifiedBy>
  <dcterms:created xsi:type="dcterms:W3CDTF">2020-11-13T16:12:06Z</dcterms:created>
  <dcterms:modified xsi:type="dcterms:W3CDTF">2021-01-21T16:22:00Z</dcterms:modified>
</cp:coreProperties>
</file>