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DCA47006-742C-43C1-89D5-62EB2E9A00E6}" xr6:coauthVersionLast="32" xr6:coauthVersionMax="32" xr10:uidLastSave="{00000000-0000-0000-0000-000000000000}"/>
  <bookViews>
    <workbookView xWindow="0" yWindow="180" windowWidth="19200" windowHeight="7834" firstSheet="3" activeTab="9" xr2:uid="{00000000-000D-0000-FFFF-FFFF00000000}"/>
  </bookViews>
  <sheets>
    <sheet name="Job Summary" sheetId="6" r:id="rId1"/>
    <sheet name="Sheet1" sheetId="5" r:id="rId2"/>
    <sheet name="Takeoffs" sheetId="1" r:id="rId3"/>
    <sheet name="Sheet2" sheetId="2" r:id="rId4"/>
    <sheet name="Sheet3" sheetId="3" r:id="rId5"/>
    <sheet name="Part List" sheetId="15" r:id="rId6"/>
    <sheet name="Unit Types" sheetId="9" r:id="rId7"/>
    <sheet name="Power" sheetId="10" r:id="rId8"/>
    <sheet name="Power_$" sheetId="17" r:id="rId9"/>
    <sheet name="Fan_F" sheetId="18" r:id="rId10"/>
    <sheet name="Fan_F$" sheetId="19" r:id="rId11"/>
    <sheet name="Selector" sheetId="12" r:id="rId12"/>
    <sheet name="Selector_$" sheetId="13" r:id="rId13"/>
    <sheet name="Selector_PL" sheetId="24" r:id="rId14"/>
    <sheet name="Pick List" sheetId="8" r:id="rId15"/>
  </sheets>
  <definedNames>
    <definedName name="_xlnm._FilterDatabase" localSheetId="14" hidden="1">'Pick List'!$A$1:$O$1</definedName>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E14" i="8" l="1"/>
  <c r="E15" i="8"/>
  <c r="E2" i="8"/>
  <c r="E3" i="8"/>
  <c r="E4" i="8"/>
  <c r="E5" i="8"/>
  <c r="E6" i="8"/>
  <c r="E7" i="8"/>
  <c r="E8" i="8"/>
  <c r="E9" i="8"/>
  <c r="E10" i="8"/>
  <c r="E11" i="8"/>
  <c r="E12" i="8"/>
  <c r="E13" i="8"/>
  <c r="G22" i="18"/>
  <c r="I22" i="18"/>
  <c r="K22" i="18"/>
  <c r="M22" i="18"/>
  <c r="O22" i="18"/>
  <c r="Q22" i="18"/>
  <c r="S22" i="18"/>
  <c r="U22" i="18"/>
  <c r="W22" i="18"/>
  <c r="Y22" i="18"/>
  <c r="AA22" i="18"/>
  <c r="AC22" i="18"/>
  <c r="AE22" i="18"/>
  <c r="AG22" i="18"/>
  <c r="AI22" i="18"/>
  <c r="AK22" i="18"/>
  <c r="G23" i="18"/>
  <c r="I23" i="18"/>
  <c r="K23" i="18"/>
  <c r="M23" i="18"/>
  <c r="O23" i="18"/>
  <c r="Q23" i="18"/>
  <c r="S23" i="18"/>
  <c r="U23" i="18"/>
  <c r="W23" i="18"/>
  <c r="Y23" i="18"/>
  <c r="AA23" i="18"/>
  <c r="AC23" i="18"/>
  <c r="AE23" i="18"/>
  <c r="AG23" i="18"/>
  <c r="AI23" i="18"/>
  <c r="AK23" i="18"/>
  <c r="G24" i="18"/>
  <c r="I24" i="18"/>
  <c r="K24" i="18"/>
  <c r="M24" i="18"/>
  <c r="O24" i="18"/>
  <c r="Q24" i="18"/>
  <c r="S24" i="18"/>
  <c r="U24" i="18"/>
  <c r="W24" i="18"/>
  <c r="Y24" i="18"/>
  <c r="AA24" i="18"/>
  <c r="AC24" i="18"/>
  <c r="AE24" i="18"/>
  <c r="AG24" i="18"/>
  <c r="AI24" i="18"/>
  <c r="AK24" i="18"/>
  <c r="G25" i="18"/>
  <c r="I25" i="18"/>
  <c r="K25" i="18"/>
  <c r="M25" i="18"/>
  <c r="O25" i="18"/>
  <c r="Q25" i="18"/>
  <c r="S25" i="18"/>
  <c r="U25" i="18"/>
  <c r="W25" i="18"/>
  <c r="Y25" i="18"/>
  <c r="AA25" i="18"/>
  <c r="AC25" i="18"/>
  <c r="AE25" i="18"/>
  <c r="AG25" i="18"/>
  <c r="AI25" i="18"/>
  <c r="AK25" i="18"/>
  <c r="G26" i="18"/>
  <c r="I26" i="18"/>
  <c r="K26" i="18"/>
  <c r="M26" i="18"/>
  <c r="O26" i="18"/>
  <c r="Q26" i="18"/>
  <c r="S26" i="18"/>
  <c r="U26" i="18"/>
  <c r="W26" i="18"/>
  <c r="Y26" i="18"/>
  <c r="AA26" i="18"/>
  <c r="AC26" i="18"/>
  <c r="AE26" i="18"/>
  <c r="AG26" i="18"/>
  <c r="AI26" i="18"/>
  <c r="AK26" i="18"/>
  <c r="G27" i="18"/>
  <c r="I27" i="18"/>
  <c r="K27" i="18"/>
  <c r="M27" i="18"/>
  <c r="O27" i="18"/>
  <c r="Q27" i="18"/>
  <c r="S27" i="18"/>
  <c r="U27" i="18"/>
  <c r="W27" i="18"/>
  <c r="Y27" i="18"/>
  <c r="AA27" i="18"/>
  <c r="AC27" i="18"/>
  <c r="AE27" i="18"/>
  <c r="AG27" i="18"/>
  <c r="AI27" i="18"/>
  <c r="AK27" i="18"/>
  <c r="G28" i="18"/>
  <c r="I28" i="18"/>
  <c r="K28" i="18"/>
  <c r="M28" i="18"/>
  <c r="O28" i="18"/>
  <c r="Q28" i="18"/>
  <c r="S28" i="18"/>
  <c r="U28" i="18"/>
  <c r="W28" i="18"/>
  <c r="Y28" i="18"/>
  <c r="AA28" i="18"/>
  <c r="AC28" i="18"/>
  <c r="AE28" i="18"/>
  <c r="AG28" i="18"/>
  <c r="AI28" i="18"/>
  <c r="AK28" i="18"/>
  <c r="G29" i="18"/>
  <c r="I29" i="18"/>
  <c r="K29" i="18"/>
  <c r="M29" i="18"/>
  <c r="O29" i="18"/>
  <c r="Q29" i="18"/>
  <c r="S29" i="18"/>
  <c r="U29" i="18"/>
  <c r="W29" i="18"/>
  <c r="Y29" i="18"/>
  <c r="AA29" i="18"/>
  <c r="AC29" i="18"/>
  <c r="AE29" i="18"/>
  <c r="AG29" i="18"/>
  <c r="AI29" i="18"/>
  <c r="AK29" i="18"/>
  <c r="G30" i="18"/>
  <c r="I30" i="18"/>
  <c r="K30" i="18"/>
  <c r="M30" i="18"/>
  <c r="O30" i="18"/>
  <c r="Q30" i="18"/>
  <c r="S30" i="18"/>
  <c r="U30" i="18"/>
  <c r="W30" i="18"/>
  <c r="Y30" i="18"/>
  <c r="AA30" i="18"/>
  <c r="AC30" i="18"/>
  <c r="AE30" i="18"/>
  <c r="AG30" i="18"/>
  <c r="AI30" i="18"/>
  <c r="AK30" i="18"/>
  <c r="G31" i="18"/>
  <c r="I31" i="18"/>
  <c r="K31" i="18"/>
  <c r="M31" i="18"/>
  <c r="O31" i="18"/>
  <c r="Q31" i="18"/>
  <c r="S31" i="18"/>
  <c r="U31" i="18"/>
  <c r="W31" i="18"/>
  <c r="Y31" i="18"/>
  <c r="AA31" i="18"/>
  <c r="AC31" i="18"/>
  <c r="AE31" i="18"/>
  <c r="AG31" i="18"/>
  <c r="AI31" i="18"/>
  <c r="AK31" i="18"/>
  <c r="G32" i="18"/>
  <c r="I32" i="18"/>
  <c r="K32" i="18"/>
  <c r="M32" i="18"/>
  <c r="O32" i="18"/>
  <c r="Q32" i="18"/>
  <c r="S32" i="18"/>
  <c r="U32" i="18"/>
  <c r="W32" i="18"/>
  <c r="Y32" i="18"/>
  <c r="AA32" i="18"/>
  <c r="AC32" i="18"/>
  <c r="AE32" i="18"/>
  <c r="AG32" i="18"/>
  <c r="AI32" i="18"/>
  <c r="AK32" i="18"/>
  <c r="E23" i="18"/>
  <c r="E24" i="18"/>
  <c r="E25" i="18"/>
  <c r="E26" i="18"/>
  <c r="E27" i="18"/>
  <c r="E28" i="18"/>
  <c r="E29" i="18"/>
  <c r="E30" i="18"/>
  <c r="E31" i="18"/>
  <c r="E32" i="18"/>
  <c r="E22" i="18"/>
  <c r="F21" i="18"/>
  <c r="E21" i="18"/>
  <c r="A22" i="18"/>
  <c r="W3" i="13" s="1"/>
  <c r="A23" i="18"/>
  <c r="AE3" i="13" s="1"/>
  <c r="A24" i="18"/>
  <c r="A25" i="18"/>
  <c r="A26" i="18"/>
  <c r="A27" i="18"/>
  <c r="A28" i="18"/>
  <c r="A29" i="18"/>
  <c r="A30" i="18"/>
  <c r="A31" i="18"/>
  <c r="A32" i="18"/>
  <c r="A21" i="18"/>
  <c r="A11" i="10"/>
  <c r="E11" i="10"/>
  <c r="F11" i="10"/>
  <c r="G11" i="10"/>
  <c r="A12" i="10"/>
  <c r="E12" i="10"/>
  <c r="G12" i="10"/>
  <c r="I12" i="10"/>
  <c r="K12" i="10"/>
  <c r="M12" i="10"/>
  <c r="O12" i="10"/>
  <c r="Q12" i="10"/>
  <c r="S12" i="10"/>
  <c r="U12" i="10"/>
  <c r="W12" i="10"/>
  <c r="A13" i="10"/>
  <c r="F7" i="13" s="1"/>
  <c r="E13" i="10"/>
  <c r="G13" i="10"/>
  <c r="I13" i="10"/>
  <c r="K13" i="10"/>
  <c r="M13" i="10"/>
  <c r="O13" i="10"/>
  <c r="Q13" i="10"/>
  <c r="S13" i="10"/>
  <c r="U13" i="10"/>
  <c r="W13" i="10"/>
  <c r="C3" i="24"/>
  <c r="G3" i="24"/>
  <c r="F4" i="24"/>
  <c r="N4" i="24"/>
  <c r="V4" i="24"/>
  <c r="D5" i="24"/>
  <c r="F5" i="24"/>
  <c r="J5" i="24"/>
  <c r="L5" i="24"/>
  <c r="N5" i="24"/>
  <c r="R5" i="24"/>
  <c r="T5" i="24"/>
  <c r="V5" i="24"/>
  <c r="Z5" i="24"/>
  <c r="H6" i="24"/>
  <c r="P6" i="24"/>
  <c r="H7" i="24"/>
  <c r="P7" i="24"/>
  <c r="X7" i="24"/>
  <c r="F9" i="24"/>
  <c r="H9" i="24"/>
  <c r="J9" i="24"/>
  <c r="N9" i="24"/>
  <c r="P9" i="24"/>
  <c r="R9" i="24"/>
  <c r="V9" i="24"/>
  <c r="X9" i="24"/>
  <c r="Z9" i="24"/>
  <c r="X10" i="24"/>
  <c r="D11" i="24"/>
  <c r="L11" i="24"/>
  <c r="T11" i="24"/>
  <c r="D13" i="24"/>
  <c r="F13" i="24"/>
  <c r="J13" i="24"/>
  <c r="L13" i="24"/>
  <c r="N13" i="24"/>
  <c r="R13" i="24"/>
  <c r="T13" i="24"/>
  <c r="V13" i="24"/>
  <c r="Z13" i="24"/>
  <c r="H14" i="24"/>
  <c r="J14" i="24"/>
  <c r="X14" i="24"/>
  <c r="Z14" i="24"/>
  <c r="A5" i="24"/>
  <c r="C5" i="24" s="1"/>
  <c r="A6" i="24"/>
  <c r="X6" i="24" s="1"/>
  <c r="A7" i="24"/>
  <c r="C7" i="24" s="1"/>
  <c r="A8" i="24"/>
  <c r="D8" i="24" s="1"/>
  <c r="A9" i="24"/>
  <c r="C9" i="24" s="1"/>
  <c r="A10" i="24"/>
  <c r="H10" i="24" s="1"/>
  <c r="A11" i="24"/>
  <c r="C11" i="24" s="1"/>
  <c r="A12" i="24"/>
  <c r="D12" i="24" s="1"/>
  <c r="A13" i="24"/>
  <c r="C13" i="24" s="1"/>
  <c r="A14" i="24"/>
  <c r="P14" i="24" s="1"/>
  <c r="A4" i="24"/>
  <c r="C4" i="24" s="1"/>
  <c r="A3" i="24"/>
  <c r="D3" i="24" s="1"/>
  <c r="A2" i="24"/>
  <c r="L2" i="24" s="1"/>
  <c r="D2" i="10"/>
  <c r="G2" i="10"/>
  <c r="H2" i="10"/>
  <c r="V2" i="18"/>
  <c r="X2" i="18" s="1"/>
  <c r="Z2" i="18" s="1"/>
  <c r="W2" i="18"/>
  <c r="Y2" i="18"/>
  <c r="AA2" i="18" s="1"/>
  <c r="U2" i="18"/>
  <c r="F2" i="8"/>
  <c r="G2" i="8"/>
  <c r="H2" i="8"/>
  <c r="F3" i="8"/>
  <c r="G3" i="8"/>
  <c r="H3" i="8"/>
  <c r="F4" i="8"/>
  <c r="G4" i="8"/>
  <c r="H4" i="8"/>
  <c r="F5" i="8"/>
  <c r="G5" i="8"/>
  <c r="H5" i="8"/>
  <c r="F6" i="8"/>
  <c r="G6" i="8"/>
  <c r="H6" i="8"/>
  <c r="F7" i="8"/>
  <c r="G7" i="8"/>
  <c r="H7" i="8"/>
  <c r="F8" i="8"/>
  <c r="G8" i="8"/>
  <c r="H8" i="8"/>
  <c r="F9" i="8"/>
  <c r="G9" i="8"/>
  <c r="H9" i="8"/>
  <c r="F10" i="8"/>
  <c r="G10" i="8"/>
  <c r="H10" i="8"/>
  <c r="F11" i="8"/>
  <c r="G11" i="8"/>
  <c r="H11" i="8"/>
  <c r="F12" i="8"/>
  <c r="G12" i="8"/>
  <c r="H12" i="8"/>
  <c r="F13" i="8"/>
  <c r="G13" i="8"/>
  <c r="H13" i="8"/>
  <c r="B3" i="8"/>
  <c r="B4" i="8"/>
  <c r="B5" i="8"/>
  <c r="B6" i="8"/>
  <c r="B7" i="8"/>
  <c r="B8" i="8"/>
  <c r="B9" i="8"/>
  <c r="B10" i="8"/>
  <c r="B11" i="8"/>
  <c r="B12" i="8"/>
  <c r="B13" i="8"/>
  <c r="B2" i="8"/>
  <c r="A2" i="8"/>
  <c r="A3" i="8"/>
  <c r="A4" i="8"/>
  <c r="A5" i="8"/>
  <c r="D5" i="8" s="1"/>
  <c r="C5" i="8" s="1"/>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Z3" i="19"/>
  <c r="AA3" i="19"/>
  <c r="Z4" i="19"/>
  <c r="AA4" i="19"/>
  <c r="Z5" i="19"/>
  <c r="AA5" i="19"/>
  <c r="Z6" i="19"/>
  <c r="AA6" i="19"/>
  <c r="Z7" i="19"/>
  <c r="AA7" i="19"/>
  <c r="Z8" i="19"/>
  <c r="AA8" i="19"/>
  <c r="Z9" i="19"/>
  <c r="AA9" i="19"/>
  <c r="Z10" i="19"/>
  <c r="AA10" i="19"/>
  <c r="Z11" i="19"/>
  <c r="AA11" i="19"/>
  <c r="Z12" i="19"/>
  <c r="AA12" i="19"/>
  <c r="Z13" i="19"/>
  <c r="AA13" i="19"/>
  <c r="Z14" i="19"/>
  <c r="AA14" i="19"/>
  <c r="Z15" i="19"/>
  <c r="AA15" i="19"/>
  <c r="Z16" i="19"/>
  <c r="AA16" i="19"/>
  <c r="AA2" i="19"/>
  <c r="Z2" i="19"/>
  <c r="E2" i="19"/>
  <c r="F2" i="19"/>
  <c r="H2" i="19"/>
  <c r="I2" i="19"/>
  <c r="K2" i="19"/>
  <c r="L2" i="19"/>
  <c r="N2" i="19"/>
  <c r="O2" i="19"/>
  <c r="Q2" i="19"/>
  <c r="R2" i="19"/>
  <c r="T2" i="19"/>
  <c r="U2" i="19"/>
  <c r="W2" i="19"/>
  <c r="X2" i="19"/>
  <c r="E3" i="19"/>
  <c r="F3" i="19"/>
  <c r="H3" i="19"/>
  <c r="I3" i="19"/>
  <c r="K3" i="19"/>
  <c r="L3" i="19"/>
  <c r="N3" i="19"/>
  <c r="O3" i="19"/>
  <c r="Q3" i="19"/>
  <c r="R3" i="19"/>
  <c r="T3" i="19"/>
  <c r="U3" i="19"/>
  <c r="W3" i="19"/>
  <c r="X3" i="19"/>
  <c r="E4" i="19"/>
  <c r="F4" i="19"/>
  <c r="H4" i="19"/>
  <c r="I4" i="19"/>
  <c r="K4" i="19"/>
  <c r="L4" i="19"/>
  <c r="N4" i="19"/>
  <c r="O4" i="19"/>
  <c r="Q4" i="19"/>
  <c r="R4" i="19"/>
  <c r="T4" i="19"/>
  <c r="U4" i="19"/>
  <c r="W4" i="19"/>
  <c r="X4" i="19"/>
  <c r="E5" i="19"/>
  <c r="F5" i="19"/>
  <c r="H5" i="19"/>
  <c r="I5" i="19"/>
  <c r="K5" i="19"/>
  <c r="L5" i="19"/>
  <c r="N5" i="19"/>
  <c r="O5" i="19"/>
  <c r="Q5" i="19"/>
  <c r="R5" i="19"/>
  <c r="T5" i="19"/>
  <c r="U5" i="19"/>
  <c r="W5" i="19"/>
  <c r="X5" i="19"/>
  <c r="E7" i="19"/>
  <c r="F7" i="19"/>
  <c r="H7" i="19"/>
  <c r="I7" i="19"/>
  <c r="K7" i="19"/>
  <c r="L7" i="19"/>
  <c r="N7" i="19"/>
  <c r="O7" i="19"/>
  <c r="Q7" i="19"/>
  <c r="R7" i="19"/>
  <c r="T7" i="19"/>
  <c r="U7" i="19"/>
  <c r="W7" i="19"/>
  <c r="X7" i="19"/>
  <c r="E8" i="19"/>
  <c r="F8" i="19"/>
  <c r="H8" i="19"/>
  <c r="I8" i="19"/>
  <c r="K8" i="19"/>
  <c r="L8" i="19"/>
  <c r="N8" i="19"/>
  <c r="O8" i="19"/>
  <c r="Q8" i="19"/>
  <c r="R8" i="19"/>
  <c r="T8" i="19"/>
  <c r="U8" i="19"/>
  <c r="W8" i="19"/>
  <c r="X8" i="19"/>
  <c r="E9" i="19"/>
  <c r="F9" i="19"/>
  <c r="H9" i="19"/>
  <c r="I9" i="19"/>
  <c r="K9" i="19"/>
  <c r="L9" i="19"/>
  <c r="N9" i="19"/>
  <c r="O9" i="19"/>
  <c r="Q9" i="19"/>
  <c r="R9" i="19"/>
  <c r="T9" i="19"/>
  <c r="U9" i="19"/>
  <c r="W9" i="19"/>
  <c r="X9" i="19"/>
  <c r="E10" i="19"/>
  <c r="F10" i="19"/>
  <c r="H10" i="19"/>
  <c r="I10" i="19"/>
  <c r="K10" i="19"/>
  <c r="L10" i="19"/>
  <c r="N10" i="19"/>
  <c r="O10" i="19"/>
  <c r="Q10" i="19"/>
  <c r="R10" i="19"/>
  <c r="T10" i="19"/>
  <c r="U10" i="19"/>
  <c r="W10" i="19"/>
  <c r="X10" i="19"/>
  <c r="E11" i="19"/>
  <c r="F11" i="19"/>
  <c r="H11" i="19"/>
  <c r="I11" i="19"/>
  <c r="K11" i="19"/>
  <c r="L11" i="19"/>
  <c r="N11" i="19"/>
  <c r="O11" i="19"/>
  <c r="Q11" i="19"/>
  <c r="R11" i="19"/>
  <c r="T11" i="19"/>
  <c r="U11" i="19"/>
  <c r="W11" i="19"/>
  <c r="X11" i="19"/>
  <c r="E12" i="19"/>
  <c r="F12" i="19"/>
  <c r="H12" i="19"/>
  <c r="I12" i="19"/>
  <c r="K12" i="19"/>
  <c r="L12" i="19"/>
  <c r="N12" i="19"/>
  <c r="O12" i="19"/>
  <c r="Q12" i="19"/>
  <c r="R12" i="19"/>
  <c r="T12" i="19"/>
  <c r="U12" i="19"/>
  <c r="W12" i="19"/>
  <c r="X12" i="19"/>
  <c r="E13" i="19"/>
  <c r="F13" i="19"/>
  <c r="H13" i="19"/>
  <c r="I13" i="19"/>
  <c r="K13" i="19"/>
  <c r="L13" i="19"/>
  <c r="N13" i="19"/>
  <c r="O13" i="19"/>
  <c r="Q13" i="19"/>
  <c r="R13" i="19"/>
  <c r="T13" i="19"/>
  <c r="U13" i="19"/>
  <c r="W13" i="19"/>
  <c r="X13" i="19"/>
  <c r="E14" i="19"/>
  <c r="F14" i="19"/>
  <c r="H14" i="19"/>
  <c r="I14" i="19"/>
  <c r="K14" i="19"/>
  <c r="L14" i="19"/>
  <c r="N14" i="19"/>
  <c r="O14" i="19"/>
  <c r="Q14" i="19"/>
  <c r="R14" i="19"/>
  <c r="T14" i="19"/>
  <c r="U14" i="19"/>
  <c r="W14" i="19"/>
  <c r="X14" i="19"/>
  <c r="E15" i="19"/>
  <c r="F15" i="19"/>
  <c r="H15" i="19"/>
  <c r="I15" i="19"/>
  <c r="K15" i="19"/>
  <c r="L15" i="19"/>
  <c r="N15" i="19"/>
  <c r="O15" i="19"/>
  <c r="Q15" i="19"/>
  <c r="R15" i="19"/>
  <c r="T15" i="19"/>
  <c r="U15" i="19"/>
  <c r="W15" i="19"/>
  <c r="X15" i="19"/>
  <c r="E16" i="19"/>
  <c r="F16" i="19"/>
  <c r="H16" i="19"/>
  <c r="I16" i="19"/>
  <c r="K16" i="19"/>
  <c r="L16" i="19"/>
  <c r="N16" i="19"/>
  <c r="O16" i="19"/>
  <c r="Q16" i="19"/>
  <c r="R16" i="19"/>
  <c r="T16" i="19"/>
  <c r="U16" i="19"/>
  <c r="W16" i="19"/>
  <c r="X16" i="19"/>
  <c r="S3" i="13"/>
  <c r="G4" i="13"/>
  <c r="W4" i="13"/>
  <c r="K5" i="13"/>
  <c r="AA5" i="13"/>
  <c r="O6" i="13"/>
  <c r="AE6" i="13"/>
  <c r="S7" i="13"/>
  <c r="G8" i="13"/>
  <c r="W8" i="13"/>
  <c r="K9" i="13"/>
  <c r="AA9" i="13"/>
  <c r="R2" i="13"/>
  <c r="F6" i="13"/>
  <c r="X6" i="19"/>
  <c r="W6" i="19"/>
  <c r="U6" i="19"/>
  <c r="T6" i="19"/>
  <c r="R6" i="19"/>
  <c r="Q6" i="19"/>
  <c r="O6" i="19"/>
  <c r="N6" i="19"/>
  <c r="U2" i="13"/>
  <c r="L6" i="19"/>
  <c r="K6" i="19"/>
  <c r="E6" i="19"/>
  <c r="H6" i="19"/>
  <c r="I6" i="19"/>
  <c r="C7" i="15"/>
  <c r="F6" i="19"/>
  <c r="E1" i="19"/>
  <c r="H1" i="19" s="1"/>
  <c r="K1" i="19" s="1"/>
  <c r="N1" i="19" s="1"/>
  <c r="Q1" i="19" s="1"/>
  <c r="T1" i="19" s="1"/>
  <c r="W1" i="19" s="1"/>
  <c r="Z1" i="19" s="1"/>
  <c r="F1" i="19"/>
  <c r="I1" i="19" s="1"/>
  <c r="L1" i="19" s="1"/>
  <c r="O1" i="19" s="1"/>
  <c r="R1" i="19" s="1"/>
  <c r="U1" i="19" s="1"/>
  <c r="X1" i="19" s="1"/>
  <c r="AA1" i="19" s="1"/>
  <c r="G1" i="19"/>
  <c r="J1" i="19" s="1"/>
  <c r="M1" i="19" s="1"/>
  <c r="P1" i="19" s="1"/>
  <c r="S1" i="19" s="1"/>
  <c r="V1" i="19" s="1"/>
  <c r="Y1" i="19" s="1"/>
  <c r="B1" i="19"/>
  <c r="A3" i="19"/>
  <c r="A4" i="19"/>
  <c r="A5" i="19"/>
  <c r="A6" i="19"/>
  <c r="A7" i="19"/>
  <c r="A8" i="19"/>
  <c r="A9" i="19"/>
  <c r="A10" i="19"/>
  <c r="A11" i="19"/>
  <c r="A12" i="19"/>
  <c r="A2" i="19"/>
  <c r="A1" i="19"/>
  <c r="G2" i="18"/>
  <c r="I2" i="18" s="1"/>
  <c r="H2" i="18"/>
  <c r="J2" i="18" s="1"/>
  <c r="L2" i="18" s="1"/>
  <c r="N2" i="18" s="1"/>
  <c r="P2" i="18" s="1"/>
  <c r="R2" i="18" s="1"/>
  <c r="T2" i="18" s="1"/>
  <c r="E6" i="13"/>
  <c r="B1" i="8"/>
  <c r="F1" i="8"/>
  <c r="G1" i="8"/>
  <c r="H1" i="8"/>
  <c r="A1" i="8"/>
  <c r="A3" i="13"/>
  <c r="B3" i="13"/>
  <c r="A4" i="13"/>
  <c r="B4" i="13"/>
  <c r="A5" i="13"/>
  <c r="B5" i="13"/>
  <c r="A6" i="13"/>
  <c r="B6" i="13"/>
  <c r="A7" i="13"/>
  <c r="B7" i="13"/>
  <c r="A8" i="13"/>
  <c r="B8" i="13"/>
  <c r="A9" i="13"/>
  <c r="B9" i="13"/>
  <c r="K3" i="17"/>
  <c r="E4" i="17"/>
  <c r="F4" i="17"/>
  <c r="H4" i="17"/>
  <c r="I4" i="17"/>
  <c r="K4" i="17"/>
  <c r="L4" i="17"/>
  <c r="N4" i="17"/>
  <c r="O4" i="17"/>
  <c r="Q4" i="17"/>
  <c r="R4" i="17"/>
  <c r="T4" i="17"/>
  <c r="U4" i="17"/>
  <c r="W4" i="17"/>
  <c r="X4" i="17"/>
  <c r="E5" i="17"/>
  <c r="F5" i="17"/>
  <c r="H5" i="17"/>
  <c r="I5" i="17"/>
  <c r="L5" i="17"/>
  <c r="N5" i="17"/>
  <c r="O5" i="17"/>
  <c r="Q5" i="17"/>
  <c r="R5" i="17"/>
  <c r="T5" i="17"/>
  <c r="U5" i="17"/>
  <c r="W5" i="17"/>
  <c r="X5" i="17"/>
  <c r="E6" i="17"/>
  <c r="F6" i="17"/>
  <c r="H6" i="17"/>
  <c r="I6" i="17"/>
  <c r="K6" i="17"/>
  <c r="L6" i="17"/>
  <c r="N6" i="17"/>
  <c r="O6" i="17"/>
  <c r="Q6" i="17"/>
  <c r="R6" i="17"/>
  <c r="T6" i="17"/>
  <c r="U6" i="17"/>
  <c r="W6" i="17"/>
  <c r="X6" i="17"/>
  <c r="E7" i="17"/>
  <c r="F7" i="17"/>
  <c r="H7" i="17"/>
  <c r="I7" i="17"/>
  <c r="L7" i="17"/>
  <c r="N7" i="17"/>
  <c r="O7" i="17"/>
  <c r="Q7" i="17"/>
  <c r="R7" i="17"/>
  <c r="T7" i="17"/>
  <c r="U7" i="17"/>
  <c r="W7" i="17"/>
  <c r="X7" i="17"/>
  <c r="E8" i="17"/>
  <c r="F8" i="17"/>
  <c r="H8" i="17"/>
  <c r="I8" i="17"/>
  <c r="K8" i="17"/>
  <c r="L8" i="17"/>
  <c r="N8" i="17"/>
  <c r="O8" i="17"/>
  <c r="Q8" i="17"/>
  <c r="R8" i="17"/>
  <c r="T8" i="17"/>
  <c r="U8" i="17"/>
  <c r="W8" i="17"/>
  <c r="X8" i="17"/>
  <c r="E3" i="17"/>
  <c r="F3" i="17"/>
  <c r="H3" i="17"/>
  <c r="I3" i="17"/>
  <c r="J3" i="17"/>
  <c r="L3" i="17"/>
  <c r="N3" i="17"/>
  <c r="O3" i="17"/>
  <c r="Q3" i="17"/>
  <c r="R3" i="17"/>
  <c r="T3" i="17"/>
  <c r="U3" i="17"/>
  <c r="W3" i="17"/>
  <c r="X3" i="17"/>
  <c r="J2" i="17"/>
  <c r="G1" i="17"/>
  <c r="J1" i="17" s="1"/>
  <c r="M1" i="17" s="1"/>
  <c r="P1" i="17" s="1"/>
  <c r="S1" i="17" s="1"/>
  <c r="V1" i="17" s="1"/>
  <c r="X2" i="17"/>
  <c r="U2" i="17"/>
  <c r="R2" i="17"/>
  <c r="O2" i="17"/>
  <c r="L2" i="17"/>
  <c r="I2" i="17"/>
  <c r="F2" i="17"/>
  <c r="W2" i="17"/>
  <c r="T2" i="17"/>
  <c r="Q2" i="17"/>
  <c r="N2" i="17"/>
  <c r="K2" i="17"/>
  <c r="H2" i="17"/>
  <c r="B1" i="17"/>
  <c r="E1" i="17"/>
  <c r="H1" i="17" s="1"/>
  <c r="K1" i="17" s="1"/>
  <c r="N1" i="17" s="1"/>
  <c r="Q1" i="17" s="1"/>
  <c r="T1" i="17" s="1"/>
  <c r="W1" i="17" s="1"/>
  <c r="F1" i="17"/>
  <c r="I1" i="17" s="1"/>
  <c r="L1" i="17" s="1"/>
  <c r="O1" i="17" s="1"/>
  <c r="R1" i="17" s="1"/>
  <c r="U1" i="17" s="1"/>
  <c r="X1" i="17" s="1"/>
  <c r="E2" i="17"/>
  <c r="A2" i="17"/>
  <c r="A3" i="17"/>
  <c r="A1" i="17"/>
  <c r="B1" i="13"/>
  <c r="E1" i="13"/>
  <c r="G1" i="13"/>
  <c r="I1" i="13"/>
  <c r="K1" i="13"/>
  <c r="M1" i="13"/>
  <c r="O1" i="13"/>
  <c r="Q1" i="13"/>
  <c r="S1" i="13"/>
  <c r="U1" i="13"/>
  <c r="W1" i="13"/>
  <c r="Y1" i="13"/>
  <c r="AA1" i="13"/>
  <c r="AC1" i="13"/>
  <c r="AE1" i="13"/>
  <c r="AG1" i="13"/>
  <c r="B2" i="13"/>
  <c r="A2" i="13"/>
  <c r="A1" i="13"/>
  <c r="X8" i="24" l="1"/>
  <c r="M2" i="13"/>
  <c r="W9" i="13"/>
  <c r="S8" i="13"/>
  <c r="AA6" i="13"/>
  <c r="K6" i="13"/>
  <c r="S4" i="13"/>
  <c r="O3" i="13"/>
  <c r="S9" i="13"/>
  <c r="O8" i="13"/>
  <c r="K7" i="13"/>
  <c r="S5" i="13"/>
  <c r="AA3" i="13"/>
  <c r="R14" i="24"/>
  <c r="X12" i="24"/>
  <c r="X11" i="24"/>
  <c r="P11" i="24"/>
  <c r="H11" i="24"/>
  <c r="P10" i="24"/>
  <c r="H8" i="24"/>
  <c r="T7" i="24"/>
  <c r="L7" i="24"/>
  <c r="D7" i="24"/>
  <c r="Z4" i="24"/>
  <c r="R4" i="24"/>
  <c r="J4" i="24"/>
  <c r="H12" i="24"/>
  <c r="Z2" i="13"/>
  <c r="G9" i="13"/>
  <c r="AE7" i="13"/>
  <c r="O7" i="13"/>
  <c r="W5" i="13"/>
  <c r="G5" i="13"/>
  <c r="Z11" i="24"/>
  <c r="R11" i="24"/>
  <c r="J11" i="24"/>
  <c r="P8" i="24"/>
  <c r="V7" i="24"/>
  <c r="N7" i="24"/>
  <c r="F7" i="24"/>
  <c r="T4" i="24"/>
  <c r="L4" i="24"/>
  <c r="D4" i="24"/>
  <c r="D3" i="8"/>
  <c r="C3" i="8" s="1"/>
  <c r="AH2" i="13"/>
  <c r="AE8" i="13"/>
  <c r="AA7" i="13"/>
  <c r="W6" i="13"/>
  <c r="G6" i="13"/>
  <c r="AE4" i="13"/>
  <c r="O4" i="13"/>
  <c r="K3" i="13"/>
  <c r="AC2" i="13"/>
  <c r="J2" i="13"/>
  <c r="AE9" i="13"/>
  <c r="O9" i="13"/>
  <c r="AA8" i="13"/>
  <c r="K8" i="13"/>
  <c r="W7" i="13"/>
  <c r="G7" i="13"/>
  <c r="S6" i="13"/>
  <c r="AE5" i="13"/>
  <c r="O5" i="13"/>
  <c r="AA4" i="13"/>
  <c r="K4" i="13"/>
  <c r="D2" i="8"/>
  <c r="C2" i="8" s="1"/>
  <c r="X13" i="24"/>
  <c r="P13" i="24"/>
  <c r="H13" i="24"/>
  <c r="P12" i="24"/>
  <c r="V11" i="24"/>
  <c r="N11" i="24"/>
  <c r="F11" i="24"/>
  <c r="T9" i="24"/>
  <c r="L9" i="24"/>
  <c r="D9" i="24"/>
  <c r="Z7" i="24"/>
  <c r="R7" i="24"/>
  <c r="J7" i="24"/>
  <c r="X5" i="24"/>
  <c r="P5" i="24"/>
  <c r="H5" i="24"/>
  <c r="X4" i="24"/>
  <c r="P4" i="24"/>
  <c r="H4" i="24"/>
  <c r="C14" i="24"/>
  <c r="G14" i="24"/>
  <c r="K14" i="24"/>
  <c r="O14" i="24"/>
  <c r="S14" i="24"/>
  <c r="W14" i="24"/>
  <c r="E14" i="24"/>
  <c r="I14" i="24"/>
  <c r="M14" i="24"/>
  <c r="Q14" i="24"/>
  <c r="U14" i="24"/>
  <c r="Y14" i="24"/>
  <c r="C10" i="24"/>
  <c r="G10" i="24"/>
  <c r="K10" i="24"/>
  <c r="O10" i="24"/>
  <c r="S10" i="24"/>
  <c r="W10" i="24"/>
  <c r="E10" i="24"/>
  <c r="I10" i="24"/>
  <c r="M10" i="24"/>
  <c r="Q10" i="24"/>
  <c r="U10" i="24"/>
  <c r="Y10" i="24"/>
  <c r="C6" i="24"/>
  <c r="G6" i="24"/>
  <c r="K6" i="24"/>
  <c r="O6" i="24"/>
  <c r="S6" i="24"/>
  <c r="W6" i="24"/>
  <c r="E6" i="24"/>
  <c r="I6" i="24"/>
  <c r="M6" i="24"/>
  <c r="Q6" i="24"/>
  <c r="U6" i="24"/>
  <c r="Y6" i="24"/>
  <c r="V14" i="24"/>
  <c r="N14" i="24"/>
  <c r="F14" i="24"/>
  <c r="V12" i="24"/>
  <c r="N12" i="24"/>
  <c r="F12" i="24"/>
  <c r="V10" i="24"/>
  <c r="N10" i="24"/>
  <c r="F10" i="24"/>
  <c r="V8" i="24"/>
  <c r="N8" i="24"/>
  <c r="F8" i="24"/>
  <c r="V6" i="24"/>
  <c r="N6" i="24"/>
  <c r="F6" i="24"/>
  <c r="T14" i="24"/>
  <c r="L14" i="24"/>
  <c r="D14" i="24"/>
  <c r="T12" i="24"/>
  <c r="L12" i="24"/>
  <c r="T10" i="24"/>
  <c r="L10" i="24"/>
  <c r="D10" i="24"/>
  <c r="T8" i="24"/>
  <c r="L8" i="24"/>
  <c r="T6" i="24"/>
  <c r="L6" i="24"/>
  <c r="D6" i="24"/>
  <c r="C12" i="24"/>
  <c r="G12" i="24"/>
  <c r="K12" i="24"/>
  <c r="O12" i="24"/>
  <c r="S12" i="24"/>
  <c r="W12" i="24"/>
  <c r="E12" i="24"/>
  <c r="I12" i="24"/>
  <c r="M12" i="24"/>
  <c r="Q12" i="24"/>
  <c r="U12" i="24"/>
  <c r="Y12" i="24"/>
  <c r="C8" i="24"/>
  <c r="G8" i="24"/>
  <c r="K8" i="24"/>
  <c r="O8" i="24"/>
  <c r="S8" i="24"/>
  <c r="W8" i="24"/>
  <c r="E8" i="24"/>
  <c r="I8" i="24"/>
  <c r="M8" i="24"/>
  <c r="Q8" i="24"/>
  <c r="U8" i="24"/>
  <c r="Y8" i="24"/>
  <c r="Z12" i="24"/>
  <c r="R12" i="24"/>
  <c r="J12" i="24"/>
  <c r="Z10" i="24"/>
  <c r="R10" i="24"/>
  <c r="J10" i="24"/>
  <c r="Z8" i="24"/>
  <c r="R8" i="24"/>
  <c r="J8" i="24"/>
  <c r="Z6" i="24"/>
  <c r="R6" i="24"/>
  <c r="J6" i="24"/>
  <c r="P4" i="13"/>
  <c r="Y13" i="24"/>
  <c r="U13" i="24"/>
  <c r="Q13" i="24"/>
  <c r="M13" i="24"/>
  <c r="I13" i="24"/>
  <c r="E13" i="24"/>
  <c r="Y11" i="24"/>
  <c r="U11" i="24"/>
  <c r="Q11" i="24"/>
  <c r="M11" i="24"/>
  <c r="I11" i="24"/>
  <c r="E11" i="24"/>
  <c r="Y9" i="24"/>
  <c r="U9" i="24"/>
  <c r="Q9" i="24"/>
  <c r="M9" i="24"/>
  <c r="I9" i="24"/>
  <c r="E9" i="24"/>
  <c r="Y7" i="24"/>
  <c r="U7" i="24"/>
  <c r="Q7" i="24"/>
  <c r="M7" i="24"/>
  <c r="I7" i="24"/>
  <c r="E7" i="24"/>
  <c r="Y5" i="24"/>
  <c r="U5" i="24"/>
  <c r="Q5" i="24"/>
  <c r="M5" i="24"/>
  <c r="I5" i="24"/>
  <c r="E5" i="24"/>
  <c r="Y4" i="24"/>
  <c r="U4" i="24"/>
  <c r="Q4" i="24"/>
  <c r="M4" i="24"/>
  <c r="I4" i="24"/>
  <c r="E4" i="24"/>
  <c r="L3" i="13"/>
  <c r="W13" i="24"/>
  <c r="S13" i="24"/>
  <c r="O13" i="24"/>
  <c r="K13" i="24"/>
  <c r="G13" i="24"/>
  <c r="W11" i="24"/>
  <c r="S11" i="24"/>
  <c r="O11" i="24"/>
  <c r="K11" i="24"/>
  <c r="G11" i="24"/>
  <c r="W9" i="24"/>
  <c r="S9" i="24"/>
  <c r="O9" i="24"/>
  <c r="K9" i="24"/>
  <c r="G9" i="24"/>
  <c r="W7" i="24"/>
  <c r="S7" i="24"/>
  <c r="O7" i="24"/>
  <c r="K7" i="24"/>
  <c r="G7" i="24"/>
  <c r="W5" i="24"/>
  <c r="S5" i="24"/>
  <c r="O5" i="24"/>
  <c r="K5" i="24"/>
  <c r="G5" i="24"/>
  <c r="W4" i="24"/>
  <c r="S4" i="24"/>
  <c r="O4" i="24"/>
  <c r="K4" i="24"/>
  <c r="G4" i="24"/>
  <c r="W3" i="24"/>
  <c r="S3" i="24"/>
  <c r="S2" i="13"/>
  <c r="AB2" i="13"/>
  <c r="Z9" i="13"/>
  <c r="V9" i="13"/>
  <c r="J9" i="13"/>
  <c r="AH8" i="13"/>
  <c r="AD8" i="13"/>
  <c r="Z8" i="13"/>
  <c r="V8" i="13"/>
  <c r="R8" i="13"/>
  <c r="N8" i="13"/>
  <c r="J8" i="13"/>
  <c r="AH7" i="13"/>
  <c r="AD7" i="13"/>
  <c r="Z7" i="13"/>
  <c r="V7" i="13"/>
  <c r="R7" i="13"/>
  <c r="N7" i="13"/>
  <c r="J7" i="13"/>
  <c r="AH6" i="13"/>
  <c r="AD6" i="13"/>
  <c r="Z6" i="13"/>
  <c r="V6" i="13"/>
  <c r="R6" i="13"/>
  <c r="N6" i="13"/>
  <c r="J6" i="13"/>
  <c r="AH5" i="13"/>
  <c r="AD5" i="13"/>
  <c r="Z5" i="13"/>
  <c r="V5" i="13"/>
  <c r="R5" i="13"/>
  <c r="N5" i="13"/>
  <c r="J5" i="13"/>
  <c r="AH4" i="13"/>
  <c r="AD4" i="13"/>
  <c r="Z4" i="13"/>
  <c r="V4" i="13"/>
  <c r="R4" i="13"/>
  <c r="N4" i="13"/>
  <c r="J4" i="13"/>
  <c r="AH3" i="13"/>
  <c r="AD3" i="13"/>
  <c r="Z3" i="13"/>
  <c r="V3" i="13"/>
  <c r="R3" i="13"/>
  <c r="N3" i="13"/>
  <c r="J3" i="13"/>
  <c r="K2" i="13"/>
  <c r="T2" i="13"/>
  <c r="AD9" i="13"/>
  <c r="N9" i="13"/>
  <c r="AG2" i="13"/>
  <c r="Y2" i="13"/>
  <c r="Q2" i="13"/>
  <c r="I2" i="13"/>
  <c r="N2" i="13"/>
  <c r="V2" i="13"/>
  <c r="AD2" i="13"/>
  <c r="AG9" i="13"/>
  <c r="AC9" i="13"/>
  <c r="Y9" i="13"/>
  <c r="U9" i="13"/>
  <c r="Q9" i="13"/>
  <c r="M9" i="13"/>
  <c r="I9" i="13"/>
  <c r="AG8" i="13"/>
  <c r="AC8" i="13"/>
  <c r="Y8" i="13"/>
  <c r="U8" i="13"/>
  <c r="Q8" i="13"/>
  <c r="M8" i="13"/>
  <c r="I8" i="13"/>
  <c r="AG7" i="13"/>
  <c r="AC7" i="13"/>
  <c r="Y7" i="13"/>
  <c r="U7" i="13"/>
  <c r="Q7" i="13"/>
  <c r="M7" i="13"/>
  <c r="I7" i="13"/>
  <c r="AG6" i="13"/>
  <c r="AC6" i="13"/>
  <c r="Y6" i="13"/>
  <c r="U6" i="13"/>
  <c r="Q6" i="13"/>
  <c r="M6" i="13"/>
  <c r="I6" i="13"/>
  <c r="AG5" i="13"/>
  <c r="AC5" i="13"/>
  <c r="Y5" i="13"/>
  <c r="U5" i="13"/>
  <c r="Q5" i="13"/>
  <c r="M5" i="13"/>
  <c r="I5" i="13"/>
  <c r="AG4" i="13"/>
  <c r="AC4" i="13"/>
  <c r="Y4" i="13"/>
  <c r="U4" i="13"/>
  <c r="Q4" i="13"/>
  <c r="M4" i="13"/>
  <c r="I4" i="13"/>
  <c r="AG3" i="13"/>
  <c r="AC3" i="13"/>
  <c r="Y3" i="13"/>
  <c r="U3" i="13"/>
  <c r="Q3" i="13"/>
  <c r="M3" i="13"/>
  <c r="I3" i="13"/>
  <c r="AA2" i="13"/>
  <c r="L2" i="13"/>
  <c r="AH9" i="13"/>
  <c r="R9" i="13"/>
  <c r="AE2" i="13"/>
  <c r="W2" i="13"/>
  <c r="O2" i="13"/>
  <c r="P2" i="13"/>
  <c r="X2" i="13"/>
  <c r="AF2" i="13"/>
  <c r="AF9" i="13"/>
  <c r="AB9" i="13"/>
  <c r="X9" i="13"/>
  <c r="T9" i="13"/>
  <c r="P9" i="13"/>
  <c r="L9" i="13"/>
  <c r="H9" i="13"/>
  <c r="AF8" i="13"/>
  <c r="AB8" i="13"/>
  <c r="X8" i="13"/>
  <c r="T8" i="13"/>
  <c r="P8" i="13"/>
  <c r="L8" i="13"/>
  <c r="H8" i="13"/>
  <c r="AF7" i="13"/>
  <c r="AB7" i="13"/>
  <c r="X7" i="13"/>
  <c r="T7" i="13"/>
  <c r="P7" i="13"/>
  <c r="L7" i="13"/>
  <c r="H7" i="13"/>
  <c r="AF6" i="13"/>
  <c r="AB6" i="13"/>
  <c r="X6" i="13"/>
  <c r="T6" i="13"/>
  <c r="P6" i="13"/>
  <c r="L6" i="13"/>
  <c r="H6" i="13"/>
  <c r="AF5" i="13"/>
  <c r="AB5" i="13"/>
  <c r="X5" i="13"/>
  <c r="T5" i="13"/>
  <c r="P5" i="13"/>
  <c r="L5" i="13"/>
  <c r="H5" i="13"/>
  <c r="AF4" i="13"/>
  <c r="AB4" i="13"/>
  <c r="X4" i="13"/>
  <c r="T4" i="13"/>
  <c r="L4" i="13"/>
  <c r="H4" i="13"/>
  <c r="AF3" i="13"/>
  <c r="AB3" i="13"/>
  <c r="X3" i="13"/>
  <c r="T3" i="13"/>
  <c r="P3" i="13"/>
  <c r="E9" i="13"/>
  <c r="F5" i="13"/>
  <c r="E4" i="13"/>
  <c r="F8" i="13"/>
  <c r="F4" i="13"/>
  <c r="O3" i="24"/>
  <c r="E5" i="13"/>
  <c r="F9" i="13"/>
  <c r="E8" i="13"/>
  <c r="E7" i="13"/>
  <c r="K3" i="24"/>
  <c r="I2" i="10"/>
  <c r="H11" i="10"/>
  <c r="J2" i="10"/>
  <c r="E2" i="24"/>
  <c r="I2" i="24"/>
  <c r="M2" i="24"/>
  <c r="Q2" i="24"/>
  <c r="U2" i="24"/>
  <c r="Y2" i="24"/>
  <c r="F2" i="24"/>
  <c r="J2" i="24"/>
  <c r="N2" i="24"/>
  <c r="R2" i="24"/>
  <c r="V2" i="24"/>
  <c r="Z2" i="24"/>
  <c r="G2" i="24"/>
  <c r="K2" i="24"/>
  <c r="O2" i="24"/>
  <c r="S2" i="24"/>
  <c r="W2" i="24"/>
  <c r="C2" i="24"/>
  <c r="P2" i="24"/>
  <c r="H2" i="24"/>
  <c r="X2" i="24"/>
  <c r="D2" i="24"/>
  <c r="T2" i="24"/>
  <c r="Z3" i="24"/>
  <c r="V3" i="24"/>
  <c r="R3" i="24"/>
  <c r="N3" i="24"/>
  <c r="J3" i="24"/>
  <c r="F3" i="24"/>
  <c r="Y3" i="24"/>
  <c r="U3" i="24"/>
  <c r="Q3" i="24"/>
  <c r="M3" i="24"/>
  <c r="I3" i="24"/>
  <c r="E3" i="24"/>
  <c r="X3" i="24"/>
  <c r="T3" i="24"/>
  <c r="P3" i="24"/>
  <c r="L3" i="24"/>
  <c r="H3" i="24"/>
  <c r="K2" i="10"/>
  <c r="C7" i="17"/>
  <c r="B10" i="19"/>
  <c r="C12" i="18" s="1"/>
  <c r="B14" i="19"/>
  <c r="C6" i="19"/>
  <c r="D6" i="18" s="1"/>
  <c r="H2" i="13" s="1"/>
  <c r="C16" i="19"/>
  <c r="C12" i="19"/>
  <c r="D4" i="18" s="1"/>
  <c r="C8" i="19"/>
  <c r="D9" i="18" s="1"/>
  <c r="C5" i="19"/>
  <c r="D11" i="18" s="1"/>
  <c r="C15" i="19"/>
  <c r="C14" i="19"/>
  <c r="C13" i="19"/>
  <c r="C11" i="19"/>
  <c r="D3" i="18" s="1"/>
  <c r="C10" i="19"/>
  <c r="C9" i="19"/>
  <c r="D8" i="18" s="1"/>
  <c r="C7" i="19"/>
  <c r="D7" i="18" s="1"/>
  <c r="C4" i="19"/>
  <c r="D5" i="18" s="1"/>
  <c r="C3" i="19"/>
  <c r="D13" i="18" s="1"/>
  <c r="C2" i="19"/>
  <c r="D10" i="18" s="1"/>
  <c r="H3" i="13" s="1"/>
  <c r="B6" i="19"/>
  <c r="C6" i="18" s="1"/>
  <c r="G2" i="13" s="1"/>
  <c r="B15" i="19"/>
  <c r="B3" i="19"/>
  <c r="C13" i="18" s="1"/>
  <c r="B2" i="19"/>
  <c r="C10" i="18" s="1"/>
  <c r="G3" i="13" s="1"/>
  <c r="B13" i="19"/>
  <c r="B9" i="19"/>
  <c r="C8" i="18" s="1"/>
  <c r="B5" i="19"/>
  <c r="C11" i="18" s="1"/>
  <c r="B11" i="19"/>
  <c r="C3" i="18" s="1"/>
  <c r="B7" i="19"/>
  <c r="C7" i="18" s="1"/>
  <c r="K2" i="18"/>
  <c r="M2" i="18" s="1"/>
  <c r="O2" i="18" s="1"/>
  <c r="Q2" i="18" s="1"/>
  <c r="S2" i="18" s="1"/>
  <c r="B16" i="19"/>
  <c r="B12" i="19"/>
  <c r="C4" i="18" s="1"/>
  <c r="B8" i="19"/>
  <c r="C9" i="18" s="1"/>
  <c r="B4" i="19"/>
  <c r="C5" i="18" s="1"/>
  <c r="D12" i="18"/>
  <c r="C3" i="17"/>
  <c r="D4" i="10" s="1"/>
  <c r="C2" i="17"/>
  <c r="D3" i="10" s="1"/>
  <c r="C8" i="17"/>
  <c r="B6" i="17"/>
  <c r="B8" i="17"/>
  <c r="B4" i="17"/>
  <c r="B7" i="17"/>
  <c r="B5" i="17"/>
  <c r="B3" i="17"/>
  <c r="C4" i="10" s="1"/>
  <c r="C6" i="17"/>
  <c r="C5" i="17"/>
  <c r="C4" i="17"/>
  <c r="B2" i="17"/>
  <c r="C3" i="10" s="1"/>
  <c r="G8" i="6"/>
  <c r="B9" i="24" l="1"/>
  <c r="L27" i="18" s="1"/>
  <c r="B7" i="24"/>
  <c r="B10" i="24"/>
  <c r="J28" i="18" s="1"/>
  <c r="B5" i="24"/>
  <c r="AL23" i="18" s="1"/>
  <c r="B13" i="24"/>
  <c r="B8" i="24"/>
  <c r="B12" i="24"/>
  <c r="B14" i="24"/>
  <c r="V32" i="18" s="1"/>
  <c r="B6" i="24"/>
  <c r="B4" i="24"/>
  <c r="B11" i="24"/>
  <c r="V23" i="18"/>
  <c r="AJ23" i="18"/>
  <c r="Z23" i="18"/>
  <c r="N23" i="18"/>
  <c r="P23" i="18"/>
  <c r="V31" i="18"/>
  <c r="AL31" i="18"/>
  <c r="L31" i="18"/>
  <c r="AB31" i="18"/>
  <c r="J31" i="18"/>
  <c r="P31" i="18"/>
  <c r="AF31" i="18"/>
  <c r="X31" i="18"/>
  <c r="F31" i="18"/>
  <c r="T31" i="18"/>
  <c r="AJ31" i="18"/>
  <c r="AD31" i="18"/>
  <c r="AH31" i="18"/>
  <c r="H31" i="18"/>
  <c r="Z31" i="18"/>
  <c r="N31" i="18"/>
  <c r="R31" i="18"/>
  <c r="V26" i="18"/>
  <c r="AL26" i="18"/>
  <c r="N26" i="18"/>
  <c r="AH26" i="18"/>
  <c r="AB26" i="18"/>
  <c r="L26" i="18"/>
  <c r="Z26" i="18"/>
  <c r="F26" i="18"/>
  <c r="R26" i="18"/>
  <c r="X26" i="18"/>
  <c r="AD26" i="18"/>
  <c r="AF26" i="18"/>
  <c r="P26" i="18"/>
  <c r="J26" i="18"/>
  <c r="H26" i="18"/>
  <c r="AJ26" i="18"/>
  <c r="T26" i="18"/>
  <c r="V30" i="18"/>
  <c r="AL30" i="18"/>
  <c r="AD30" i="18"/>
  <c r="AH30" i="18"/>
  <c r="AB30" i="18"/>
  <c r="L30" i="18"/>
  <c r="F30" i="18"/>
  <c r="Z30" i="18"/>
  <c r="N30" i="18"/>
  <c r="R30" i="18"/>
  <c r="X30" i="18"/>
  <c r="H30" i="18"/>
  <c r="P30" i="18"/>
  <c r="J30" i="18"/>
  <c r="AJ30" i="18"/>
  <c r="T30" i="18"/>
  <c r="AF30" i="18"/>
  <c r="F32" i="18"/>
  <c r="D9" i="8" s="1"/>
  <c r="C9" i="8" s="1"/>
  <c r="AD32" i="18"/>
  <c r="Z32" i="18"/>
  <c r="P32" i="18"/>
  <c r="T32" i="18"/>
  <c r="V24" i="18"/>
  <c r="AL24" i="18"/>
  <c r="F24" i="18"/>
  <c r="AH24" i="18"/>
  <c r="X24" i="18"/>
  <c r="H24" i="18"/>
  <c r="L24" i="18"/>
  <c r="Z24" i="18"/>
  <c r="R24" i="18"/>
  <c r="AJ24" i="18"/>
  <c r="T24" i="18"/>
  <c r="J24" i="18"/>
  <c r="AD24" i="18"/>
  <c r="AF24" i="18"/>
  <c r="P24" i="18"/>
  <c r="N24" i="18"/>
  <c r="AB24" i="18"/>
  <c r="R22" i="18"/>
  <c r="AH22" i="18"/>
  <c r="N22" i="18"/>
  <c r="AD22" i="18"/>
  <c r="J22" i="18"/>
  <c r="Z22" i="18"/>
  <c r="V22" i="18"/>
  <c r="AL22" i="18"/>
  <c r="X22" i="18"/>
  <c r="F22" i="18"/>
  <c r="AJ22" i="18"/>
  <c r="T22" i="18"/>
  <c r="AF22" i="18"/>
  <c r="H22" i="18"/>
  <c r="AB22" i="18"/>
  <c r="P22" i="18"/>
  <c r="L22" i="18"/>
  <c r="V29" i="18"/>
  <c r="AL29" i="18"/>
  <c r="N29" i="18"/>
  <c r="J29" i="18"/>
  <c r="P29" i="18"/>
  <c r="AF29" i="18"/>
  <c r="Z29" i="18"/>
  <c r="T29" i="18"/>
  <c r="AJ29" i="18"/>
  <c r="AB29" i="18"/>
  <c r="R29" i="18"/>
  <c r="AD29" i="18"/>
  <c r="H29" i="18"/>
  <c r="X29" i="18"/>
  <c r="F29" i="18"/>
  <c r="D10" i="8" s="1"/>
  <c r="C10" i="8" s="1"/>
  <c r="AH29" i="18"/>
  <c r="L29" i="18"/>
  <c r="V25" i="18"/>
  <c r="AL25" i="18"/>
  <c r="P28" i="18"/>
  <c r="R27" i="18"/>
  <c r="T25" i="18"/>
  <c r="Z25" i="18"/>
  <c r="T27" i="18"/>
  <c r="T28" i="18"/>
  <c r="AJ28" i="18"/>
  <c r="AH25" i="18"/>
  <c r="AH27" i="18"/>
  <c r="AF25" i="18"/>
  <c r="P25" i="18"/>
  <c r="D13" i="8" s="1"/>
  <c r="C13" i="8" s="1"/>
  <c r="N27" i="18"/>
  <c r="AF27" i="18"/>
  <c r="P27" i="18"/>
  <c r="V28" i="18"/>
  <c r="AL28" i="18"/>
  <c r="R25" i="18"/>
  <c r="D6" i="8" s="1"/>
  <c r="C6" i="8" s="1"/>
  <c r="AJ25" i="18"/>
  <c r="Z27" i="18"/>
  <c r="AJ27" i="18"/>
  <c r="H28" i="18"/>
  <c r="X28" i="18"/>
  <c r="R28" i="18"/>
  <c r="AB25" i="18"/>
  <c r="L25" i="18"/>
  <c r="D11" i="8" s="1"/>
  <c r="C11" i="8" s="1"/>
  <c r="AD25" i="18"/>
  <c r="AD27" i="18"/>
  <c r="Z28" i="18"/>
  <c r="AB27" i="18"/>
  <c r="N25" i="18"/>
  <c r="D4" i="8" s="1"/>
  <c r="C4" i="8" s="1"/>
  <c r="V27" i="18"/>
  <c r="AL27" i="18"/>
  <c r="AF28" i="18"/>
  <c r="AD28" i="18"/>
  <c r="F27" i="18"/>
  <c r="L28" i="18"/>
  <c r="AB28" i="18"/>
  <c r="AH28" i="18"/>
  <c r="F25" i="18"/>
  <c r="D12" i="8" s="1"/>
  <c r="C12" i="8" s="1"/>
  <c r="X25" i="18"/>
  <c r="H25" i="18"/>
  <c r="N28" i="18"/>
  <c r="F28" i="18"/>
  <c r="J25" i="18"/>
  <c r="D8" i="8" s="1"/>
  <c r="C8" i="8" s="1"/>
  <c r="J27" i="18"/>
  <c r="X27" i="18"/>
  <c r="H27" i="18"/>
  <c r="D8" i="13"/>
  <c r="D6" i="13"/>
  <c r="D7" i="13"/>
  <c r="C5" i="13"/>
  <c r="C6" i="13"/>
  <c r="C7" i="13"/>
  <c r="C9" i="13"/>
  <c r="D4" i="13"/>
  <c r="C8" i="13"/>
  <c r="C4" i="13"/>
  <c r="D9" i="13"/>
  <c r="D5" i="13"/>
  <c r="B2" i="24"/>
  <c r="H12" i="10" s="1"/>
  <c r="B3" i="24"/>
  <c r="F13" i="10" s="1"/>
  <c r="L12" i="10"/>
  <c r="P12" i="10"/>
  <c r="T12" i="10"/>
  <c r="X12" i="10"/>
  <c r="N12" i="10"/>
  <c r="J12" i="10"/>
  <c r="F12" i="10"/>
  <c r="V12" i="10"/>
  <c r="R12" i="10"/>
  <c r="N13" i="10"/>
  <c r="R13" i="10"/>
  <c r="V13" i="10"/>
  <c r="L13" i="10"/>
  <c r="P13" i="10"/>
  <c r="T13" i="10"/>
  <c r="I11" i="10"/>
  <c r="K11" i="10"/>
  <c r="L2" i="10"/>
  <c r="J11" i="10"/>
  <c r="M2" i="10"/>
  <c r="E3" i="13"/>
  <c r="C3" i="13" s="1"/>
  <c r="C3" i="12" s="1"/>
  <c r="F3" i="13"/>
  <c r="D3" i="13" s="1"/>
  <c r="D3" i="12" s="1"/>
  <c r="F2" i="13"/>
  <c r="D2" i="13" s="1"/>
  <c r="D2" i="12" s="1"/>
  <c r="E2" i="13"/>
  <c r="C2" i="13" s="1"/>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AJ32" i="18" l="1"/>
  <c r="AH32" i="18"/>
  <c r="L32" i="18"/>
  <c r="X32" i="18"/>
  <c r="AH23" i="18"/>
  <c r="X23" i="18"/>
  <c r="AF23" i="18"/>
  <c r="T23" i="18"/>
  <c r="J32" i="18"/>
  <c r="R32" i="18"/>
  <c r="AF32" i="18"/>
  <c r="H32" i="18"/>
  <c r="D7" i="8"/>
  <c r="C7" i="8" s="1"/>
  <c r="AB23" i="18"/>
  <c r="H23" i="18"/>
  <c r="AD23" i="18"/>
  <c r="F23" i="18"/>
  <c r="D14" i="8" s="1"/>
  <c r="C14" i="8" s="1"/>
  <c r="AL32" i="18"/>
  <c r="N32" i="18"/>
  <c r="AB32" i="18"/>
  <c r="L23" i="18"/>
  <c r="R23" i="18"/>
  <c r="J23" i="18"/>
  <c r="X13" i="10"/>
  <c r="H13" i="10"/>
  <c r="J13" i="10"/>
  <c r="N2" i="10"/>
  <c r="L11" i="10"/>
  <c r="M11" i="10"/>
  <c r="O2" i="10"/>
  <c r="C2" i="12"/>
  <c r="L2117" i="1"/>
  <c r="L1995" i="1"/>
  <c r="L1897" i="1"/>
  <c r="L1776" i="1"/>
  <c r="L1631" i="1"/>
  <c r="L1172" i="1"/>
  <c r="L955" i="1"/>
  <c r="L210" i="1"/>
  <c r="L17" i="1"/>
  <c r="D15" i="8" l="1"/>
  <c r="C15" i="8" s="1"/>
  <c r="P2" i="10"/>
  <c r="N11" i="10"/>
  <c r="O11" i="10"/>
  <c r="Q2" i="10"/>
  <c r="L124" i="5"/>
  <c r="Q11" i="10" l="1"/>
  <c r="R2" i="10"/>
  <c r="P11" i="10"/>
  <c r="S2" i="10"/>
  <c r="O124" i="5"/>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S11" i="10" l="1"/>
  <c r="T2" i="10"/>
  <c r="R11" i="10"/>
  <c r="U2" i="10"/>
  <c r="O103" i="5"/>
  <c r="M103" i="5"/>
  <c r="C103" i="5" s="1"/>
  <c r="O95" i="5"/>
  <c r="M95" i="5"/>
  <c r="C95" i="5" s="1"/>
  <c r="O109" i="5"/>
  <c r="M109" i="5"/>
  <c r="C109" i="5" s="1"/>
  <c r="O49" i="5"/>
  <c r="G113" i="5"/>
  <c r="G114" i="5" s="1"/>
  <c r="V2" i="10" l="1"/>
  <c r="T11" i="10"/>
  <c r="W2" i="10"/>
  <c r="U11" i="10"/>
  <c r="N101" i="5"/>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Y2" i="10" l="1"/>
  <c r="W11" i="10"/>
  <c r="X2" i="10"/>
  <c r="V11" i="10"/>
  <c r="B10" i="6"/>
  <c r="Z2" i="10" l="1"/>
  <c r="X11" i="10"/>
  <c r="AA2" i="10"/>
  <c r="AP20" i="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T2117" i="1" l="1"/>
  <c r="I210" i="1"/>
  <c r="I17" i="1"/>
  <c r="AR210" i="1" l="1"/>
  <c r="AS210" i="1"/>
  <c r="AP210" i="1"/>
  <c r="AQ210" i="1"/>
  <c r="AP1776" i="1"/>
  <c r="AQ1776" i="1"/>
  <c r="AR1776" i="1"/>
  <c r="AS1776" i="1"/>
  <c r="AQ1631" i="1"/>
  <c r="AS1631" i="1"/>
  <c r="AR1631" i="1"/>
  <c r="AP1631" i="1"/>
  <c r="AQ955" i="1"/>
  <c r="AR955" i="1"/>
  <c r="AP955" i="1"/>
  <c r="AS955" i="1"/>
  <c r="AS1897" i="1"/>
  <c r="AP1897" i="1"/>
  <c r="AT1897" i="1" s="1"/>
  <c r="AQ1897" i="1"/>
  <c r="AR1897" i="1"/>
  <c r="AP1172" i="1"/>
  <c r="AS1172" i="1"/>
  <c r="AQ1172" i="1"/>
  <c r="AR1172" i="1"/>
  <c r="AQ1995" i="1"/>
  <c r="AR1995" i="1"/>
  <c r="AS1995" i="1"/>
  <c r="AP1995" i="1"/>
  <c r="AU15" i="1"/>
  <c r="B22" i="6" s="1"/>
  <c r="AP19" i="1"/>
  <c r="AT1995" i="1" l="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489" i="1" l="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alcChain>
</file>

<file path=xl/sharedStrings.xml><?xml version="1.0" encoding="utf-8"?>
<sst xmlns="http://schemas.openxmlformats.org/spreadsheetml/2006/main" count="13117" uniqueCount="862">
  <si>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</si>
  <si>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</si>
  <si>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</si>
  <si>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</si>
  <si>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</si>
  <si>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</si>
  <si>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</si>
  <si>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</si>
  <si>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</si>
  <si>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</si>
  <si>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</si>
  <si>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</si>
  <si>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</si>
  <si>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</si>
  <si>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</si>
  <si>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</si>
  <si>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</si>
  <si>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</si>
  <si>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</si>
  <si>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</si>
  <si>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</si>
  <si>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</si>
  <si>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</si>
  <si>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</si>
  <si>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</si>
  <si>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</si>
  <si>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</si>
  <si>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</si>
  <si>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</si>
  <si>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</si>
  <si>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</si>
  <si>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</si>
  <si>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</si>
  <si>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</si>
  <si>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</si>
  <si>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</si>
  <si>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</si>
  <si>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</si>
  <si>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</si>
  <si>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</si>
  <si>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</si>
  <si>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</si>
  <si>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</si>
  <si>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</si>
  <si>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</si>
  <si>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</si>
  <si>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</si>
  <si>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</si>
  <si>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</si>
  <si>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</si>
  <si>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</si>
  <si>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</si>
  <si>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</si>
  <si>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</si>
  <si>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</si>
  <si>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</si>
  <si>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</si>
  <si>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</si>
  <si>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</si>
  <si>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</si>
  <si>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</si>
  <si>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</si>
  <si>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</si>
  <si>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</si>
  <si>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</si>
  <si>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</si>
  <si>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</si>
  <si>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</si>
  <si>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</si>
  <si>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</si>
  <si>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</si>
  <si>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</si>
  <si>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</si>
  <si>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</si>
  <si>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</si>
  <si>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</si>
  <si>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</si>
  <si>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</si>
  <si>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</si>
  <si>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</si>
  <si>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</si>
  <si>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</si>
  <si>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</si>
  <si>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</si>
  <si>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</si>
  <si>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</si>
  <si>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</si>
  <si>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</si>
  <si>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</si>
  <si>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</si>
  <si>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</si>
  <si>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</si>
  <si>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</si>
  <si>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</si>
  <si>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</si>
  <si>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</si>
  <si>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</si>
  <si>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</si>
  <si>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</si>
  <si>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</si>
  <si>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</si>
  <si>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</si>
  <si>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</si>
  <si>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</si>
  <si>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</si>
  <si>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</si>
  <si>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</si>
  <si>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</si>
  <si>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</si>
  <si>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</si>
  <si>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</si>
  <si>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</si>
  <si>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</si>
  <si>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</si>
  <si>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</si>
  <si>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</si>
  <si>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</si>
  <si>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</si>
  <si>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</si>
  <si>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</si>
  <si>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</si>
  <si>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</si>
  <si>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</si>
  <si>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</si>
  <si>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</si>
  <si>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</si>
  <si>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</si>
  <si>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</si>
  <si>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</si>
  <si>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</si>
  <si>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</si>
  <si>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</si>
  <si>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</si>
  <si>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</si>
  <si>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</si>
  <si>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</si>
  <si>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</si>
  <si>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</si>
  <si>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</si>
  <si>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</si>
  <si>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</si>
  <si>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</si>
  <si>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</si>
  <si>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</si>
  <si>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</si>
  <si>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</si>
  <si>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</si>
  <si>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</si>
  <si>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</si>
  <si>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</si>
  <si>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</si>
  <si>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</si>
  <si>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</si>
  <si>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</si>
  <si>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</si>
  <si>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</si>
  <si>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</si>
  <si>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</si>
  <si>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</si>
  <si>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</si>
  <si>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</si>
  <si>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</si>
  <si>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</si>
  <si>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</si>
  <si>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</si>
  <si>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</si>
  <si>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</si>
  <si>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</si>
  <si>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</si>
  <si>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</si>
  <si>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</si>
  <si>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</si>
  <si>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</si>
  <si>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</si>
  <si>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</si>
  <si>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</si>
  <si>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</si>
  <si>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</si>
  <si>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</si>
  <si>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</si>
  <si>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</si>
  <si>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</si>
  <si>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</si>
  <si>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</si>
  <si>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</si>
  <si>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</si>
  <si>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</si>
  <si>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</si>
  <si>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</si>
  <si>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</si>
  <si>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</si>
  <si>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</si>
  <si>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</si>
  <si>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</si>
  <si>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</si>
  <si>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</si>
  <si>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</si>
  <si>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</si>
  <si>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</si>
  <si>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</si>
  <si>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</si>
  <si>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</si>
  <si>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</si>
  <si>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</si>
  <si>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</si>
  <si>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</si>
  <si>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</si>
  <si>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</si>
  <si>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</si>
  <si>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</si>
  <si>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</si>
  <si>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</si>
  <si>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</si>
  <si>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</si>
  <si>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</si>
  <si>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</si>
  <si>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</si>
  <si>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</si>
  <si>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</si>
  <si>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</si>
  <si>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</si>
  <si>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</si>
  <si>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</si>
  <si>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</si>
  <si>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</si>
  <si>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</si>
  <si>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</si>
  <si>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</si>
  <si>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</si>
  <si>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</si>
  <si>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</si>
  <si>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</si>
  <si>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</si>
  <si>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</si>
  <si>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</si>
  <si>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</si>
  <si>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</si>
  <si>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</si>
  <si>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</si>
  <si>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</si>
  <si>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</si>
  <si>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</si>
  <si>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</si>
  <si>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</si>
  <si>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</si>
  <si>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</si>
  <si>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</si>
  <si>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</si>
  <si>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</si>
  <si>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</si>
  <si>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</si>
  <si>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</si>
  <si>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</si>
  <si>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</si>
  <si>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</si>
  <si>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</si>
  <si>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</si>
  <si>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</si>
  <si>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</si>
  <si>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</si>
  <si>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</si>
  <si>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</si>
  <si>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</si>
  <si>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</si>
  <si>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</si>
  <si>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</si>
  <si>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</si>
  <si>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</si>
  <si>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</si>
  <si>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</si>
  <si>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</si>
  <si>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</si>
  <si>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</si>
  <si>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</si>
  <si>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</si>
  <si>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</si>
  <si>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</si>
  <si>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</si>
  <si>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</si>
  <si>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</si>
  <si>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</si>
  <si>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</si>
  <si>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</si>
  <si>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</si>
  <si>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</si>
  <si>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</si>
  <si>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</si>
  <si>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</si>
  <si>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</si>
  <si>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</si>
  <si>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</si>
  <si>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</si>
  <si>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</si>
  <si>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</si>
  <si>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</si>
  <si>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</si>
  <si>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</si>
  <si>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</si>
  <si>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</si>
  <si>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</si>
  <si>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</si>
  <si>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</si>
  <si>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</si>
  <si>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</si>
  <si>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</si>
  <si>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</si>
  <si>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</si>
  <si>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</si>
  <si>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</si>
  <si>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</si>
  <si>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</si>
  <si>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</si>
  <si>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</si>
  <si>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</si>
  <si>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</si>
  <si>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</si>
  <si>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</si>
  <si>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</si>
  <si>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</si>
  <si>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</si>
  <si>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</si>
  <si>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</si>
  <si>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</si>
  <si>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</si>
  <si>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</si>
  <si>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</si>
  <si>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</si>
  <si>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</si>
  <si>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</si>
  <si>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</si>
  <si>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</si>
  <si>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</si>
  <si>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</si>
  <si>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</si>
  <si>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</si>
  <si>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</si>
  <si>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</si>
  <si>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</si>
  <si>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</si>
  <si>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</si>
  <si>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</si>
  <si>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</si>
  <si>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</si>
  <si>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</si>
  <si>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</si>
  <si>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</si>
  <si>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</si>
  <si>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</si>
  <si>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</si>
  <si>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</si>
  <si>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</si>
  <si>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</si>
  <si>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</si>
  <si>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</si>
  <si>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</si>
  <si>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</si>
  <si>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</si>
  <si>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</si>
  <si>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</si>
  <si>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</si>
  <si>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</si>
  <si>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</si>
  <si>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</si>
  <si>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</si>
  <si>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</si>
  <si>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</si>
  <si>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</si>
  <si>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</si>
  <si>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</si>
  <si>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</si>
  <si>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</si>
  <si>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</si>
  <si>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</si>
  <si>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</si>
  <si>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</si>
  <si>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</si>
  <si>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</si>
  <si>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</si>
  <si>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</si>
  <si>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</si>
  <si>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</si>
  <si>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</si>
  <si>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</si>
  <si>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</si>
  <si>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</si>
  <si>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</si>
  <si>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</si>
  <si>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</si>
  <si>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</si>
  <si>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</si>
  <si>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</si>
  <si>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</si>
  <si>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</si>
  <si>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</si>
  <si>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</si>
  <si>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</si>
  <si>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</si>
  <si>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</si>
  <si>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</si>
  <si>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</si>
  <si>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</si>
  <si>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</si>
  <si>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</si>
  <si>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</si>
  <si>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</si>
  <si>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</si>
  <si>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</si>
  <si>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</si>
  <si>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</si>
  <si>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</si>
  <si>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</si>
  <si>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</si>
  <si>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</si>
  <si>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</si>
  <si>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</si>
  <si>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</si>
  <si>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</si>
  <si>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</si>
  <si>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</si>
  <si>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</si>
  <si>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</si>
  <si>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</si>
  <si>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</si>
  <si>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</si>
  <si>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</si>
  <si>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</si>
  <si>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</si>
  <si>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</si>
  <si>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</si>
  <si>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</si>
  <si>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</si>
  <si>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</si>
  <si>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</si>
  <si>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</si>
  <si>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</si>
  <si>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</si>
  <si>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</si>
  <si>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</si>
  <si>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</si>
  <si>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</si>
  <si>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</si>
  <si>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</si>
  <si>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</si>
  <si>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</si>
  <si>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</si>
  <si>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</si>
  <si>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</si>
  <si>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</si>
  <si>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</si>
  <si>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</si>
  <si>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</si>
  <si>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</si>
  <si>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</si>
  <si>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</si>
  <si>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</si>
  <si>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</si>
  <si>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</si>
  <si>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</si>
  <si>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</si>
  <si>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</si>
  <si>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</si>
  <si>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</si>
  <si>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</si>
  <si>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</si>
  <si>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</si>
  <si>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</si>
  <si>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</si>
  <si>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</si>
  <si>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</si>
  <si>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</si>
  <si>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</si>
  <si>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</si>
  <si>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</si>
  <si>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</si>
  <si>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</si>
  <si>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</si>
  <si>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</si>
  <si>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</si>
  <si>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</si>
  <si>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</si>
  <si>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</si>
  <si>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</si>
  <si>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</si>
  <si>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</si>
  <si>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</si>
  <si>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</si>
  <si>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</si>
  <si>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</si>
  <si>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</si>
  <si>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</si>
  <si>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</si>
  <si>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</si>
  <si>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</si>
  <si>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</si>
  <si>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</si>
  <si>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</si>
  <si>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</si>
  <si>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</si>
  <si>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</si>
  <si>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</si>
  <si>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</si>
  <si>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</si>
  <si>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</si>
  <si>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</si>
  <si>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</si>
  <si>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</si>
  <si>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</si>
  <si>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</si>
  <si>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</si>
  <si>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</si>
  <si>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</si>
  <si>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</si>
  <si>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</si>
  <si>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</si>
  <si>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</si>
  <si>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</si>
  <si>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</si>
  <si>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</si>
  <si>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</si>
  <si>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</si>
  <si>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</si>
  <si>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</si>
  <si>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</si>
  <si>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</si>
  <si>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</si>
  <si>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</si>
  <si>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</si>
  <si>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</si>
  <si>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</si>
  <si>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</si>
  <si>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</si>
  <si>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</si>
  <si>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</si>
  <si>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</si>
  <si>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</si>
  <si>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</si>
  <si>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</si>
  <si>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</si>
  <si>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</si>
  <si>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</si>
  <si>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</si>
  <si>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</si>
  <si>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</si>
  <si>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</si>
  <si>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</si>
  <si>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</si>
  <si>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</si>
  <si>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</si>
  <si>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</si>
  <si>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</si>
  <si>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</si>
  <si>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</si>
  <si>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</si>
  <si>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</si>
  <si>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</si>
  <si>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</si>
  <si>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</si>
  <si>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</si>
  <si>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</si>
  <si>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</si>
  <si>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</si>
  <si>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</si>
  <si>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</si>
  <si>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</si>
  <si>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</si>
  <si>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</si>
  <si>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</si>
  <si>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</si>
  <si>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</si>
  <si>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</si>
  <si>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</si>
  <si>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</si>
  <si>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</si>
  <si>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</si>
  <si>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</si>
  <si>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</si>
  <si>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</si>
  <si>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</si>
  <si>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</si>
  <si>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</si>
  <si>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</si>
  <si>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</si>
  <si>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</si>
  <si>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</si>
  <si>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</si>
  <si>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</si>
  <si>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</si>
  <si>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</si>
  <si>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</si>
  <si>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</si>
  <si>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</si>
  <si>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</si>
  <si>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</si>
  <si>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</si>
  <si>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</si>
  <si>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</si>
  <si>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</si>
  <si>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</si>
  <si>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</si>
  <si>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</si>
  <si>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</si>
  <si>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</si>
  <si>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</si>
  <si>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</si>
  <si>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</si>
  <si>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</si>
  <si>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</si>
  <si>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</si>
  <si>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</si>
  <si>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</si>
  <si>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</si>
  <si>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</si>
  <si>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</si>
  <si>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</si>
  <si>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</si>
  <si>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</si>
  <si>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</si>
  <si>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</si>
  <si>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</si>
  <si>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</si>
  <si>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</si>
  <si>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</si>
  <si>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</si>
  <si>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</si>
  <si>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</si>
  <si>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</si>
  <si>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</si>
  <si>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</si>
  <si>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</si>
  <si>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</si>
  <si>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</si>
  <si>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</si>
  <si>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</si>
  <si>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</si>
  <si>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</si>
  <si>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</si>
  <si>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</si>
  <si>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</si>
  <si>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</si>
  <si>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</si>
  <si>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</si>
  <si>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</si>
  <si>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</si>
  <si>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</si>
  <si>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</si>
  <si>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</si>
  <si>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</si>
  <si>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</si>
  <si>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</si>
  <si>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</si>
  <si>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</si>
  <si>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</si>
  <si>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</si>
  <si>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</si>
  <si>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</si>
  <si>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</si>
  <si>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</si>
  <si>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</si>
  <si>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</si>
  <si>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</si>
  <si>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</si>
  <si>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</si>
  <si>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</si>
  <si>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</si>
  <si>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</si>
  <si>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</si>
  <si>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</si>
  <si>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</si>
  <si>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</si>
  <si>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</si>
  <si>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</si>
  <si>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</si>
  <si>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</si>
  <si>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</si>
  <si>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</si>
  <si>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</si>
  <si>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</si>
  <si>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</si>
  <si>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</si>
  <si>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</si>
  <si>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</si>
  <si>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</si>
  <si>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</si>
  <si>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</si>
  <si>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</si>
  <si>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</si>
  <si>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</si>
  <si>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</si>
  <si>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</si>
  <si>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</si>
  <si>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</si>
  <si>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</si>
  <si>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</si>
  <si>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</si>
  <si>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</si>
  <si>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</si>
  <si>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</si>
  <si>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</si>
  <si>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</si>
  <si>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</si>
  <si>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</si>
  <si>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</si>
  <si>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</si>
  <si>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</si>
  <si>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</si>
  <si>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</si>
  <si>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</si>
  <si>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</si>
  <si>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</si>
  <si>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</si>
  <si>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</si>
  <si>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</si>
  <si>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</si>
  <si>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</si>
  <si>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</si>
  <si>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</si>
  <si>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</si>
  <si>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</si>
  <si>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</si>
  <si>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</si>
  <si>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</si>
  <si>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</si>
  <si>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</si>
  <si>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</si>
  <si>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</si>
  <si>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</si>
  <si>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</si>
  <si>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</si>
  <si>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</si>
  <si>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</si>
  <si>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</si>
  <si>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</si>
  <si>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</si>
  <si>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</si>
  <si>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</si>
  <si>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</si>
  <si>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</si>
  <si>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</si>
  <si>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</si>
  <si>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</si>
  <si>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</si>
  <si>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</si>
  <si>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</si>
  <si>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</si>
  <si>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</si>
  <si>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</si>
  <si>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</si>
  <si>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</si>
  <si>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</si>
  <si>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</si>
  <si>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</si>
  <si>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</si>
  <si>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</si>
  <si>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</si>
  <si>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</si>
  <si>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</si>
  <si>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</si>
  <si>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</si>
  <si>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</si>
  <si>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</si>
  <si>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</si>
  <si>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</si>
  <si>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</si>
  <si>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</si>
  <si>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</si>
  <si>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</si>
  <si>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</si>
  <si>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</si>
  <si>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</si>
  <si>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</si>
  <si>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</si>
  <si>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</si>
  <si>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</si>
  <si>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</si>
  <si>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</si>
  <si>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</si>
  <si>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</si>
  <si>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</si>
  <si>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</si>
  <si>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</si>
  <si>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</si>
  <si>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</si>
  <si>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</si>
  <si>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</si>
  <si>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</si>
  <si>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</si>
  <si>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</si>
  <si>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</si>
  <si>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</si>
  <si>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</si>
  <si>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</si>
  <si>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</si>
  <si>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</si>
  <si>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</si>
  <si>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</si>
  <si>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</si>
  <si>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</si>
  <si>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</si>
  <si>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</si>
  <si>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</si>
  <si>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</si>
  <si>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</si>
  <si>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</si>
  <si>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</si>
  <si>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</si>
  <si>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</si>
  <si>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</si>
  <si>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</si>
  <si>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</si>
  <si>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</si>
  <si>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Facet 1</t>
  </si>
  <si>
    <t>Facet 2</t>
  </si>
  <si>
    <t>Facet 3</t>
  </si>
  <si>
    <t>Facet 4</t>
  </si>
  <si>
    <t>Facet 5</t>
  </si>
  <si>
    <t>Facet 6</t>
  </si>
  <si>
    <t>Facet 7</t>
  </si>
  <si>
    <t>Facet 8</t>
  </si>
  <si>
    <t>Facet 9</t>
  </si>
  <si>
    <t>Facet 10</t>
  </si>
  <si>
    <t>Facet 11</t>
  </si>
  <si>
    <t>Facet 12</t>
  </si>
  <si>
    <t>Facet 13</t>
  </si>
  <si>
    <t>Facet 14</t>
  </si>
  <si>
    <t>Time Clock</t>
  </si>
  <si>
    <t>Local</t>
  </si>
  <si>
    <t>High Temp Thermostat</t>
  </si>
  <si>
    <t>Mechanical Thermostat</t>
  </si>
  <si>
    <t>Interlock</t>
  </si>
  <si>
    <t>Interlock with Associted Units</t>
  </si>
  <si>
    <t>Interlock with Local Switch</t>
  </si>
  <si>
    <t>Interlock with Lighting Circuit</t>
  </si>
  <si>
    <t>Run On Timer</t>
  </si>
  <si>
    <t>BMS Provisions</t>
  </si>
  <si>
    <t>Fire Shutdown</t>
  </si>
  <si>
    <t>Part</t>
  </si>
  <si>
    <t>Part No.</t>
  </si>
  <si>
    <t>Price</t>
  </si>
  <si>
    <t>Install Time</t>
  </si>
  <si>
    <t>Notes</t>
  </si>
  <si>
    <t>toString</t>
  </si>
  <si>
    <t>Unit Price</t>
  </si>
  <si>
    <t>Total Price</t>
  </si>
  <si>
    <t>CB and cabling to fan from MSSB</t>
  </si>
  <si>
    <t>Dore</t>
  </si>
  <si>
    <t>Unit Cost</t>
  </si>
  <si>
    <t>1 Phase Isolator</t>
  </si>
  <si>
    <t>CB and cabling to fan from MSSB, and local isolator.</t>
  </si>
  <si>
    <t>Unit Time</t>
  </si>
  <si>
    <t>Time</t>
  </si>
  <si>
    <t>adjustable run on timer controller</t>
  </si>
  <si>
    <t>Run &amp; Fault LEDs</t>
  </si>
  <si>
    <t>Traffolyte Labelling</t>
  </si>
  <si>
    <t>Commissioning/Testing</t>
  </si>
  <si>
    <t>L</t>
  </si>
  <si>
    <t>Total Labour</t>
  </si>
  <si>
    <t>Unit Labour</t>
  </si>
  <si>
    <t>Total Materials Price</t>
  </si>
  <si>
    <t>Interlock With Reed Switch</t>
  </si>
  <si>
    <t>TOTALS</t>
  </si>
  <si>
    <t>UNIT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</si>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</sst>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quot;$&quot;* #,##0_-;_-&quot;$&quot;* &quot;-&quot;_-;_-@_-"/>
    <numFmt numFmtId="44" formatCode="_-&quot;$&quot;* #,##0.00_-;\-&quot;$&quot;* #,##0.00_-;_-&quot;$&quot;*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cellStyleXfs>
  <cellXfs count="335">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0" fillId="19" borderId="1" xfId="0" applyNumberFormat="1" applyFill="1" applyBorder="1" applyAlignment="1">
      <alignment horizontal="center"/>
    </xf>
    <xf numFmtId="0" fontId="5" fillId="3" borderId="1" xfId="0" applyFont="1" applyFill="1" applyBorder="1" applyAlignment="1">
      <alignment horizontal="center" wrapText="1"/>
    </xf>
    <xf numFmtId="44" fontId="0" fillId="19" borderId="1" xfId="0" applyNumberFormat="1" applyFill="1" applyBorder="1" applyAlignment="1">
      <alignment horizontal="right"/>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44" fontId="2" fillId="0" borderId="0" xfId="4" applyFont="1"/>
    <xf numFmtId="44" fontId="0" fillId="0" borderId="0" xfId="4" applyFont="1" applyAlignment="1">
      <alignment wrapText="1"/>
    </xf>
    <xf numFmtId="0" fontId="0" fillId="0" borderId="0" xfId="0" applyAlignment="1"/>
    <xf numFmtId="44" fontId="2" fillId="0" borderId="0" xfId="0" applyNumberFormat="1" applyFont="1"/>
    <xf numFmtId="2" fontId="0" fillId="0" borderId="0" xfId="0" applyNumberFormat="1"/>
    <xf numFmtId="2" fontId="0" fillId="0" borderId="0" xfId="4" applyNumberFormat="1" applyFont="1"/>
    <xf numFmtId="2" fontId="2" fillId="0" borderId="0" xfId="0" applyNumberFormat="1" applyFont="1"/>
    <xf numFmtId="0" fontId="0" fillId="0" borderId="0" xfId="0" applyFont="1" applyBorder="1"/>
  </cellXfs>
  <cellStyles count="6">
    <cellStyle name="Accent5" xfId="5" builtinId="45"/>
    <cellStyle name="Calculation" xfId="2" builtinId="22"/>
    <cellStyle name="Currency" xfId="4" builtinId="4"/>
    <cellStyle name="Currency [0]" xfId="1" builtinId="7"/>
    <cellStyle name="Normal" xfId="0" builtinId="0"/>
    <cellStyle name="Percent" xfId="3" builtinId="5"/>
  </cellStyles>
  <dxfs count="334">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B5" sqref="B5"/>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33" priority="4">
      <formula>IF(ROW() = ROW(), TRUE, FALSE)</formula>
    </cfRule>
  </conditionalFormatting>
  <conditionalFormatting sqref="A22">
    <cfRule type="expression" dxfId="332" priority="2">
      <formula>IF(ROW() = ROW(), TRUE, FALSE)</formula>
    </cfRule>
  </conditionalFormatting>
  <conditionalFormatting sqref="A18">
    <cfRule type="expression" dxfId="33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workbookViewId="0">
      <pane ySplit="1" topLeftCell="A90" activePane="bottomLeft" state="frozen"/>
      <selection pane="bottomLeft" activeCell="I95" sqref="I95:L95"/>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3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CS2626"/>
  <sheetViews>
    <sheetView topLeftCell="A409" zoomScale="40" zoomScaleNormal="40" workbookViewId="0">
      <selection activeCell="J419" sqref="J419"/>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x14ac:dyDescent="0.75">
      <c r="A5" s="262">
        <f>ROW()</f>
        <v>5</v>
      </c>
      <c r="B5" s="114"/>
      <c r="C5" s="320" t="str">
        <f ca="1">C14</f>
        <v>IGOC - XXX -  Mech Elec - Rev A.xlsx</v>
      </c>
      <c r="D5" s="320"/>
      <c r="E5" s="320"/>
      <c r="F5" s="320"/>
      <c r="G5" s="320"/>
      <c r="H5" s="320"/>
      <c r="I5" s="321"/>
      <c r="J5" s="320"/>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x14ac:dyDescent="0.75">
      <c r="A6" s="262">
        <f>ROW()</f>
        <v>6</v>
      </c>
      <c r="B6" s="114"/>
      <c r="C6" s="320"/>
      <c r="D6" s="320"/>
      <c r="E6" s="320"/>
      <c r="F6" s="320"/>
      <c r="G6" s="320"/>
      <c r="H6" s="320"/>
      <c r="I6" s="321"/>
      <c r="J6" s="320"/>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x14ac:dyDescent="0.75">
      <c r="A7" s="262">
        <f>ROW()</f>
        <v>7</v>
      </c>
      <c r="B7" s="114"/>
      <c r="C7" s="320"/>
      <c r="D7" s="320"/>
      <c r="E7" s="320"/>
      <c r="F7" s="320"/>
      <c r="G7" s="320"/>
      <c r="H7" s="320"/>
      <c r="I7" s="321"/>
      <c r="J7" s="320"/>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customHeight="1" x14ac:dyDescent="1.55">
      <c r="A14" s="262">
        <f>ROW()</f>
        <v>14</v>
      </c>
      <c r="B14" s="170" t="s">
        <v>494</v>
      </c>
      <c r="C14" s="322" t="str">
        <f ca="1">MID(CELL("filename",A1),FIND("[",CELL("filename",A1))+1,FIND("]", CELL("filename",A1))-FIND("[",CELL("filename",A1))-1)</f>
        <v>IGOC - XXX -  Mech Elec - Rev A.xlsx</v>
      </c>
      <c r="D14" s="323"/>
      <c r="E14" s="324"/>
      <c r="F14" s="324"/>
      <c r="G14" s="324"/>
      <c r="H14" s="324"/>
      <c r="I14" s="325"/>
      <c r="J14" s="326"/>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43228.61611145833</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customHeight="1" x14ac:dyDescent="0.8">
      <c r="A18" s="262">
        <f>ROW()</f>
        <v>18</v>
      </c>
      <c r="C18" s="211"/>
      <c r="D18" s="211"/>
      <c r="E18" s="211"/>
      <c r="F18" s="211"/>
      <c r="G18" s="211"/>
      <c r="H18" s="211"/>
      <c r="K18" s="116" t="s">
        <v>454</v>
      </c>
      <c r="M18" s="116" t="s">
        <v>107</v>
      </c>
      <c r="N18" s="116" t="s">
        <v>108</v>
      </c>
      <c r="O18" s="170" t="s">
        <v>388</v>
      </c>
      <c r="P18" s="317" t="s">
        <v>377</v>
      </c>
      <c r="Q18" s="317"/>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16" t="s">
        <v>368</v>
      </c>
      <c r="V41" s="316"/>
      <c r="W41" s="162">
        <f>W40/M19</f>
        <v>0</v>
      </c>
      <c r="X41" s="163"/>
      <c r="Y41" s="314" t="s">
        <v>367</v>
      </c>
      <c r="Z41" s="314"/>
      <c r="AA41" s="164">
        <f>AA40/M19</f>
        <v>0</v>
      </c>
      <c r="AB41" s="161"/>
      <c r="AC41" s="161"/>
      <c r="AD41" s="161"/>
      <c r="AE41" s="161"/>
      <c r="AF41" s="314" t="s">
        <v>367</v>
      </c>
      <c r="AG41" s="314"/>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customHeight="1" x14ac:dyDescent="0.8">
      <c r="A42" s="262">
        <f>ROW()</f>
        <v>42</v>
      </c>
      <c r="C42" s="211"/>
      <c r="D42" s="211"/>
      <c r="E42" s="211"/>
      <c r="F42" s="211"/>
      <c r="G42" s="211"/>
      <c r="H42" s="211"/>
      <c r="K42" s="116" t="s">
        <v>454</v>
      </c>
      <c r="M42" s="116" t="s">
        <v>107</v>
      </c>
      <c r="N42" s="116" t="s">
        <v>108</v>
      </c>
      <c r="O42" s="170" t="s">
        <v>388</v>
      </c>
      <c r="P42" s="315" t="s">
        <v>377</v>
      </c>
      <c r="Q42" s="315"/>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45" x14ac:dyDescent="0.8">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16" t="s">
        <v>368</v>
      </c>
      <c r="V65" s="316"/>
      <c r="W65" s="162">
        <f>W64/M43</f>
        <v>0</v>
      </c>
      <c r="X65" s="163"/>
      <c r="Y65" s="314" t="s">
        <v>367</v>
      </c>
      <c r="Z65" s="314"/>
      <c r="AA65" s="164">
        <f>AA64/M43</f>
        <v>0</v>
      </c>
      <c r="AB65" s="161"/>
      <c r="AC65" s="161"/>
      <c r="AD65" s="161"/>
      <c r="AE65" s="161"/>
      <c r="AF65" s="314" t="s">
        <v>367</v>
      </c>
      <c r="AG65" s="314"/>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customHeight="1" x14ac:dyDescent="0.8">
      <c r="A66" s="262">
        <f>ROW()</f>
        <v>66</v>
      </c>
      <c r="C66" s="211"/>
      <c r="D66" s="211"/>
      <c r="E66" s="211"/>
      <c r="F66" s="211"/>
      <c r="G66" s="211"/>
      <c r="H66" s="211"/>
      <c r="K66" s="116" t="s">
        <v>454</v>
      </c>
      <c r="M66" s="116" t="s">
        <v>107</v>
      </c>
      <c r="N66" s="116" t="s">
        <v>108</v>
      </c>
      <c r="O66" s="170" t="s">
        <v>388</v>
      </c>
      <c r="P66" s="315" t="s">
        <v>377</v>
      </c>
      <c r="Q66" s="315"/>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0.9" x14ac:dyDescent="0.8">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0.9" x14ac:dyDescent="0.8">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0.9" x14ac:dyDescent="0.8">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0.9" x14ac:dyDescent="0.8">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0.9" x14ac:dyDescent="0.8">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0.9" x14ac:dyDescent="0.8">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0.9" x14ac:dyDescent="0.8">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0.9" x14ac:dyDescent="0.8">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0.9" x14ac:dyDescent="0.8">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0.9" x14ac:dyDescent="0.8">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0.9" x14ac:dyDescent="0.8">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0.9" x14ac:dyDescent="0.8">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0.9" x14ac:dyDescent="0.8">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0.9" x14ac:dyDescent="0.8">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0.9" x14ac:dyDescent="0.8">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0.9" x14ac:dyDescent="0.8">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0.9" x14ac:dyDescent="0.8">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0.9" x14ac:dyDescent="0.8">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0.9" x14ac:dyDescent="0.8">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0.9" x14ac:dyDescent="0.8">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16" t="s">
        <v>368</v>
      </c>
      <c r="V89" s="316"/>
      <c r="W89" s="162">
        <f>W88/M67</f>
        <v>4</v>
      </c>
      <c r="X89" s="163"/>
      <c r="Y89" s="314" t="s">
        <v>367</v>
      </c>
      <c r="Z89" s="314"/>
      <c r="AA89" s="164">
        <f>AA88/M67</f>
        <v>946.15199999999993</v>
      </c>
      <c r="AB89" s="161"/>
      <c r="AC89" s="161"/>
      <c r="AD89" s="161"/>
      <c r="AE89" s="161"/>
      <c r="AF89" s="314" t="s">
        <v>367</v>
      </c>
      <c r="AG89" s="314"/>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customHeight="1" x14ac:dyDescent="0.8">
      <c r="A90" s="262">
        <f>ROW()</f>
        <v>90</v>
      </c>
      <c r="C90" s="211"/>
      <c r="D90" s="211"/>
      <c r="E90" s="211"/>
      <c r="F90" s="211"/>
      <c r="G90" s="211"/>
      <c r="H90" s="211"/>
      <c r="K90" s="116" t="s">
        <v>454</v>
      </c>
      <c r="M90" s="116" t="s">
        <v>107</v>
      </c>
      <c r="N90" s="116" t="s">
        <v>108</v>
      </c>
      <c r="O90" s="170" t="s">
        <v>388</v>
      </c>
      <c r="P90" s="315" t="s">
        <v>377</v>
      </c>
      <c r="Q90" s="315"/>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0.9" x14ac:dyDescent="0.8">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0.9" x14ac:dyDescent="0.8">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0.9" x14ac:dyDescent="0.8">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0.9" x14ac:dyDescent="0.8">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0.9" x14ac:dyDescent="0.8">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0.9" x14ac:dyDescent="0.8">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0.9" x14ac:dyDescent="0.8">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0.9" x14ac:dyDescent="0.8">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0.9" x14ac:dyDescent="0.8">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0.9" x14ac:dyDescent="0.8">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0.9" x14ac:dyDescent="0.8">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0.9" x14ac:dyDescent="0.8">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0.9" x14ac:dyDescent="0.8">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0.9" x14ac:dyDescent="0.8">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0.9" x14ac:dyDescent="0.8">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0.9" x14ac:dyDescent="0.8">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0.9" x14ac:dyDescent="0.8">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0.9" x14ac:dyDescent="0.8">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0.9" x14ac:dyDescent="0.8">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0.9" x14ac:dyDescent="0.8">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16" t="s">
        <v>368</v>
      </c>
      <c r="V113" s="316"/>
      <c r="W113" s="162">
        <f>W112/M91</f>
        <v>4</v>
      </c>
      <c r="X113" s="163"/>
      <c r="Y113" s="314" t="s">
        <v>367</v>
      </c>
      <c r="Z113" s="314"/>
      <c r="AA113" s="164">
        <f>AA112/M91</f>
        <v>946.15199999999993</v>
      </c>
      <c r="AB113" s="161"/>
      <c r="AC113" s="161"/>
      <c r="AD113" s="161"/>
      <c r="AE113" s="161"/>
      <c r="AF113" s="314" t="s">
        <v>367</v>
      </c>
      <c r="AG113" s="314"/>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customHeight="1" x14ac:dyDescent="0.8">
      <c r="A114" s="262">
        <f>ROW()</f>
        <v>114</v>
      </c>
      <c r="C114" s="211"/>
      <c r="D114" s="211"/>
      <c r="E114" s="211"/>
      <c r="F114" s="211"/>
      <c r="G114" s="211"/>
      <c r="H114" s="211"/>
      <c r="K114" s="116" t="s">
        <v>454</v>
      </c>
      <c r="M114" s="116" t="s">
        <v>107</v>
      </c>
      <c r="N114" s="116" t="s">
        <v>108</v>
      </c>
      <c r="O114" s="170" t="s">
        <v>388</v>
      </c>
      <c r="P114" s="315" t="s">
        <v>377</v>
      </c>
      <c r="Q114" s="315"/>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0.9" x14ac:dyDescent="0.8">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0.9" x14ac:dyDescent="0.8">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0.9" x14ac:dyDescent="0.8">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0.9" x14ac:dyDescent="0.8">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0.9" x14ac:dyDescent="0.8">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0.9" x14ac:dyDescent="0.8">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0.9" x14ac:dyDescent="0.8">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0.9" x14ac:dyDescent="0.8">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0.9" x14ac:dyDescent="0.8">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0.9" x14ac:dyDescent="0.8">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0.9" x14ac:dyDescent="0.8">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0.9" x14ac:dyDescent="0.8">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0.9" x14ac:dyDescent="0.8">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0.9" x14ac:dyDescent="0.8">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0.9" x14ac:dyDescent="0.8">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0.9" x14ac:dyDescent="0.8">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0.9" x14ac:dyDescent="0.8">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0.9" x14ac:dyDescent="0.8">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0.9" x14ac:dyDescent="0.8">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0.9" x14ac:dyDescent="0.8">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16" t="s">
        <v>368</v>
      </c>
      <c r="V137" s="316"/>
      <c r="W137" s="162">
        <f>W136/M115</f>
        <v>4</v>
      </c>
      <c r="X137" s="163"/>
      <c r="Y137" s="314" t="s">
        <v>367</v>
      </c>
      <c r="Z137" s="314"/>
      <c r="AA137" s="164">
        <f>AA136/M115</f>
        <v>946.15199999999993</v>
      </c>
      <c r="AB137" s="161"/>
      <c r="AC137" s="161"/>
      <c r="AD137" s="161"/>
      <c r="AE137" s="161"/>
      <c r="AF137" s="314" t="s">
        <v>367</v>
      </c>
      <c r="AG137" s="314"/>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customHeight="1" x14ac:dyDescent="0.8">
      <c r="A138" s="262">
        <f>ROW()</f>
        <v>138</v>
      </c>
      <c r="B138" s="116"/>
      <c r="C138" s="211"/>
      <c r="D138" s="211"/>
      <c r="E138" s="211"/>
      <c r="F138" s="211"/>
      <c r="G138" s="211"/>
      <c r="H138" s="211"/>
      <c r="I138" s="116"/>
      <c r="K138" s="2" t="s">
        <v>454</v>
      </c>
      <c r="M138" s="2" t="s">
        <v>107</v>
      </c>
      <c r="N138" s="2" t="s">
        <v>108</v>
      </c>
      <c r="O138" s="97" t="s">
        <v>388</v>
      </c>
      <c r="P138" s="317" t="s">
        <v>377</v>
      </c>
      <c r="Q138" s="317"/>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16" t="s">
        <v>368</v>
      </c>
      <c r="V161" s="316"/>
      <c r="W161" s="85">
        <f>W160/M139</f>
        <v>4</v>
      </c>
      <c r="X161" s="86"/>
      <c r="Y161" s="314" t="s">
        <v>367</v>
      </c>
      <c r="Z161" s="314"/>
      <c r="AA161" s="87">
        <f>AA160/M139</f>
        <v>946.15199999999993</v>
      </c>
      <c r="AB161" s="84"/>
      <c r="AC161" s="84"/>
      <c r="AD161" s="84"/>
      <c r="AE161" s="84"/>
      <c r="AF161" s="314" t="s">
        <v>367</v>
      </c>
      <c r="AG161" s="314"/>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customHeight="1" x14ac:dyDescent="0.8">
      <c r="A162" s="262">
        <f>ROW()</f>
        <v>162</v>
      </c>
      <c r="B162" s="116"/>
      <c r="C162" s="211"/>
      <c r="D162" s="211"/>
      <c r="E162" s="211"/>
      <c r="F162" s="211"/>
      <c r="G162" s="211"/>
      <c r="H162" s="211"/>
      <c r="I162" s="116"/>
      <c r="K162" s="2" t="s">
        <v>454</v>
      </c>
      <c r="M162" s="2" t="s">
        <v>107</v>
      </c>
      <c r="N162" s="2" t="s">
        <v>108</v>
      </c>
      <c r="O162" s="97" t="s">
        <v>388</v>
      </c>
      <c r="P162" s="315" t="s">
        <v>377</v>
      </c>
      <c r="Q162" s="315"/>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16" t="s">
        <v>368</v>
      </c>
      <c r="V185" s="316"/>
      <c r="W185" s="85">
        <f>W184/M163</f>
        <v>4</v>
      </c>
      <c r="X185" s="86"/>
      <c r="Y185" s="314" t="s">
        <v>367</v>
      </c>
      <c r="Z185" s="314"/>
      <c r="AA185" s="87">
        <f>AA184/M163</f>
        <v>946.15199999999993</v>
      </c>
      <c r="AB185" s="84"/>
      <c r="AC185" s="84"/>
      <c r="AD185" s="84"/>
      <c r="AE185" s="84"/>
      <c r="AF185" s="314" t="s">
        <v>367</v>
      </c>
      <c r="AG185" s="314"/>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customHeight="1" x14ac:dyDescent="0.8">
      <c r="A186" s="262">
        <f>ROW()</f>
        <v>186</v>
      </c>
      <c r="B186" s="116"/>
      <c r="C186" s="211"/>
      <c r="D186" s="211"/>
      <c r="E186" s="211"/>
      <c r="F186" s="211"/>
      <c r="G186" s="211"/>
      <c r="H186" s="211"/>
      <c r="I186" s="116"/>
      <c r="K186" s="2" t="s">
        <v>454</v>
      </c>
      <c r="M186" s="2" t="s">
        <v>107</v>
      </c>
      <c r="N186" s="2" t="s">
        <v>108</v>
      </c>
      <c r="O186" s="97" t="s">
        <v>388</v>
      </c>
      <c r="P186" s="315" t="s">
        <v>377</v>
      </c>
      <c r="Q186" s="315"/>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16" t="s">
        <v>368</v>
      </c>
      <c r="V209" s="316"/>
      <c r="W209" s="85">
        <f>W208/M187</f>
        <v>4</v>
      </c>
      <c r="X209" s="86"/>
      <c r="Y209" s="314" t="s">
        <v>367</v>
      </c>
      <c r="Z209" s="314"/>
      <c r="AA209" s="87">
        <f>AA208/M187</f>
        <v>946.15199999999993</v>
      </c>
      <c r="AB209" s="84"/>
      <c r="AC209" s="84"/>
      <c r="AD209" s="84"/>
      <c r="AE209" s="84"/>
      <c r="AF209" s="314" t="s">
        <v>367</v>
      </c>
      <c r="AG209" s="314"/>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customHeight="1" x14ac:dyDescent="0.8">
      <c r="A211" s="262">
        <f>ROW()</f>
        <v>211</v>
      </c>
      <c r="B211" s="116"/>
      <c r="C211" s="211"/>
      <c r="D211" s="211"/>
      <c r="E211" s="211"/>
      <c r="F211" s="211"/>
      <c r="G211" s="211"/>
      <c r="H211" s="211"/>
      <c r="I211" s="116"/>
      <c r="K211" s="2" t="s">
        <v>454</v>
      </c>
      <c r="M211" s="2" t="s">
        <v>107</v>
      </c>
      <c r="N211" s="2" t="s">
        <v>108</v>
      </c>
      <c r="O211" s="97" t="s">
        <v>388</v>
      </c>
      <c r="P211" s="317" t="s">
        <v>377</v>
      </c>
      <c r="Q211" s="317"/>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16" t="s">
        <v>368</v>
      </c>
      <c r="V234" s="316"/>
      <c r="W234" s="85">
        <f>W233/M212</f>
        <v>8</v>
      </c>
      <c r="X234" s="86"/>
      <c r="Y234" s="314" t="s">
        <v>367</v>
      </c>
      <c r="Z234" s="314"/>
      <c r="AA234" s="87">
        <f>AA233/M212</f>
        <v>1019.904</v>
      </c>
      <c r="AB234" s="84"/>
      <c r="AC234" s="84"/>
      <c r="AD234" s="84"/>
      <c r="AE234" s="84"/>
      <c r="AF234" s="314" t="s">
        <v>367</v>
      </c>
      <c r="AG234" s="314"/>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customHeight="1" x14ac:dyDescent="0.8">
      <c r="A235" s="262">
        <f>ROW()</f>
        <v>235</v>
      </c>
      <c r="C235" s="211"/>
      <c r="D235" s="211"/>
      <c r="E235" s="211"/>
      <c r="F235" s="211"/>
      <c r="G235" s="211"/>
      <c r="H235" s="211"/>
      <c r="K235" s="116" t="s">
        <v>454</v>
      </c>
      <c r="M235" s="116" t="s">
        <v>107</v>
      </c>
      <c r="N235" s="116" t="s">
        <v>108</v>
      </c>
      <c r="O235" s="170" t="s">
        <v>388</v>
      </c>
      <c r="P235" s="315" t="s">
        <v>377</v>
      </c>
      <c r="Q235" s="315"/>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16" t="s">
        <v>368</v>
      </c>
      <c r="V258" s="316"/>
      <c r="W258" s="162">
        <f>W257/M236</f>
        <v>7</v>
      </c>
      <c r="X258" s="163"/>
      <c r="Y258" s="314" t="s">
        <v>367</v>
      </c>
      <c r="Z258" s="314"/>
      <c r="AA258" s="164">
        <f>AA257/M236</f>
        <v>476.06399999999996</v>
      </c>
      <c r="AB258" s="161"/>
      <c r="AC258" s="161"/>
      <c r="AD258" s="161"/>
      <c r="AE258" s="161"/>
      <c r="AF258" s="314" t="s">
        <v>367</v>
      </c>
      <c r="AG258" s="314"/>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customHeight="1" x14ac:dyDescent="0.8">
      <c r="A259" s="262">
        <f>ROW()</f>
        <v>259</v>
      </c>
      <c r="B259" s="116"/>
      <c r="C259" s="211"/>
      <c r="D259" s="211"/>
      <c r="E259" s="211"/>
      <c r="F259" s="211"/>
      <c r="G259" s="211"/>
      <c r="H259" s="211"/>
      <c r="I259" s="116"/>
      <c r="K259" s="2" t="s">
        <v>454</v>
      </c>
      <c r="M259" s="2" t="s">
        <v>107</v>
      </c>
      <c r="N259" s="2" t="s">
        <v>108</v>
      </c>
      <c r="O259" s="97" t="s">
        <v>388</v>
      </c>
      <c r="P259" s="315" t="s">
        <v>377</v>
      </c>
      <c r="Q259" s="315"/>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16" t="s">
        <v>368</v>
      </c>
      <c r="V282" s="316"/>
      <c r="W282" s="85">
        <f>W281/M260</f>
        <v>7</v>
      </c>
      <c r="X282" s="86"/>
      <c r="Y282" s="314" t="s">
        <v>367</v>
      </c>
      <c r="Z282" s="314"/>
      <c r="AA282" s="87">
        <f>AA281/M260</f>
        <v>687.2639999999999</v>
      </c>
      <c r="AB282" s="84"/>
      <c r="AC282" s="84"/>
      <c r="AD282" s="84"/>
      <c r="AE282" s="84"/>
      <c r="AF282" s="314" t="s">
        <v>367</v>
      </c>
      <c r="AG282" s="314"/>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customHeight="1" x14ac:dyDescent="0.8">
      <c r="A283" s="262">
        <f>ROW()</f>
        <v>283</v>
      </c>
      <c r="C283" s="211"/>
      <c r="D283" s="211"/>
      <c r="E283" s="211"/>
      <c r="F283" s="211"/>
      <c r="G283" s="211"/>
      <c r="H283" s="211"/>
      <c r="K283" s="116" t="s">
        <v>454</v>
      </c>
      <c r="M283" s="116" t="s">
        <v>107</v>
      </c>
      <c r="N283" s="116" t="s">
        <v>108</v>
      </c>
      <c r="O283" s="170" t="s">
        <v>388</v>
      </c>
      <c r="P283" s="315" t="s">
        <v>377</v>
      </c>
      <c r="Q283" s="315"/>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16" t="s">
        <v>368</v>
      </c>
      <c r="V306" s="316"/>
      <c r="W306" s="162">
        <f>W305/M284</f>
        <v>10.5</v>
      </c>
      <c r="X306" s="163"/>
      <c r="Y306" s="314" t="s">
        <v>367</v>
      </c>
      <c r="Z306" s="314"/>
      <c r="AA306" s="164">
        <f>AA305/M284</f>
        <v>1782.624</v>
      </c>
      <c r="AB306" s="161"/>
      <c r="AC306" s="161"/>
      <c r="AD306" s="161"/>
      <c r="AE306" s="161"/>
      <c r="AF306" s="314" t="s">
        <v>367</v>
      </c>
      <c r="AG306" s="314"/>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customHeight="1" x14ac:dyDescent="0.8">
      <c r="A307" s="262">
        <f>ROW()</f>
        <v>307</v>
      </c>
      <c r="B307" s="116"/>
      <c r="C307" s="211"/>
      <c r="D307" s="211"/>
      <c r="E307" s="211"/>
      <c r="F307" s="211"/>
      <c r="G307" s="211"/>
      <c r="H307" s="211"/>
      <c r="I307" s="116"/>
      <c r="K307" s="2" t="s">
        <v>454</v>
      </c>
      <c r="M307" s="2" t="s">
        <v>107</v>
      </c>
      <c r="N307" s="2" t="s">
        <v>108</v>
      </c>
      <c r="O307" s="97" t="s">
        <v>388</v>
      </c>
      <c r="P307" s="315" t="s">
        <v>377</v>
      </c>
      <c r="Q307" s="315"/>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16" t="s">
        <v>368</v>
      </c>
      <c r="V330" s="316"/>
      <c r="W330" s="85">
        <f>W329/M308</f>
        <v>11</v>
      </c>
      <c r="X330" s="86"/>
      <c r="Y330" s="314" t="s">
        <v>367</v>
      </c>
      <c r="Z330" s="314"/>
      <c r="AA330" s="87">
        <f>AA329/M308</f>
        <v>1400.1840000000002</v>
      </c>
      <c r="AB330" s="84"/>
      <c r="AC330" s="84"/>
      <c r="AD330" s="84"/>
      <c r="AE330" s="84"/>
      <c r="AF330" s="314" t="s">
        <v>367</v>
      </c>
      <c r="AG330" s="314"/>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customHeight="1" x14ac:dyDescent="0.8">
      <c r="A331" s="262">
        <f>ROW()</f>
        <v>331</v>
      </c>
      <c r="C331" s="211"/>
      <c r="D331" s="211"/>
      <c r="E331" s="211"/>
      <c r="F331" s="211"/>
      <c r="G331" s="211"/>
      <c r="H331" s="211"/>
      <c r="K331" s="116" t="s">
        <v>454</v>
      </c>
      <c r="M331" s="116" t="s">
        <v>107</v>
      </c>
      <c r="N331" s="116" t="s">
        <v>108</v>
      </c>
      <c r="O331" s="170" t="s">
        <v>388</v>
      </c>
      <c r="P331" s="315" t="s">
        <v>377</v>
      </c>
      <c r="Q331" s="315"/>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16" t="s">
        <v>368</v>
      </c>
      <c r="V354" s="316"/>
      <c r="W354" s="162">
        <f>W353/M332</f>
        <v>7</v>
      </c>
      <c r="X354" s="163"/>
      <c r="Y354" s="314" t="s">
        <v>367</v>
      </c>
      <c r="Z354" s="314"/>
      <c r="AA354" s="164">
        <f>AA353/M332</f>
        <v>918.3</v>
      </c>
      <c r="AB354" s="161"/>
      <c r="AC354" s="161"/>
      <c r="AD354" s="161"/>
      <c r="AE354" s="161"/>
      <c r="AF354" s="314" t="s">
        <v>367</v>
      </c>
      <c r="AG354" s="314"/>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customHeight="1" x14ac:dyDescent="0.8">
      <c r="A355" s="262">
        <f>ROW()</f>
        <v>355</v>
      </c>
      <c r="C355" s="211"/>
      <c r="D355" s="211"/>
      <c r="E355" s="211"/>
      <c r="F355" s="211"/>
      <c r="G355" s="211"/>
      <c r="H355" s="211"/>
      <c r="K355" s="116" t="s">
        <v>454</v>
      </c>
      <c r="M355" s="116" t="s">
        <v>107</v>
      </c>
      <c r="N355" s="116" t="s">
        <v>108</v>
      </c>
      <c r="O355" s="170" t="s">
        <v>388</v>
      </c>
      <c r="P355" s="315" t="s">
        <v>377</v>
      </c>
      <c r="Q355" s="315"/>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16" t="s">
        <v>368</v>
      </c>
      <c r="V378" s="316"/>
      <c r="W378" s="162">
        <f>W377/M356</f>
        <v>7</v>
      </c>
      <c r="X378" s="163"/>
      <c r="Y378" s="314" t="s">
        <v>367</v>
      </c>
      <c r="Z378" s="314"/>
      <c r="AA378" s="164">
        <f>AA377/M356</f>
        <v>640.14</v>
      </c>
      <c r="AB378" s="161"/>
      <c r="AC378" s="161"/>
      <c r="AD378" s="161"/>
      <c r="AE378" s="161"/>
      <c r="AF378" s="314" t="s">
        <v>367</v>
      </c>
      <c r="AG378" s="314"/>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customHeight="1" x14ac:dyDescent="0.8">
      <c r="A379" s="262">
        <f>ROW()</f>
        <v>379</v>
      </c>
      <c r="C379" s="211"/>
      <c r="D379" s="211"/>
      <c r="E379" s="211"/>
      <c r="F379" s="211"/>
      <c r="G379" s="211"/>
      <c r="H379" s="211"/>
      <c r="K379" s="116" t="s">
        <v>454</v>
      </c>
      <c r="M379" s="116" t="s">
        <v>107</v>
      </c>
      <c r="N379" s="116" t="s">
        <v>108</v>
      </c>
      <c r="O379" s="170" t="s">
        <v>388</v>
      </c>
      <c r="P379" s="315" t="s">
        <v>377</v>
      </c>
      <c r="Q379" s="315"/>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54.30000000000001"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16" t="s">
        <v>368</v>
      </c>
      <c r="V402" s="316"/>
      <c r="W402" s="162">
        <f>W401/M380</f>
        <v>7</v>
      </c>
      <c r="X402" s="163"/>
      <c r="Y402" s="314" t="s">
        <v>367</v>
      </c>
      <c r="Z402" s="314"/>
      <c r="AA402" s="164">
        <f>AA401/M380</f>
        <v>680.64</v>
      </c>
      <c r="AB402" s="161"/>
      <c r="AC402" s="161"/>
      <c r="AD402" s="161"/>
      <c r="AE402" s="161"/>
      <c r="AF402" s="314" t="s">
        <v>367</v>
      </c>
      <c r="AG402" s="314"/>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customHeight="1" x14ac:dyDescent="0.8">
      <c r="A403" s="262">
        <f>ROW()</f>
        <v>403</v>
      </c>
      <c r="C403" s="211"/>
      <c r="D403" s="211"/>
      <c r="E403" s="211"/>
      <c r="F403" s="211"/>
      <c r="G403" s="211"/>
      <c r="H403" s="211"/>
      <c r="K403" s="116" t="s">
        <v>454</v>
      </c>
      <c r="M403" s="116" t="s">
        <v>107</v>
      </c>
      <c r="N403" s="116" t="s">
        <v>108</v>
      </c>
      <c r="O403" s="170" t="s">
        <v>388</v>
      </c>
      <c r="P403" s="315" t="s">
        <v>377</v>
      </c>
      <c r="Q403" s="315"/>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54.30000000000001"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16" t="s">
        <v>368</v>
      </c>
      <c r="V426" s="316"/>
      <c r="W426" s="162">
        <f>W425/M404</f>
        <v>7</v>
      </c>
      <c r="X426" s="163"/>
      <c r="Y426" s="314" t="s">
        <v>367</v>
      </c>
      <c r="Z426" s="314"/>
      <c r="AA426" s="164">
        <f>AA425/M404</f>
        <v>700.1400000000001</v>
      </c>
      <c r="AB426" s="161"/>
      <c r="AC426" s="161"/>
      <c r="AD426" s="161"/>
      <c r="AE426" s="161"/>
      <c r="AF426" s="314" t="s">
        <v>367</v>
      </c>
      <c r="AG426" s="314"/>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customHeight="1" x14ac:dyDescent="0.8">
      <c r="A427" s="262">
        <f>ROW()</f>
        <v>427</v>
      </c>
      <c r="C427" s="211"/>
      <c r="D427" s="211"/>
      <c r="E427" s="211"/>
      <c r="F427" s="211"/>
      <c r="G427" s="211"/>
      <c r="H427" s="211"/>
      <c r="K427" s="116" t="s">
        <v>454</v>
      </c>
      <c r="M427" s="116" t="s">
        <v>107</v>
      </c>
      <c r="N427" s="116" t="s">
        <v>108</v>
      </c>
      <c r="O427" s="170" t="s">
        <v>388</v>
      </c>
      <c r="P427" s="315" t="s">
        <v>377</v>
      </c>
      <c r="Q427" s="315"/>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16" t="s">
        <v>368</v>
      </c>
      <c r="V450" s="316"/>
      <c r="W450" s="162">
        <f>W449/M428</f>
        <v>7</v>
      </c>
      <c r="X450" s="163"/>
      <c r="Y450" s="314" t="s">
        <v>367</v>
      </c>
      <c r="Z450" s="314"/>
      <c r="AA450" s="164">
        <f>AA449/M428</f>
        <v>640.14</v>
      </c>
      <c r="AB450" s="161"/>
      <c r="AC450" s="161"/>
      <c r="AD450" s="161"/>
      <c r="AE450" s="161"/>
      <c r="AF450" s="314" t="s">
        <v>367</v>
      </c>
      <c r="AG450" s="314"/>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customHeight="1" x14ac:dyDescent="0.8">
      <c r="A451" s="262">
        <f>ROW()</f>
        <v>451</v>
      </c>
      <c r="C451" s="211"/>
      <c r="D451" s="211"/>
      <c r="E451" s="211"/>
      <c r="F451" s="211"/>
      <c r="G451" s="211"/>
      <c r="H451" s="211"/>
      <c r="K451" s="116" t="s">
        <v>454</v>
      </c>
      <c r="M451" s="116" t="s">
        <v>107</v>
      </c>
      <c r="N451" s="116" t="s">
        <v>108</v>
      </c>
      <c r="O451" s="170" t="s">
        <v>388</v>
      </c>
      <c r="P451" s="315" t="s">
        <v>377</v>
      </c>
      <c r="Q451" s="315"/>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308.60000000000002"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16" t="s">
        <v>368</v>
      </c>
      <c r="V474" s="316"/>
      <c r="W474" s="162">
        <f>W473/M452</f>
        <v>4</v>
      </c>
      <c r="X474" s="163"/>
      <c r="Y474" s="314" t="s">
        <v>367</v>
      </c>
      <c r="Z474" s="314"/>
      <c r="AA474" s="164">
        <f>AA473/M452</f>
        <v>616.38</v>
      </c>
      <c r="AB474" s="161"/>
      <c r="AC474" s="161"/>
      <c r="AD474" s="161"/>
      <c r="AE474" s="161"/>
      <c r="AF474" s="314" t="s">
        <v>367</v>
      </c>
      <c r="AG474" s="314"/>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customHeight="1" x14ac:dyDescent="0.8">
      <c r="A475" s="262">
        <f>ROW()</f>
        <v>475</v>
      </c>
      <c r="C475" s="211"/>
      <c r="D475" s="211"/>
      <c r="E475" s="211"/>
      <c r="F475" s="211"/>
      <c r="G475" s="211"/>
      <c r="H475" s="211"/>
      <c r="K475" s="116" t="s">
        <v>454</v>
      </c>
      <c r="M475" s="116" t="s">
        <v>107</v>
      </c>
      <c r="N475" s="116" t="s">
        <v>108</v>
      </c>
      <c r="O475" s="170" t="s">
        <v>388</v>
      </c>
      <c r="P475" s="315" t="s">
        <v>377</v>
      </c>
      <c r="Q475" s="315"/>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16" t="s">
        <v>368</v>
      </c>
      <c r="V498" s="316"/>
      <c r="W498" s="162">
        <f>W497/M476</f>
        <v>2</v>
      </c>
      <c r="X498" s="163"/>
      <c r="Y498" s="314" t="s">
        <v>367</v>
      </c>
      <c r="Z498" s="314"/>
      <c r="AA498" s="164">
        <f>AA497/M476</f>
        <v>136.19999999999999</v>
      </c>
      <c r="AB498" s="161"/>
      <c r="AC498" s="161"/>
      <c r="AD498" s="161"/>
      <c r="AE498" s="161"/>
      <c r="AF498" s="314" t="s">
        <v>367</v>
      </c>
      <c r="AG498" s="314"/>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customHeight="1" x14ac:dyDescent="0.8">
      <c r="A499" s="262">
        <f>ROW()</f>
        <v>499</v>
      </c>
      <c r="C499" s="211"/>
      <c r="D499" s="211"/>
      <c r="E499" s="211"/>
      <c r="F499" s="211"/>
      <c r="G499" s="211"/>
      <c r="H499" s="211"/>
      <c r="K499" s="116" t="s">
        <v>454</v>
      </c>
      <c r="M499" s="116" t="s">
        <v>107</v>
      </c>
      <c r="N499" s="116" t="s">
        <v>108</v>
      </c>
      <c r="O499" s="170" t="s">
        <v>388</v>
      </c>
      <c r="P499" s="315" t="s">
        <v>377</v>
      </c>
      <c r="Q499" s="315"/>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16" t="s">
        <v>368</v>
      </c>
      <c r="V522" s="316"/>
      <c r="W522" s="162">
        <f>W521/M500</f>
        <v>6</v>
      </c>
      <c r="X522" s="163"/>
      <c r="Y522" s="314" t="s">
        <v>367</v>
      </c>
      <c r="Z522" s="314"/>
      <c r="AA522" s="164">
        <f>AA521/M500</f>
        <v>690</v>
      </c>
      <c r="AB522" s="161"/>
      <c r="AC522" s="161"/>
      <c r="AD522" s="161"/>
      <c r="AE522" s="161"/>
      <c r="AF522" s="314" t="s">
        <v>367</v>
      </c>
      <c r="AG522" s="314"/>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customHeight="1" x14ac:dyDescent="0.8">
      <c r="A523" s="262">
        <f>ROW()</f>
        <v>523</v>
      </c>
      <c r="C523" s="211"/>
      <c r="D523" s="211"/>
      <c r="E523" s="211"/>
      <c r="F523" s="211"/>
      <c r="G523" s="211"/>
      <c r="H523" s="211"/>
      <c r="K523" s="116" t="s">
        <v>454</v>
      </c>
      <c r="M523" s="116" t="s">
        <v>107</v>
      </c>
      <c r="N523" s="116" t="s">
        <v>108</v>
      </c>
      <c r="O523" s="170" t="s">
        <v>388</v>
      </c>
      <c r="P523" s="315" t="s">
        <v>377</v>
      </c>
      <c r="Q523" s="315"/>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16" t="s">
        <v>368</v>
      </c>
      <c r="V546" s="316"/>
      <c r="W546" s="162">
        <f>W545/M524</f>
        <v>6</v>
      </c>
      <c r="X546" s="163"/>
      <c r="Y546" s="314" t="s">
        <v>367</v>
      </c>
      <c r="Z546" s="314"/>
      <c r="AA546" s="164">
        <f>AA545/M524</f>
        <v>690</v>
      </c>
      <c r="AB546" s="161"/>
      <c r="AC546" s="161"/>
      <c r="AD546" s="161"/>
      <c r="AE546" s="161"/>
      <c r="AF546" s="314" t="s">
        <v>367</v>
      </c>
      <c r="AG546" s="314"/>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customHeight="1" x14ac:dyDescent="0.8">
      <c r="A547" s="262">
        <f>ROW()</f>
        <v>547</v>
      </c>
      <c r="B547" s="116"/>
      <c r="C547" s="211"/>
      <c r="D547" s="211"/>
      <c r="E547" s="211"/>
      <c r="F547" s="211"/>
      <c r="G547" s="211"/>
      <c r="H547" s="211"/>
      <c r="I547" s="116"/>
      <c r="K547" s="2" t="s">
        <v>454</v>
      </c>
      <c r="M547" s="2" t="s">
        <v>107</v>
      </c>
      <c r="N547" s="2" t="s">
        <v>108</v>
      </c>
      <c r="O547" s="97" t="s">
        <v>388</v>
      </c>
      <c r="P547" s="315" t="s">
        <v>377</v>
      </c>
      <c r="Q547" s="315"/>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85.15" x14ac:dyDescent="0.8">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16" t="s">
        <v>368</v>
      </c>
      <c r="V570" s="316"/>
      <c r="W570" s="85">
        <f>W569/M548</f>
        <v>6</v>
      </c>
      <c r="X570" s="86"/>
      <c r="Y570" s="314" t="s">
        <v>367</v>
      </c>
      <c r="Z570" s="314"/>
      <c r="AA570" s="87">
        <f>AA569/M548</f>
        <v>690</v>
      </c>
      <c r="AB570" s="84"/>
      <c r="AC570" s="84"/>
      <c r="AD570" s="84"/>
      <c r="AE570" s="84"/>
      <c r="AF570" s="314" t="s">
        <v>367</v>
      </c>
      <c r="AG570" s="314"/>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customHeight="1" x14ac:dyDescent="0.8">
      <c r="A571" s="262">
        <f>ROW()</f>
        <v>571</v>
      </c>
      <c r="C571" s="211"/>
      <c r="D571" s="211"/>
      <c r="E571" s="211"/>
      <c r="F571" s="211"/>
      <c r="G571" s="211"/>
      <c r="H571" s="211"/>
      <c r="K571" s="116" t="s">
        <v>454</v>
      </c>
      <c r="M571" s="116" t="s">
        <v>107</v>
      </c>
      <c r="N571" s="116" t="s">
        <v>108</v>
      </c>
      <c r="O571" s="170" t="s">
        <v>388</v>
      </c>
      <c r="P571" s="315" t="s">
        <v>377</v>
      </c>
      <c r="Q571" s="315"/>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0.9" x14ac:dyDescent="0.8">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0.9" x14ac:dyDescent="0.8">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0.9" x14ac:dyDescent="0.8">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0.9" x14ac:dyDescent="0.8">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0.9" x14ac:dyDescent="0.8">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0.9" x14ac:dyDescent="0.8">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0.9" x14ac:dyDescent="0.8">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0.9" x14ac:dyDescent="0.8">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0.9" x14ac:dyDescent="0.8">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0.9" x14ac:dyDescent="0.8">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0.9" x14ac:dyDescent="0.8">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0.9" x14ac:dyDescent="0.8">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0.9" x14ac:dyDescent="0.8">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0.9" x14ac:dyDescent="0.8">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0.9" x14ac:dyDescent="0.8">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0.9" x14ac:dyDescent="0.8">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0.9" x14ac:dyDescent="0.8">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0.9" x14ac:dyDescent="0.8">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0.9" x14ac:dyDescent="0.8">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0.9" x14ac:dyDescent="0.8">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16" t="s">
        <v>368</v>
      </c>
      <c r="V594" s="316"/>
      <c r="W594" s="162">
        <f>W593/M572</f>
        <v>2</v>
      </c>
      <c r="X594" s="163"/>
      <c r="Y594" s="314" t="s">
        <v>367</v>
      </c>
      <c r="Z594" s="314"/>
      <c r="AA594" s="164">
        <f>AA593/M572</f>
        <v>189.54000000000002</v>
      </c>
      <c r="AB594" s="161"/>
      <c r="AC594" s="161"/>
      <c r="AD594" s="161"/>
      <c r="AE594" s="161"/>
      <c r="AF594" s="314" t="s">
        <v>367</v>
      </c>
      <c r="AG594" s="314"/>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customHeight="1" x14ac:dyDescent="0.8">
      <c r="A595" s="262">
        <f>ROW()</f>
        <v>595</v>
      </c>
      <c r="C595" s="211"/>
      <c r="D595" s="211"/>
      <c r="E595" s="211"/>
      <c r="F595" s="211"/>
      <c r="G595" s="211"/>
      <c r="H595" s="211"/>
      <c r="K595" s="116" t="s">
        <v>454</v>
      </c>
      <c r="M595" s="116" t="s">
        <v>107</v>
      </c>
      <c r="N595" s="116" t="s">
        <v>108</v>
      </c>
      <c r="O595" s="170" t="s">
        <v>388</v>
      </c>
      <c r="P595" s="315" t="s">
        <v>377</v>
      </c>
      <c r="Q595" s="315"/>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0.9" x14ac:dyDescent="0.8">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0.9" x14ac:dyDescent="0.8">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0.9" x14ac:dyDescent="0.8">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0.9" x14ac:dyDescent="0.8">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0.9" x14ac:dyDescent="0.8">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0.9" x14ac:dyDescent="0.8">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0.9" x14ac:dyDescent="0.8">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0.9" x14ac:dyDescent="0.8">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0.9" x14ac:dyDescent="0.8">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0.9" x14ac:dyDescent="0.8">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0.9" x14ac:dyDescent="0.8">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0.9" x14ac:dyDescent="0.8">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0.9" x14ac:dyDescent="0.8">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0.9" x14ac:dyDescent="0.8">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0.9" x14ac:dyDescent="0.8">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0.9" x14ac:dyDescent="0.8">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0.9" x14ac:dyDescent="0.8">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0.9" x14ac:dyDescent="0.8">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0.9" x14ac:dyDescent="0.8">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0.9" x14ac:dyDescent="0.8">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58.15"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16" t="s">
        <v>368</v>
      </c>
      <c r="V618" s="316"/>
      <c r="W618" s="162">
        <f>W617/M596</f>
        <v>2</v>
      </c>
      <c r="X618" s="163"/>
      <c r="Y618" s="314" t="s">
        <v>367</v>
      </c>
      <c r="Z618" s="314"/>
      <c r="AA618" s="164">
        <f>AA617/M596</f>
        <v>172.14000000000001</v>
      </c>
      <c r="AB618" s="161"/>
      <c r="AC618" s="161"/>
      <c r="AD618" s="161"/>
      <c r="AE618" s="161"/>
      <c r="AF618" s="314" t="s">
        <v>367</v>
      </c>
      <c r="AG618" s="314"/>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customHeight="1" x14ac:dyDescent="0.8">
      <c r="A619" s="262">
        <f>ROW()</f>
        <v>619</v>
      </c>
      <c r="C619" s="211"/>
      <c r="D619" s="211"/>
      <c r="E619" s="211"/>
      <c r="F619" s="211"/>
      <c r="G619" s="211"/>
      <c r="H619" s="211"/>
      <c r="K619" s="116" t="s">
        <v>454</v>
      </c>
      <c r="M619" s="116" t="s">
        <v>107</v>
      </c>
      <c r="N619" s="116" t="s">
        <v>108</v>
      </c>
      <c r="O619" s="170" t="s">
        <v>388</v>
      </c>
      <c r="P619" s="315" t="s">
        <v>377</v>
      </c>
      <c r="Q619" s="315"/>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0.9" x14ac:dyDescent="0.8">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0.9" x14ac:dyDescent="0.8">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0.9" x14ac:dyDescent="0.8">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0.9" x14ac:dyDescent="0.8">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0.9" x14ac:dyDescent="0.8">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0.9" x14ac:dyDescent="0.8">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0.9" x14ac:dyDescent="0.8">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0.9" x14ac:dyDescent="0.8">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0.9" x14ac:dyDescent="0.8">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0.9" x14ac:dyDescent="0.8">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0.9" x14ac:dyDescent="0.8">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0.9" x14ac:dyDescent="0.8">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0.9" x14ac:dyDescent="0.8">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0.9" x14ac:dyDescent="0.8">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0.9" x14ac:dyDescent="0.8">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0.9" x14ac:dyDescent="0.8">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0.9" x14ac:dyDescent="0.8">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0.9" x14ac:dyDescent="0.8">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0.9" x14ac:dyDescent="0.8">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0.9" x14ac:dyDescent="0.8">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16" t="s">
        <v>368</v>
      </c>
      <c r="V642" s="316"/>
      <c r="W642" s="162">
        <f>W641/M620</f>
        <v>1</v>
      </c>
      <c r="X642" s="163"/>
      <c r="Y642" s="314" t="s">
        <v>367</v>
      </c>
      <c r="Z642" s="314"/>
      <c r="AA642" s="164">
        <f>AA641/M620</f>
        <v>0</v>
      </c>
      <c r="AB642" s="161"/>
      <c r="AC642" s="161"/>
      <c r="AD642" s="161"/>
      <c r="AE642" s="161"/>
      <c r="AF642" s="314" t="s">
        <v>367</v>
      </c>
      <c r="AG642" s="314"/>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customHeight="1" x14ac:dyDescent="0.8">
      <c r="A643" s="262">
        <f>ROW()</f>
        <v>643</v>
      </c>
      <c r="C643" s="211"/>
      <c r="D643" s="211"/>
      <c r="E643" s="211"/>
      <c r="F643" s="211"/>
      <c r="G643" s="211"/>
      <c r="H643" s="211"/>
      <c r="K643" s="116" t="s">
        <v>454</v>
      </c>
      <c r="M643" s="116" t="s">
        <v>107</v>
      </c>
      <c r="N643" s="116" t="s">
        <v>108</v>
      </c>
      <c r="O643" s="170" t="s">
        <v>388</v>
      </c>
      <c r="P643" s="315" t="s">
        <v>377</v>
      </c>
      <c r="Q643" s="315"/>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0.9" x14ac:dyDescent="0.8">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0.9" x14ac:dyDescent="0.8">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0.9" x14ac:dyDescent="0.8">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0.9" x14ac:dyDescent="0.8">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0.9" x14ac:dyDescent="0.8">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0.9" x14ac:dyDescent="0.8">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0.9" x14ac:dyDescent="0.8">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0.9" x14ac:dyDescent="0.8">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0.9" x14ac:dyDescent="0.8">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0.9" x14ac:dyDescent="0.8">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0.9" x14ac:dyDescent="0.8">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0.9" x14ac:dyDescent="0.8">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0.9" x14ac:dyDescent="0.8">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0.9" x14ac:dyDescent="0.8">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0.9" x14ac:dyDescent="0.8">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0.9" x14ac:dyDescent="0.8">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0.9" x14ac:dyDescent="0.8">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0.9" x14ac:dyDescent="0.8">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0.9" x14ac:dyDescent="0.8">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0.9" x14ac:dyDescent="0.8">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16" t="s">
        <v>368</v>
      </c>
      <c r="V666" s="316"/>
      <c r="W666" s="162">
        <f>W665/M644</f>
        <v>7.5</v>
      </c>
      <c r="X666" s="163"/>
      <c r="Y666" s="314" t="s">
        <v>367</v>
      </c>
      <c r="Z666" s="314"/>
      <c r="AA666" s="164">
        <f>AA665/M644</f>
        <v>696.48</v>
      </c>
      <c r="AB666" s="161"/>
      <c r="AC666" s="161"/>
      <c r="AD666" s="161"/>
      <c r="AE666" s="161"/>
      <c r="AF666" s="314" t="s">
        <v>367</v>
      </c>
      <c r="AG666" s="314"/>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customHeight="1" x14ac:dyDescent="0.8">
      <c r="A667" s="262">
        <f>ROW()</f>
        <v>667</v>
      </c>
      <c r="C667" s="211"/>
      <c r="D667" s="211"/>
      <c r="E667" s="211"/>
      <c r="F667" s="211"/>
      <c r="G667" s="211"/>
      <c r="H667" s="211"/>
      <c r="K667" s="116" t="s">
        <v>454</v>
      </c>
      <c r="M667" s="116" t="s">
        <v>107</v>
      </c>
      <c r="N667" s="116" t="s">
        <v>108</v>
      </c>
      <c r="O667" s="170" t="s">
        <v>388</v>
      </c>
      <c r="P667" s="315" t="s">
        <v>377</v>
      </c>
      <c r="Q667" s="315"/>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0.9" x14ac:dyDescent="0.8">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0.9" x14ac:dyDescent="0.8">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0.9" x14ac:dyDescent="0.8">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0.9" x14ac:dyDescent="0.8">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0.9" x14ac:dyDescent="0.8">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0.9" x14ac:dyDescent="0.8">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0.9" x14ac:dyDescent="0.8">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0.9" x14ac:dyDescent="0.8">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0.9" x14ac:dyDescent="0.8">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0.9" x14ac:dyDescent="0.8">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0.9" x14ac:dyDescent="0.8">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0.9" x14ac:dyDescent="0.8">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0.9" x14ac:dyDescent="0.8">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0.9" x14ac:dyDescent="0.8">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0.9" x14ac:dyDescent="0.8">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0.9" x14ac:dyDescent="0.8">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0.9" x14ac:dyDescent="0.8">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0.9" x14ac:dyDescent="0.8">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0.9" x14ac:dyDescent="0.8">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0.9" x14ac:dyDescent="0.8">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16" t="s">
        <v>368</v>
      </c>
      <c r="V690" s="316"/>
      <c r="W690" s="162">
        <f>W689/M668</f>
        <v>7.5</v>
      </c>
      <c r="X690" s="163"/>
      <c r="Y690" s="314" t="s">
        <v>367</v>
      </c>
      <c r="Z690" s="314"/>
      <c r="AA690" s="164">
        <f>AA689/M668</f>
        <v>792.48</v>
      </c>
      <c r="AB690" s="161"/>
      <c r="AC690" s="161"/>
      <c r="AD690" s="161"/>
      <c r="AE690" s="161"/>
      <c r="AF690" s="314" t="s">
        <v>367</v>
      </c>
      <c r="AG690" s="314"/>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customHeight="1" x14ac:dyDescent="0.8">
      <c r="A691" s="262">
        <f>ROW()</f>
        <v>691</v>
      </c>
      <c r="C691" s="211"/>
      <c r="D691" s="211"/>
      <c r="E691" s="211"/>
      <c r="F691" s="211"/>
      <c r="G691" s="211"/>
      <c r="H691" s="211"/>
      <c r="K691" s="116" t="s">
        <v>454</v>
      </c>
      <c r="M691" s="116" t="s">
        <v>107</v>
      </c>
      <c r="N691" s="116" t="s">
        <v>108</v>
      </c>
      <c r="O691" s="170" t="s">
        <v>388</v>
      </c>
      <c r="P691" s="315" t="s">
        <v>377</v>
      </c>
      <c r="Q691" s="315"/>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0.9" x14ac:dyDescent="0.8">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0.9" x14ac:dyDescent="0.8">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0.9" x14ac:dyDescent="0.8">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0.9" x14ac:dyDescent="0.8">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0.9" x14ac:dyDescent="0.8">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0.9" x14ac:dyDescent="0.8">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0.9" x14ac:dyDescent="0.8">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0.9" x14ac:dyDescent="0.8">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0.9" x14ac:dyDescent="0.8">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0.9" x14ac:dyDescent="0.8">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0.9" x14ac:dyDescent="0.8">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0.9" x14ac:dyDescent="0.8">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0.9" x14ac:dyDescent="0.8">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0.9" x14ac:dyDescent="0.8">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0.9" x14ac:dyDescent="0.8">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0.9" x14ac:dyDescent="0.8">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0.9" x14ac:dyDescent="0.8">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0.9" x14ac:dyDescent="0.8">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0.9" x14ac:dyDescent="0.8">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0.9" x14ac:dyDescent="0.8">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16" t="s">
        <v>368</v>
      </c>
      <c r="V714" s="316"/>
      <c r="W714" s="162">
        <f>W713/M692</f>
        <v>7.5</v>
      </c>
      <c r="X714" s="163"/>
      <c r="Y714" s="314" t="s">
        <v>367</v>
      </c>
      <c r="Z714" s="314"/>
      <c r="AA714" s="164">
        <f>AA713/M692</f>
        <v>769.07999999999993</v>
      </c>
      <c r="AB714" s="161"/>
      <c r="AC714" s="161"/>
      <c r="AD714" s="161"/>
      <c r="AE714" s="161"/>
      <c r="AF714" s="314" t="s">
        <v>367</v>
      </c>
      <c r="AG714" s="314"/>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customHeight="1" x14ac:dyDescent="0.8">
      <c r="A715" s="262">
        <f>ROW()</f>
        <v>715</v>
      </c>
      <c r="C715" s="211"/>
      <c r="D715" s="211"/>
      <c r="E715" s="211"/>
      <c r="F715" s="211"/>
      <c r="G715" s="211"/>
      <c r="H715" s="211"/>
      <c r="K715" s="116" t="s">
        <v>454</v>
      </c>
      <c r="M715" s="116" t="s">
        <v>107</v>
      </c>
      <c r="N715" s="116" t="s">
        <v>108</v>
      </c>
      <c r="O715" s="170" t="s">
        <v>388</v>
      </c>
      <c r="P715" s="315" t="s">
        <v>377</v>
      </c>
      <c r="Q715" s="315"/>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0.9" x14ac:dyDescent="0.8">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0.9" x14ac:dyDescent="0.8">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0.9" x14ac:dyDescent="0.8">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0.9" x14ac:dyDescent="0.8">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0.9" x14ac:dyDescent="0.8">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0.9" x14ac:dyDescent="0.8">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0.9" x14ac:dyDescent="0.8">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0.9" x14ac:dyDescent="0.8">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0.9" x14ac:dyDescent="0.8">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0.9" x14ac:dyDescent="0.8">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0.9" x14ac:dyDescent="0.8">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0.9" x14ac:dyDescent="0.8">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0.9" x14ac:dyDescent="0.8">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0.9" x14ac:dyDescent="0.8">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0.9" x14ac:dyDescent="0.8">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0.9" x14ac:dyDescent="0.8">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0.9" x14ac:dyDescent="0.8">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0.9" x14ac:dyDescent="0.8">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0.9" x14ac:dyDescent="0.8">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0.9" x14ac:dyDescent="0.8">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16" t="s">
        <v>368</v>
      </c>
      <c r="V738" s="316"/>
      <c r="W738" s="162">
        <f>W737/M716</f>
        <v>4</v>
      </c>
      <c r="X738" s="163"/>
      <c r="Y738" s="314" t="s">
        <v>367</v>
      </c>
      <c r="Z738" s="314"/>
      <c r="AA738" s="164">
        <f>AA737/M716</f>
        <v>769.07999999999993</v>
      </c>
      <c r="AB738" s="161"/>
      <c r="AC738" s="161"/>
      <c r="AD738" s="161"/>
      <c r="AE738" s="161"/>
      <c r="AF738" s="314" t="s">
        <v>367</v>
      </c>
      <c r="AG738" s="314"/>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customHeight="1" x14ac:dyDescent="0.8">
      <c r="A739" s="262">
        <f>ROW()</f>
        <v>739</v>
      </c>
      <c r="C739" s="211"/>
      <c r="D739" s="211"/>
      <c r="E739" s="211"/>
      <c r="F739" s="211"/>
      <c r="G739" s="211"/>
      <c r="H739" s="211"/>
      <c r="K739" s="116" t="s">
        <v>454</v>
      </c>
      <c r="M739" s="116" t="s">
        <v>107</v>
      </c>
      <c r="N739" s="116" t="s">
        <v>108</v>
      </c>
      <c r="O739" s="170" t="s">
        <v>388</v>
      </c>
      <c r="P739" s="315" t="s">
        <v>377</v>
      </c>
      <c r="Q739" s="315"/>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0.9" x14ac:dyDescent="0.8">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0.9" x14ac:dyDescent="0.8">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0.9" x14ac:dyDescent="0.8">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0.9" x14ac:dyDescent="0.8">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0.9" x14ac:dyDescent="0.8">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0.9" x14ac:dyDescent="0.8">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0.9" x14ac:dyDescent="0.8">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0.9" x14ac:dyDescent="0.8">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0.9" x14ac:dyDescent="0.8">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0.9" x14ac:dyDescent="0.8">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0.9" x14ac:dyDescent="0.8">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0.9" x14ac:dyDescent="0.8">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0.9" x14ac:dyDescent="0.8">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0.9" x14ac:dyDescent="0.8">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0.9" x14ac:dyDescent="0.8">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0.9" x14ac:dyDescent="0.8">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0.9" x14ac:dyDescent="0.8">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0.9" x14ac:dyDescent="0.8">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0.9" x14ac:dyDescent="0.8">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0.9" x14ac:dyDescent="0.8">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16" t="s">
        <v>368</v>
      </c>
      <c r="V762" s="316"/>
      <c r="W762" s="162">
        <f>W761/M740</f>
        <v>9.5</v>
      </c>
      <c r="X762" s="163"/>
      <c r="Y762" s="314" t="s">
        <v>367</v>
      </c>
      <c r="Z762" s="314"/>
      <c r="AA762" s="164">
        <f>AA761/M740</f>
        <v>918.72</v>
      </c>
      <c r="AB762" s="161"/>
      <c r="AC762" s="161"/>
      <c r="AD762" s="161"/>
      <c r="AE762" s="161"/>
      <c r="AF762" s="314" t="s">
        <v>367</v>
      </c>
      <c r="AG762" s="314"/>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customHeight="1" x14ac:dyDescent="0.8">
      <c r="A763" s="262">
        <f>ROW()</f>
        <v>763</v>
      </c>
      <c r="C763" s="211"/>
      <c r="D763" s="211"/>
      <c r="E763" s="211"/>
      <c r="F763" s="211"/>
      <c r="G763" s="211"/>
      <c r="H763" s="211"/>
      <c r="K763" s="116" t="s">
        <v>454</v>
      </c>
      <c r="M763" s="116" t="s">
        <v>107</v>
      </c>
      <c r="N763" s="116" t="s">
        <v>108</v>
      </c>
      <c r="O763" s="170" t="s">
        <v>388</v>
      </c>
      <c r="P763" s="315" t="s">
        <v>377</v>
      </c>
      <c r="Q763" s="315"/>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0.9" x14ac:dyDescent="0.8">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0.9" x14ac:dyDescent="0.8">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0.9" x14ac:dyDescent="0.8">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0.9" x14ac:dyDescent="0.8">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0.9" x14ac:dyDescent="0.8">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0.9" x14ac:dyDescent="0.8">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0.9" x14ac:dyDescent="0.8">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0.9" x14ac:dyDescent="0.8">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0.9" x14ac:dyDescent="0.8">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0.9" x14ac:dyDescent="0.8">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0.9" x14ac:dyDescent="0.8">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0.9" x14ac:dyDescent="0.8">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0.9" x14ac:dyDescent="0.8">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0.9" x14ac:dyDescent="0.8">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0.9" x14ac:dyDescent="0.8">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0.9" x14ac:dyDescent="0.8">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0.9" x14ac:dyDescent="0.8">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0.9" x14ac:dyDescent="0.8">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0.9" x14ac:dyDescent="0.8">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0.9" x14ac:dyDescent="0.8">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16" t="s">
        <v>368</v>
      </c>
      <c r="V786" s="316"/>
      <c r="W786" s="162">
        <f>W785/M764</f>
        <v>7.5</v>
      </c>
      <c r="X786" s="163"/>
      <c r="Y786" s="314" t="s">
        <v>367</v>
      </c>
      <c r="Z786" s="314"/>
      <c r="AA786" s="164">
        <f>AA785/M764</f>
        <v>673.07999999999993</v>
      </c>
      <c r="AB786" s="161"/>
      <c r="AC786" s="161"/>
      <c r="AD786" s="161"/>
      <c r="AE786" s="161"/>
      <c r="AF786" s="314" t="s">
        <v>367</v>
      </c>
      <c r="AG786" s="314"/>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customHeight="1" x14ac:dyDescent="0.8">
      <c r="A787" s="262">
        <f>ROW()</f>
        <v>787</v>
      </c>
      <c r="C787" s="211"/>
      <c r="D787" s="211"/>
      <c r="E787" s="211"/>
      <c r="F787" s="211"/>
      <c r="G787" s="211"/>
      <c r="H787" s="211"/>
      <c r="K787" s="116" t="s">
        <v>454</v>
      </c>
      <c r="M787" s="116" t="s">
        <v>107</v>
      </c>
      <c r="N787" s="116" t="s">
        <v>108</v>
      </c>
      <c r="O787" s="170" t="s">
        <v>388</v>
      </c>
      <c r="P787" s="317" t="s">
        <v>377</v>
      </c>
      <c r="Q787" s="317"/>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16" t="s">
        <v>368</v>
      </c>
      <c r="V810" s="316"/>
      <c r="W810" s="162">
        <f>W809/M788</f>
        <v>7.5</v>
      </c>
      <c r="X810" s="163"/>
      <c r="Y810" s="314" t="s">
        <v>367</v>
      </c>
      <c r="Z810" s="314"/>
      <c r="AA810" s="164">
        <f>AA809/M788</f>
        <v>673.07999999999993</v>
      </c>
      <c r="AB810" s="161"/>
      <c r="AC810" s="161"/>
      <c r="AD810" s="161"/>
      <c r="AE810" s="161"/>
      <c r="AF810" s="314" t="s">
        <v>367</v>
      </c>
      <c r="AG810" s="314"/>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customHeight="1" x14ac:dyDescent="0.8">
      <c r="A811" s="262">
        <f>ROW()</f>
        <v>811</v>
      </c>
      <c r="C811" s="211"/>
      <c r="D811" s="211"/>
      <c r="E811" s="211"/>
      <c r="F811" s="211"/>
      <c r="G811" s="211"/>
      <c r="H811" s="211"/>
      <c r="K811" s="116" t="s">
        <v>454</v>
      </c>
      <c r="M811" s="116" t="s">
        <v>107</v>
      </c>
      <c r="N811" s="116" t="s">
        <v>108</v>
      </c>
      <c r="O811" s="170" t="s">
        <v>388</v>
      </c>
      <c r="P811" s="317" t="s">
        <v>377</v>
      </c>
      <c r="Q811" s="317"/>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16" t="s">
        <v>368</v>
      </c>
      <c r="V834" s="316"/>
      <c r="W834" s="162">
        <f>W833/M812</f>
        <v>7.5</v>
      </c>
      <c r="X834" s="163"/>
      <c r="Y834" s="314" t="s">
        <v>367</v>
      </c>
      <c r="Z834" s="314"/>
      <c r="AA834" s="164">
        <f>AA833/M812</f>
        <v>1207.74</v>
      </c>
      <c r="AB834" s="161"/>
      <c r="AC834" s="161"/>
      <c r="AD834" s="161"/>
      <c r="AE834" s="161"/>
      <c r="AF834" s="314" t="s">
        <v>367</v>
      </c>
      <c r="AG834" s="314"/>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customHeight="1" x14ac:dyDescent="0.8">
      <c r="A835" s="262">
        <f>ROW()</f>
        <v>835</v>
      </c>
      <c r="C835" s="211"/>
      <c r="D835" s="211"/>
      <c r="E835" s="211"/>
      <c r="F835" s="211"/>
      <c r="G835" s="211"/>
      <c r="H835" s="211"/>
      <c r="K835" s="116" t="s">
        <v>454</v>
      </c>
      <c r="M835" s="116" t="s">
        <v>107</v>
      </c>
      <c r="N835" s="116" t="s">
        <v>108</v>
      </c>
      <c r="O835" s="170" t="s">
        <v>388</v>
      </c>
      <c r="P835" s="317" t="s">
        <v>377</v>
      </c>
      <c r="Q835" s="317"/>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216"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16" t="s">
        <v>368</v>
      </c>
      <c r="V858" s="316"/>
      <c r="W858" s="162">
        <f>W857/M836</f>
        <v>7.5</v>
      </c>
      <c r="X858" s="163"/>
      <c r="Y858" s="314" t="s">
        <v>367</v>
      </c>
      <c r="Z858" s="314"/>
      <c r="AA858" s="164">
        <f>AA857/M836</f>
        <v>1322.52</v>
      </c>
      <c r="AB858" s="161"/>
      <c r="AC858" s="161"/>
      <c r="AD858" s="161"/>
      <c r="AE858" s="161"/>
      <c r="AF858" s="314" t="s">
        <v>367</v>
      </c>
      <c r="AG858" s="314"/>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customHeight="1" x14ac:dyDescent="0.8">
      <c r="A859" s="262">
        <f>ROW()</f>
        <v>859</v>
      </c>
      <c r="C859" s="211"/>
      <c r="D859" s="211"/>
      <c r="E859" s="211"/>
      <c r="F859" s="211"/>
      <c r="G859" s="211"/>
      <c r="H859" s="211"/>
      <c r="K859" s="116" t="s">
        <v>454</v>
      </c>
      <c r="M859" s="116" t="s">
        <v>107</v>
      </c>
      <c r="N859" s="116" t="s">
        <v>108</v>
      </c>
      <c r="O859" s="170" t="s">
        <v>388</v>
      </c>
      <c r="P859" s="317" t="s">
        <v>377</v>
      </c>
      <c r="Q859" s="317"/>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16" t="s">
        <v>368</v>
      </c>
      <c r="V882" s="316"/>
      <c r="W882" s="162">
        <f>W881/M860</f>
        <v>7.5</v>
      </c>
      <c r="X882" s="163"/>
      <c r="Y882" s="314" t="s">
        <v>367</v>
      </c>
      <c r="Z882" s="314"/>
      <c r="AA882" s="164">
        <f>AA881/M860</f>
        <v>1539.0000000000002</v>
      </c>
      <c r="AB882" s="161"/>
      <c r="AC882" s="161"/>
      <c r="AD882" s="161"/>
      <c r="AE882" s="161"/>
      <c r="AF882" s="314" t="s">
        <v>367</v>
      </c>
      <c r="AG882" s="314"/>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customHeight="1" x14ac:dyDescent="0.8">
      <c r="A883" s="262">
        <f>ROW()</f>
        <v>883</v>
      </c>
      <c r="C883" s="211"/>
      <c r="D883" s="211"/>
      <c r="E883" s="211"/>
      <c r="F883" s="211"/>
      <c r="G883" s="211"/>
      <c r="H883" s="211"/>
      <c r="K883" s="116" t="s">
        <v>454</v>
      </c>
      <c r="M883" s="116" t="s">
        <v>107</v>
      </c>
      <c r="N883" s="116" t="s">
        <v>108</v>
      </c>
      <c r="O883" s="170" t="s">
        <v>388</v>
      </c>
      <c r="P883" s="317" t="s">
        <v>377</v>
      </c>
      <c r="Q883" s="317"/>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16" t="s">
        <v>368</v>
      </c>
      <c r="V906" s="316"/>
      <c r="W906" s="162">
        <f>W905/M884</f>
        <v>7.5</v>
      </c>
      <c r="X906" s="163"/>
      <c r="Y906" s="314" t="s">
        <v>367</v>
      </c>
      <c r="Z906" s="314"/>
      <c r="AA906" s="164">
        <f>AA905/M884</f>
        <v>1899.3600000000001</v>
      </c>
      <c r="AB906" s="161"/>
      <c r="AC906" s="161"/>
      <c r="AD906" s="161"/>
      <c r="AE906" s="161"/>
      <c r="AF906" s="314" t="s">
        <v>367</v>
      </c>
      <c r="AG906" s="314"/>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customHeight="1" x14ac:dyDescent="0.8">
      <c r="A907" s="262">
        <f>ROW()</f>
        <v>907</v>
      </c>
      <c r="C907" s="211"/>
      <c r="D907" s="211"/>
      <c r="E907" s="211"/>
      <c r="F907" s="211"/>
      <c r="G907" s="211"/>
      <c r="H907" s="211"/>
      <c r="K907" s="116" t="s">
        <v>454</v>
      </c>
      <c r="M907" s="116" t="s">
        <v>107</v>
      </c>
      <c r="N907" s="116" t="s">
        <v>108</v>
      </c>
      <c r="O907" s="170" t="s">
        <v>388</v>
      </c>
      <c r="P907" s="317" t="s">
        <v>377</v>
      </c>
      <c r="Q907" s="317"/>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16" t="s">
        <v>368</v>
      </c>
      <c r="V930" s="316"/>
      <c r="W930" s="162">
        <f>W929/M908</f>
        <v>7.5</v>
      </c>
      <c r="X930" s="163"/>
      <c r="Y930" s="314" t="s">
        <v>367</v>
      </c>
      <c r="Z930" s="314"/>
      <c r="AA930" s="164">
        <f>AA929/M908</f>
        <v>1870.3200000000002</v>
      </c>
      <c r="AB930" s="161"/>
      <c r="AC930" s="161"/>
      <c r="AD930" s="161"/>
      <c r="AE930" s="161"/>
      <c r="AF930" s="314" t="s">
        <v>367</v>
      </c>
      <c r="AG930" s="314"/>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customHeight="1" x14ac:dyDescent="0.8">
      <c r="A931" s="262">
        <f>ROW()</f>
        <v>931</v>
      </c>
      <c r="C931" s="211"/>
      <c r="D931" s="211"/>
      <c r="E931" s="211"/>
      <c r="F931" s="211"/>
      <c r="G931" s="211"/>
      <c r="H931" s="211"/>
      <c r="K931" s="116" t="s">
        <v>454</v>
      </c>
      <c r="M931" s="116" t="s">
        <v>107</v>
      </c>
      <c r="N931" s="116" t="s">
        <v>108</v>
      </c>
      <c r="O931" s="170" t="s">
        <v>388</v>
      </c>
      <c r="P931" s="317" t="s">
        <v>377</v>
      </c>
      <c r="Q931" s="317"/>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216"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16" t="s">
        <v>368</v>
      </c>
      <c r="V954" s="316"/>
      <c r="W954" s="162">
        <f>W953/M932</f>
        <v>7.5</v>
      </c>
      <c r="X954" s="163"/>
      <c r="Y954" s="314" t="s">
        <v>367</v>
      </c>
      <c r="Z954" s="314"/>
      <c r="AA954" s="164">
        <f>AA953/M932</f>
        <v>1899.3600000000001</v>
      </c>
      <c r="AB954" s="161"/>
      <c r="AC954" s="161"/>
      <c r="AD954" s="161"/>
      <c r="AE954" s="161"/>
      <c r="AF954" s="314" t="s">
        <v>367</v>
      </c>
      <c r="AG954" s="314"/>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2.6" x14ac:dyDescent="1.2">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customHeight="1" x14ac:dyDescent="0.8">
      <c r="A956" s="262">
        <f>ROW()</f>
        <v>956</v>
      </c>
      <c r="C956" s="211"/>
      <c r="D956" s="211"/>
      <c r="E956" s="211"/>
      <c r="F956" s="211"/>
      <c r="G956" s="211"/>
      <c r="H956" s="211"/>
      <c r="K956" s="116" t="s">
        <v>454</v>
      </c>
      <c r="M956" s="116" t="s">
        <v>107</v>
      </c>
      <c r="N956" s="116" t="s">
        <v>108</v>
      </c>
      <c r="O956" s="170" t="s">
        <v>388</v>
      </c>
      <c r="P956" s="317" t="s">
        <v>377</v>
      </c>
      <c r="Q956" s="317"/>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0.9" x14ac:dyDescent="0.8">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0.9" x14ac:dyDescent="0.8">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0.9" x14ac:dyDescent="0.8">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0.9" x14ac:dyDescent="0.8">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0.9" x14ac:dyDescent="0.8">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0.9" x14ac:dyDescent="0.8">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0.9" x14ac:dyDescent="0.8">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0.9" x14ac:dyDescent="0.8">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0.9" x14ac:dyDescent="0.8">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0.9" x14ac:dyDescent="0.8">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0.9" x14ac:dyDescent="0.8">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0.9" x14ac:dyDescent="0.8">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0.9" x14ac:dyDescent="0.8">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0.9" x14ac:dyDescent="0.8">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0.9" x14ac:dyDescent="0.8">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0.9" x14ac:dyDescent="0.8">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0.9" x14ac:dyDescent="0.8">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0.9" x14ac:dyDescent="0.8">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0.9" x14ac:dyDescent="0.8">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0.9" x14ac:dyDescent="0.8">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16" t="s">
        <v>368</v>
      </c>
      <c r="V979" s="316"/>
      <c r="W979" s="162">
        <f>W978/M957</f>
        <v>6</v>
      </c>
      <c r="X979" s="163"/>
      <c r="Y979" s="314" t="s">
        <v>367</v>
      </c>
      <c r="Z979" s="314"/>
      <c r="AA979" s="164">
        <f>AA978/M957</f>
        <v>986.36400000000003</v>
      </c>
      <c r="AB979" s="161"/>
      <c r="AC979" s="161"/>
      <c r="AD979" s="161"/>
      <c r="AE979" s="161"/>
      <c r="AF979" s="314" t="s">
        <v>367</v>
      </c>
      <c r="AG979" s="314"/>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customHeight="1" x14ac:dyDescent="0.8">
      <c r="A980" s="262">
        <f>ROW()</f>
        <v>980</v>
      </c>
      <c r="C980" s="211"/>
      <c r="D980" s="211"/>
      <c r="E980" s="211"/>
      <c r="F980" s="211"/>
      <c r="G980" s="211"/>
      <c r="H980" s="211"/>
      <c r="K980" s="116" t="s">
        <v>454</v>
      </c>
      <c r="M980" s="116" t="s">
        <v>107</v>
      </c>
      <c r="N980" s="116" t="s">
        <v>108</v>
      </c>
      <c r="O980" s="170" t="s">
        <v>388</v>
      </c>
      <c r="P980" s="317" t="s">
        <v>377</v>
      </c>
      <c r="Q980" s="317"/>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16" t="s">
        <v>368</v>
      </c>
      <c r="V1003" s="316"/>
      <c r="W1003" s="162">
        <f>W1002/M981</f>
        <v>13.5</v>
      </c>
      <c r="X1003" s="163"/>
      <c r="Y1003" s="314" t="s">
        <v>367</v>
      </c>
      <c r="Z1003" s="314"/>
      <c r="AA1003" s="164">
        <f>AA1002/M981</f>
        <v>3102.1079999999997</v>
      </c>
      <c r="AB1003" s="161"/>
      <c r="AC1003" s="161"/>
      <c r="AD1003" s="161"/>
      <c r="AE1003" s="161"/>
      <c r="AF1003" s="314" t="s">
        <v>367</v>
      </c>
      <c r="AG1003" s="314"/>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customHeight="1" x14ac:dyDescent="0.8">
      <c r="A1004" s="262">
        <f>ROW()</f>
        <v>1004</v>
      </c>
      <c r="C1004" s="211"/>
      <c r="D1004" s="211"/>
      <c r="E1004" s="211"/>
      <c r="F1004" s="211"/>
      <c r="G1004" s="211"/>
      <c r="H1004" s="211"/>
      <c r="K1004" s="116" t="s">
        <v>454</v>
      </c>
      <c r="M1004" s="116" t="s">
        <v>107</v>
      </c>
      <c r="N1004" s="116" t="s">
        <v>108</v>
      </c>
      <c r="O1004" s="170" t="s">
        <v>388</v>
      </c>
      <c r="P1004" s="317" t="s">
        <v>377</v>
      </c>
      <c r="Q1004" s="317"/>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16" t="s">
        <v>368</v>
      </c>
      <c r="V1027" s="316"/>
      <c r="W1027" s="162">
        <f>W1026/M1005</f>
        <v>10.5</v>
      </c>
      <c r="X1027" s="163"/>
      <c r="Y1027" s="314" t="s">
        <v>367</v>
      </c>
      <c r="Z1027" s="314"/>
      <c r="AA1027" s="164">
        <f>AA1026/M1005</f>
        <v>1641.0240000000001</v>
      </c>
      <c r="AB1027" s="161"/>
      <c r="AC1027" s="161"/>
      <c r="AD1027" s="161"/>
      <c r="AE1027" s="161"/>
      <c r="AF1027" s="314" t="s">
        <v>367</v>
      </c>
      <c r="AG1027" s="314"/>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customHeight="1" x14ac:dyDescent="0.8">
      <c r="A1028" s="262">
        <f>ROW()</f>
        <v>1028</v>
      </c>
      <c r="C1028" s="211"/>
      <c r="D1028" s="211"/>
      <c r="E1028" s="211"/>
      <c r="F1028" s="211"/>
      <c r="G1028" s="211"/>
      <c r="H1028" s="211"/>
      <c r="K1028" s="116" t="s">
        <v>454</v>
      </c>
      <c r="M1028" s="116" t="s">
        <v>107</v>
      </c>
      <c r="N1028" s="116" t="s">
        <v>108</v>
      </c>
      <c r="O1028" s="170" t="s">
        <v>388</v>
      </c>
      <c r="P1028" s="317" t="s">
        <v>377</v>
      </c>
      <c r="Q1028" s="317"/>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16" t="s">
        <v>368</v>
      </c>
      <c r="V1051" s="316"/>
      <c r="W1051" s="162">
        <f>W1050/M1029</f>
        <v>10.5</v>
      </c>
      <c r="X1051" s="163"/>
      <c r="Y1051" s="314" t="s">
        <v>367</v>
      </c>
      <c r="Z1051" s="314"/>
      <c r="AA1051" s="164">
        <f>AA1050/M1029</f>
        <v>2001.384</v>
      </c>
      <c r="AB1051" s="161"/>
      <c r="AC1051" s="161"/>
      <c r="AD1051" s="161"/>
      <c r="AE1051" s="161"/>
      <c r="AF1051" s="314" t="s">
        <v>367</v>
      </c>
      <c r="AG1051" s="314"/>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customHeight="1" x14ac:dyDescent="0.8">
      <c r="A1052" s="262">
        <f>ROW()</f>
        <v>1052</v>
      </c>
      <c r="C1052" s="211"/>
      <c r="D1052" s="211"/>
      <c r="E1052" s="211"/>
      <c r="F1052" s="211"/>
      <c r="G1052" s="211"/>
      <c r="H1052" s="211"/>
      <c r="K1052" s="116" t="s">
        <v>454</v>
      </c>
      <c r="M1052" s="116" t="s">
        <v>107</v>
      </c>
      <c r="N1052" s="116" t="s">
        <v>108</v>
      </c>
      <c r="O1052" s="170" t="s">
        <v>388</v>
      </c>
      <c r="P1052" s="317" t="s">
        <v>377</v>
      </c>
      <c r="Q1052" s="317"/>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16" t="s">
        <v>368</v>
      </c>
      <c r="V1075" s="316"/>
      <c r="W1075" s="162">
        <f>W1074/M1053</f>
        <v>10.5</v>
      </c>
      <c r="X1075" s="163"/>
      <c r="Y1075" s="314" t="s">
        <v>367</v>
      </c>
      <c r="Z1075" s="314"/>
      <c r="AA1075" s="164">
        <f>AA1074/M1053</f>
        <v>1460.5440000000001</v>
      </c>
      <c r="AB1075" s="161"/>
      <c r="AC1075" s="161"/>
      <c r="AD1075" s="161"/>
      <c r="AE1075" s="161"/>
      <c r="AF1075" s="314" t="s">
        <v>367</v>
      </c>
      <c r="AG1075" s="314"/>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customHeight="1" x14ac:dyDescent="0.8">
      <c r="A1076" s="262">
        <f>ROW()</f>
        <v>1076</v>
      </c>
      <c r="C1076" s="211"/>
      <c r="D1076" s="211"/>
      <c r="E1076" s="211"/>
      <c r="F1076" s="211"/>
      <c r="G1076" s="211"/>
      <c r="H1076" s="211"/>
      <c r="K1076" s="116" t="s">
        <v>454</v>
      </c>
      <c r="M1076" s="116" t="s">
        <v>107</v>
      </c>
      <c r="N1076" s="116" t="s">
        <v>108</v>
      </c>
      <c r="O1076" s="170" t="s">
        <v>388</v>
      </c>
      <c r="P1076" s="317" t="s">
        <v>377</v>
      </c>
      <c r="Q1076" s="317"/>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16" t="s">
        <v>368</v>
      </c>
      <c r="V1099" s="316"/>
      <c r="W1099" s="162">
        <f>W1098/M1077</f>
        <v>11.5</v>
      </c>
      <c r="X1099" s="163"/>
      <c r="Y1099" s="314" t="s">
        <v>367</v>
      </c>
      <c r="Z1099" s="314"/>
      <c r="AA1099" s="164">
        <f>AA1098/M1077</f>
        <v>2042.184</v>
      </c>
      <c r="AB1099" s="161"/>
      <c r="AC1099" s="161"/>
      <c r="AD1099" s="161"/>
      <c r="AE1099" s="161"/>
      <c r="AF1099" s="314" t="s">
        <v>367</v>
      </c>
      <c r="AG1099" s="314"/>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customHeight="1" x14ac:dyDescent="0.8">
      <c r="A1100" s="262">
        <f>ROW()</f>
        <v>1100</v>
      </c>
      <c r="C1100" s="211"/>
      <c r="D1100" s="211"/>
      <c r="E1100" s="211"/>
      <c r="F1100" s="211"/>
      <c r="G1100" s="211"/>
      <c r="H1100" s="211"/>
      <c r="K1100" s="116" t="s">
        <v>454</v>
      </c>
      <c r="M1100" s="116" t="s">
        <v>107</v>
      </c>
      <c r="N1100" s="116" t="s">
        <v>108</v>
      </c>
      <c r="O1100" s="170" t="s">
        <v>388</v>
      </c>
      <c r="P1100" s="315" t="s">
        <v>377</v>
      </c>
      <c r="Q1100" s="315"/>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15" x14ac:dyDescent="0.8">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16" t="s">
        <v>368</v>
      </c>
      <c r="V1123" s="316"/>
      <c r="W1123" s="162">
        <f>W1122/M1101</f>
        <v>11.5</v>
      </c>
      <c r="X1123" s="163"/>
      <c r="Y1123" s="314" t="s">
        <v>367</v>
      </c>
      <c r="Z1123" s="314"/>
      <c r="AA1123" s="164">
        <f>AA1122/M1101</f>
        <v>2042.184</v>
      </c>
      <c r="AB1123" s="161"/>
      <c r="AC1123" s="161"/>
      <c r="AD1123" s="161"/>
      <c r="AE1123" s="161"/>
      <c r="AF1123" s="314" t="s">
        <v>367</v>
      </c>
      <c r="AG1123" s="314"/>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customHeight="1" x14ac:dyDescent="0.8">
      <c r="A1124" s="262">
        <f>ROW()</f>
        <v>1124</v>
      </c>
      <c r="C1124" s="211"/>
      <c r="D1124" s="211"/>
      <c r="E1124" s="211"/>
      <c r="F1124" s="211"/>
      <c r="G1124" s="211"/>
      <c r="H1124" s="211"/>
      <c r="K1124" s="116" t="s">
        <v>454</v>
      </c>
      <c r="M1124" s="116" t="s">
        <v>107</v>
      </c>
      <c r="N1124" s="116" t="s">
        <v>108</v>
      </c>
      <c r="O1124" s="170" t="s">
        <v>388</v>
      </c>
      <c r="P1124" s="315" t="s">
        <v>377</v>
      </c>
      <c r="Q1124" s="315"/>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0.9" x14ac:dyDescent="0.8">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0.9" x14ac:dyDescent="0.8">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0.9" x14ac:dyDescent="0.8">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0.9" x14ac:dyDescent="0.8">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0.9" x14ac:dyDescent="0.8">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0.9" x14ac:dyDescent="0.8">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0.9" x14ac:dyDescent="0.8">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0.9" x14ac:dyDescent="0.8">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0.9" x14ac:dyDescent="0.8">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0.9" x14ac:dyDescent="0.8">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0.9" x14ac:dyDescent="0.8">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0.9" x14ac:dyDescent="0.8">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0.9" x14ac:dyDescent="0.8">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0.9" x14ac:dyDescent="0.8">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0.9" x14ac:dyDescent="0.8">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0.9" x14ac:dyDescent="0.8">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0.9" x14ac:dyDescent="0.8">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0.9" x14ac:dyDescent="0.8">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0.9" x14ac:dyDescent="0.8">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0.9" x14ac:dyDescent="0.8">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16" t="s">
        <v>368</v>
      </c>
      <c r="V1147" s="316"/>
      <c r="W1147" s="162">
        <f>W1146/M1125</f>
        <v>10</v>
      </c>
      <c r="X1147" s="163"/>
      <c r="Y1147" s="314" t="s">
        <v>367</v>
      </c>
      <c r="Z1147" s="314"/>
      <c r="AA1147" s="164">
        <f>AA1146/M1125</f>
        <v>727.10400000000004</v>
      </c>
      <c r="AB1147" s="161"/>
      <c r="AC1147" s="161"/>
      <c r="AD1147" s="161"/>
      <c r="AE1147" s="161"/>
      <c r="AF1147" s="314" t="s">
        <v>367</v>
      </c>
      <c r="AG1147" s="314"/>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customHeight="1" x14ac:dyDescent="0.8">
      <c r="A1148" s="262">
        <f>ROW()</f>
        <v>1148</v>
      </c>
      <c r="C1148" s="211"/>
      <c r="D1148" s="211"/>
      <c r="E1148" s="211"/>
      <c r="F1148" s="211"/>
      <c r="G1148" s="211"/>
      <c r="H1148" s="211"/>
      <c r="K1148" s="116" t="s">
        <v>454</v>
      </c>
      <c r="M1148" s="116" t="s">
        <v>107</v>
      </c>
      <c r="N1148" s="116" t="s">
        <v>108</v>
      </c>
      <c r="O1148" s="170" t="s">
        <v>388</v>
      </c>
      <c r="P1148" s="315" t="s">
        <v>377</v>
      </c>
      <c r="Q1148" s="315"/>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0.9" x14ac:dyDescent="0.8">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0.9" x14ac:dyDescent="0.8">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0.9" x14ac:dyDescent="0.8">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0.9" x14ac:dyDescent="0.8">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0.9" x14ac:dyDescent="0.8">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0.9" x14ac:dyDescent="0.8">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0.9" x14ac:dyDescent="0.8">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0.9" x14ac:dyDescent="0.8">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0.9" x14ac:dyDescent="0.8">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0.9" x14ac:dyDescent="0.8">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0.9" x14ac:dyDescent="0.8">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0.9" x14ac:dyDescent="0.8">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0.9" x14ac:dyDescent="0.8">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0.9" x14ac:dyDescent="0.8">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0.9" x14ac:dyDescent="0.8">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0.9" x14ac:dyDescent="0.8">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0.9" x14ac:dyDescent="0.8">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0.9" x14ac:dyDescent="0.8">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0.9" x14ac:dyDescent="0.8">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0.9" x14ac:dyDescent="0.8">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16" t="s">
        <v>368</v>
      </c>
      <c r="V1171" s="316"/>
      <c r="W1171" s="162">
        <f>W1170/M1149</f>
        <v>10</v>
      </c>
      <c r="X1171" s="163"/>
      <c r="Y1171" s="314" t="s">
        <v>367</v>
      </c>
      <c r="Z1171" s="314"/>
      <c r="AA1171" s="164">
        <f>AA1170/M1149</f>
        <v>811.10400000000004</v>
      </c>
      <c r="AB1171" s="161"/>
      <c r="AC1171" s="161"/>
      <c r="AD1171" s="161"/>
      <c r="AE1171" s="161"/>
      <c r="AF1171" s="314" t="s">
        <v>367</v>
      </c>
      <c r="AG1171" s="314"/>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15" t="s">
        <v>377</v>
      </c>
      <c r="Q1173" s="315"/>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16" t="s">
        <v>368</v>
      </c>
      <c r="V1196" s="316"/>
      <c r="W1196" s="162">
        <f>W1195/M1174</f>
        <v>4</v>
      </c>
      <c r="X1196" s="163"/>
      <c r="Y1196" s="314" t="s">
        <v>367</v>
      </c>
      <c r="Z1196" s="314"/>
      <c r="AA1196" s="164">
        <f>AA1195/M1174</f>
        <v>10.139999999999999</v>
      </c>
      <c r="AB1196" s="161"/>
      <c r="AC1196" s="161"/>
      <c r="AD1196" s="161"/>
      <c r="AE1196" s="161"/>
      <c r="AF1196" s="314" t="s">
        <v>367</v>
      </c>
      <c r="AG1196" s="314"/>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customHeight="1" x14ac:dyDescent="0.8">
      <c r="A1197" s="262">
        <f>ROW()</f>
        <v>1197</v>
      </c>
      <c r="C1197" s="211"/>
      <c r="D1197" s="211"/>
      <c r="E1197" s="211"/>
      <c r="F1197" s="211"/>
      <c r="G1197" s="211"/>
      <c r="H1197" s="211"/>
      <c r="K1197" s="116" t="s">
        <v>454</v>
      </c>
      <c r="M1197" s="116" t="s">
        <v>107</v>
      </c>
      <c r="N1197" s="116" t="s">
        <v>108</v>
      </c>
      <c r="O1197" s="170" t="s">
        <v>388</v>
      </c>
      <c r="P1197" s="315" t="s">
        <v>377</v>
      </c>
      <c r="Q1197" s="315"/>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16" t="s">
        <v>368</v>
      </c>
      <c r="V1220" s="316"/>
      <c r="W1220" s="162">
        <f>W1219/M1198</f>
        <v>2</v>
      </c>
      <c r="X1220" s="163"/>
      <c r="Y1220" s="314" t="s">
        <v>367</v>
      </c>
      <c r="Z1220" s="314"/>
      <c r="AA1220" s="164">
        <f>AA1219/M1198</f>
        <v>89.903999999999996</v>
      </c>
      <c r="AB1220" s="161"/>
      <c r="AC1220" s="161"/>
      <c r="AD1220" s="161"/>
      <c r="AE1220" s="161"/>
      <c r="AF1220" s="314" t="s">
        <v>367</v>
      </c>
      <c r="AG1220" s="314"/>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customHeight="1" x14ac:dyDescent="0.8">
      <c r="A1221" s="262">
        <f>ROW()</f>
        <v>1221</v>
      </c>
      <c r="B1221" s="116"/>
      <c r="C1221" s="211"/>
      <c r="D1221" s="211"/>
      <c r="E1221" s="211"/>
      <c r="F1221" s="211"/>
      <c r="G1221" s="211"/>
      <c r="H1221" s="211"/>
      <c r="I1221" s="116"/>
      <c r="K1221" s="2" t="s">
        <v>454</v>
      </c>
      <c r="M1221" s="2" t="s">
        <v>107</v>
      </c>
      <c r="N1221" s="2" t="s">
        <v>108</v>
      </c>
      <c r="O1221" s="97" t="s">
        <v>388</v>
      </c>
      <c r="P1221" s="315" t="s">
        <v>377</v>
      </c>
      <c r="Q1221" s="315"/>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16" t="s">
        <v>368</v>
      </c>
      <c r="V1244" s="316"/>
      <c r="W1244" s="85">
        <f>W1243/M1222</f>
        <v>0.5</v>
      </c>
      <c r="X1244" s="86"/>
      <c r="Y1244" s="314" t="s">
        <v>367</v>
      </c>
      <c r="Z1244" s="314"/>
      <c r="AA1244" s="87">
        <f>AA1243/M1222</f>
        <v>0</v>
      </c>
      <c r="AB1244" s="84"/>
      <c r="AC1244" s="84"/>
      <c r="AD1244" s="84"/>
      <c r="AE1244" s="84"/>
      <c r="AF1244" s="314" t="s">
        <v>367</v>
      </c>
      <c r="AG1244" s="314"/>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customHeight="1" x14ac:dyDescent="0.8">
      <c r="A1245" s="262">
        <f>ROW()</f>
        <v>1245</v>
      </c>
      <c r="C1245" s="211"/>
      <c r="D1245" s="211"/>
      <c r="E1245" s="211"/>
      <c r="F1245" s="211"/>
      <c r="G1245" s="211"/>
      <c r="H1245" s="211"/>
      <c r="K1245" s="116" t="s">
        <v>454</v>
      </c>
      <c r="M1245" s="116" t="s">
        <v>299</v>
      </c>
      <c r="N1245" s="116" t="s">
        <v>108</v>
      </c>
      <c r="O1245" s="170" t="s">
        <v>388</v>
      </c>
      <c r="P1245" s="315" t="s">
        <v>377</v>
      </c>
      <c r="Q1245" s="315"/>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16" t="s">
        <v>368</v>
      </c>
      <c r="V1268" s="316"/>
      <c r="W1268" s="162">
        <f>W1267/M1246</f>
        <v>1</v>
      </c>
      <c r="X1268" s="163"/>
      <c r="Y1268" s="314" t="s">
        <v>367</v>
      </c>
      <c r="Z1268" s="314"/>
      <c r="AA1268" s="164">
        <f>AA1267/M1246</f>
        <v>52.739999999999995</v>
      </c>
      <c r="AB1268" s="161"/>
      <c r="AC1268" s="161"/>
      <c r="AD1268" s="161"/>
      <c r="AE1268" s="161"/>
      <c r="AF1268" s="314" t="s">
        <v>367</v>
      </c>
      <c r="AG1268" s="314"/>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customHeight="1" x14ac:dyDescent="0.8">
      <c r="A1269" s="262">
        <f>ROW()</f>
        <v>1269</v>
      </c>
      <c r="C1269" s="211"/>
      <c r="D1269" s="211"/>
      <c r="E1269" s="211"/>
      <c r="F1269" s="211"/>
      <c r="G1269" s="211"/>
      <c r="H1269" s="211"/>
      <c r="K1269" s="116" t="s">
        <v>454</v>
      </c>
      <c r="M1269" s="116" t="s">
        <v>299</v>
      </c>
      <c r="N1269" s="116" t="s">
        <v>108</v>
      </c>
      <c r="O1269" s="170" t="s">
        <v>388</v>
      </c>
      <c r="P1269" s="315" t="s">
        <v>377</v>
      </c>
      <c r="Q1269" s="315"/>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308.60000000000002"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16" t="s">
        <v>368</v>
      </c>
      <c r="V1292" s="316"/>
      <c r="W1292" s="162">
        <f>W1291/M1270</f>
        <v>1</v>
      </c>
      <c r="X1292" s="163"/>
      <c r="Y1292" s="314" t="s">
        <v>367</v>
      </c>
      <c r="Z1292" s="314"/>
      <c r="AA1292" s="164">
        <f>AA1291/M1270</f>
        <v>52.739999999999995</v>
      </c>
      <c r="AB1292" s="161"/>
      <c r="AC1292" s="161"/>
      <c r="AD1292" s="161"/>
      <c r="AE1292" s="161"/>
      <c r="AF1292" s="314" t="s">
        <v>367</v>
      </c>
      <c r="AG1292" s="314"/>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customHeight="1" x14ac:dyDescent="0.8">
      <c r="A1293" s="262">
        <f>ROW()</f>
        <v>1293</v>
      </c>
      <c r="C1293" s="211"/>
      <c r="D1293" s="211"/>
      <c r="E1293" s="211"/>
      <c r="F1293" s="211"/>
      <c r="G1293" s="211"/>
      <c r="H1293" s="211"/>
      <c r="K1293" s="116" t="s">
        <v>454</v>
      </c>
      <c r="M1293" s="116" t="s">
        <v>299</v>
      </c>
      <c r="N1293" s="116" t="s">
        <v>108</v>
      </c>
      <c r="O1293" s="170" t="s">
        <v>388</v>
      </c>
      <c r="P1293" s="315" t="s">
        <v>377</v>
      </c>
      <c r="Q1293" s="315"/>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16" t="s">
        <v>368</v>
      </c>
      <c r="V1316" s="316"/>
      <c r="W1316" s="162">
        <f>W1315/M1294</f>
        <v>9</v>
      </c>
      <c r="X1316" s="163"/>
      <c r="Y1316" s="314" t="s">
        <v>367</v>
      </c>
      <c r="Z1316" s="314"/>
      <c r="AA1316" s="164">
        <f>AA1315/M1294</f>
        <v>109.104</v>
      </c>
      <c r="AB1316" s="161"/>
      <c r="AC1316" s="161"/>
      <c r="AD1316" s="161"/>
      <c r="AE1316" s="161"/>
      <c r="AF1316" s="314" t="s">
        <v>367</v>
      </c>
      <c r="AG1316" s="314"/>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customHeight="1" x14ac:dyDescent="0.8">
      <c r="A1317" s="262">
        <f>ROW()</f>
        <v>1317</v>
      </c>
      <c r="C1317" s="211"/>
      <c r="D1317" s="211"/>
      <c r="E1317" s="211"/>
      <c r="F1317" s="211"/>
      <c r="G1317" s="211"/>
      <c r="H1317" s="211"/>
      <c r="K1317" s="116" t="s">
        <v>454</v>
      </c>
      <c r="M1317" s="116" t="s">
        <v>299</v>
      </c>
      <c r="N1317" s="116" t="s">
        <v>108</v>
      </c>
      <c r="O1317" s="170" t="s">
        <v>388</v>
      </c>
      <c r="P1317" s="315" t="s">
        <v>377</v>
      </c>
      <c r="Q1317" s="315"/>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16" t="s">
        <v>368</v>
      </c>
      <c r="V1340" s="316"/>
      <c r="W1340" s="162">
        <f>W1339/M1318</f>
        <v>7</v>
      </c>
      <c r="X1340" s="163"/>
      <c r="Y1340" s="314" t="s">
        <v>367</v>
      </c>
      <c r="Z1340" s="314"/>
      <c r="AA1340" s="164">
        <f>AA1339/M1318</f>
        <v>53.099999999999994</v>
      </c>
      <c r="AB1340" s="161"/>
      <c r="AC1340" s="161"/>
      <c r="AD1340" s="161"/>
      <c r="AE1340" s="161"/>
      <c r="AF1340" s="314" t="s">
        <v>367</v>
      </c>
      <c r="AG1340" s="314"/>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customHeight="1" x14ac:dyDescent="0.8">
      <c r="A1341" s="262">
        <f>ROW()</f>
        <v>1341</v>
      </c>
      <c r="C1341" s="211"/>
      <c r="D1341" s="211"/>
      <c r="E1341" s="211"/>
      <c r="F1341" s="211"/>
      <c r="G1341" s="211"/>
      <c r="H1341" s="211"/>
      <c r="K1341" s="116" t="s">
        <v>454</v>
      </c>
      <c r="M1341" s="116" t="s">
        <v>299</v>
      </c>
      <c r="N1341" s="116" t="s">
        <v>108</v>
      </c>
      <c r="O1341" s="170" t="s">
        <v>388</v>
      </c>
      <c r="P1341" s="315" t="s">
        <v>377</v>
      </c>
      <c r="Q1341" s="315"/>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16" t="s">
        <v>368</v>
      </c>
      <c r="V1364" s="316"/>
      <c r="W1364" s="162">
        <f>W1363/M1342</f>
        <v>3</v>
      </c>
      <c r="X1364" s="163"/>
      <c r="Y1364" s="314" t="s">
        <v>367</v>
      </c>
      <c r="Z1364" s="314"/>
      <c r="AA1364" s="164">
        <f>AA1363/M1342</f>
        <v>0</v>
      </c>
      <c r="AB1364" s="161"/>
      <c r="AC1364" s="161"/>
      <c r="AD1364" s="161"/>
      <c r="AE1364" s="161"/>
      <c r="AF1364" s="314" t="s">
        <v>367</v>
      </c>
      <c r="AG1364" s="314"/>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customHeight="1" x14ac:dyDescent="0.8">
      <c r="A1365" s="262">
        <f>ROW()</f>
        <v>1365</v>
      </c>
      <c r="C1365" s="211"/>
      <c r="D1365" s="211"/>
      <c r="E1365" s="211"/>
      <c r="F1365" s="211"/>
      <c r="G1365" s="211"/>
      <c r="H1365" s="211"/>
      <c r="K1365" s="116" t="s">
        <v>454</v>
      </c>
      <c r="M1365" s="116" t="s">
        <v>299</v>
      </c>
      <c r="N1365" s="116" t="s">
        <v>108</v>
      </c>
      <c r="O1365" s="170" t="s">
        <v>388</v>
      </c>
      <c r="P1365" s="315" t="s">
        <v>377</v>
      </c>
      <c r="Q1365" s="315"/>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16" t="s">
        <v>368</v>
      </c>
      <c r="V1388" s="316"/>
      <c r="W1388" s="162">
        <f>W1387/M1366</f>
        <v>2.5</v>
      </c>
      <c r="X1388" s="163"/>
      <c r="Y1388" s="314" t="s">
        <v>367</v>
      </c>
      <c r="Z1388" s="314"/>
      <c r="AA1388" s="164">
        <f>AA1387/M1366</f>
        <v>0</v>
      </c>
      <c r="AB1388" s="161"/>
      <c r="AC1388" s="161"/>
      <c r="AD1388" s="161"/>
      <c r="AE1388" s="161"/>
      <c r="AF1388" s="314" t="s">
        <v>367</v>
      </c>
      <c r="AG1388" s="314"/>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customHeight="1" x14ac:dyDescent="0.8">
      <c r="A1389" s="262">
        <f>ROW()</f>
        <v>1389</v>
      </c>
      <c r="C1389" s="211"/>
      <c r="D1389" s="211"/>
      <c r="E1389" s="211"/>
      <c r="F1389" s="211"/>
      <c r="G1389" s="211"/>
      <c r="H1389" s="211"/>
      <c r="K1389" s="116" t="s">
        <v>454</v>
      </c>
      <c r="M1389" s="116" t="s">
        <v>299</v>
      </c>
      <c r="N1389" s="116" t="s">
        <v>108</v>
      </c>
      <c r="O1389" s="170" t="s">
        <v>388</v>
      </c>
      <c r="P1389" s="315" t="s">
        <v>377</v>
      </c>
      <c r="Q1389" s="315"/>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16" t="s">
        <v>368</v>
      </c>
      <c r="V1412" s="316"/>
      <c r="W1412" s="162">
        <f>W1411/M1390</f>
        <v>2</v>
      </c>
      <c r="X1412" s="163"/>
      <c r="Y1412" s="314" t="s">
        <v>367</v>
      </c>
      <c r="Z1412" s="314"/>
      <c r="AA1412" s="164">
        <f>AA1411/M1390</f>
        <v>0</v>
      </c>
      <c r="AB1412" s="161"/>
      <c r="AC1412" s="161"/>
      <c r="AD1412" s="161"/>
      <c r="AE1412" s="161"/>
      <c r="AF1412" s="314" t="s">
        <v>367</v>
      </c>
      <c r="AG1412" s="314"/>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customHeight="1" x14ac:dyDescent="0.8">
      <c r="A1413" s="262">
        <f>ROW()</f>
        <v>1413</v>
      </c>
      <c r="C1413" s="211"/>
      <c r="D1413" s="211"/>
      <c r="E1413" s="211"/>
      <c r="F1413" s="211"/>
      <c r="G1413" s="211"/>
      <c r="H1413" s="211"/>
      <c r="K1413" s="116" t="s">
        <v>454</v>
      </c>
      <c r="M1413" s="116" t="s">
        <v>299</v>
      </c>
      <c r="N1413" s="116" t="s">
        <v>108</v>
      </c>
      <c r="O1413" s="170" t="s">
        <v>388</v>
      </c>
      <c r="P1413" s="315" t="s">
        <v>377</v>
      </c>
      <c r="Q1413" s="315"/>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16" t="s">
        <v>368</v>
      </c>
      <c r="V1436" s="316"/>
      <c r="W1436" s="162">
        <f>W1435/M1414</f>
        <v>6</v>
      </c>
      <c r="X1436" s="163"/>
      <c r="Y1436" s="314" t="s">
        <v>367</v>
      </c>
      <c r="Z1436" s="314"/>
      <c r="AA1436" s="164">
        <f>AA1435/M1414</f>
        <v>33.9</v>
      </c>
      <c r="AB1436" s="161"/>
      <c r="AC1436" s="161"/>
      <c r="AD1436" s="161"/>
      <c r="AE1436" s="161"/>
      <c r="AF1436" s="314" t="s">
        <v>367</v>
      </c>
      <c r="AG1436" s="314"/>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customHeight="1" x14ac:dyDescent="0.8">
      <c r="A1437" s="262">
        <f>ROW()</f>
        <v>1437</v>
      </c>
      <c r="B1437" s="116"/>
      <c r="C1437" s="211"/>
      <c r="D1437" s="211"/>
      <c r="E1437" s="211"/>
      <c r="F1437" s="211"/>
      <c r="G1437" s="211"/>
      <c r="H1437" s="211"/>
      <c r="I1437" s="116"/>
      <c r="K1437" s="2" t="s">
        <v>454</v>
      </c>
      <c r="M1437" s="2" t="s">
        <v>299</v>
      </c>
      <c r="N1437" s="2" t="s">
        <v>108</v>
      </c>
      <c r="O1437" s="97" t="s">
        <v>388</v>
      </c>
      <c r="P1437" s="315" t="s">
        <v>377</v>
      </c>
      <c r="Q1437" s="315"/>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16" t="s">
        <v>368</v>
      </c>
      <c r="V1460" s="316"/>
      <c r="W1460" s="85">
        <f>W1459/M1438</f>
        <v>4</v>
      </c>
      <c r="X1460" s="86"/>
      <c r="Y1460" s="314" t="s">
        <v>367</v>
      </c>
      <c r="Z1460" s="314"/>
      <c r="AA1460" s="87">
        <f>AA1459/M1438</f>
        <v>23.76</v>
      </c>
      <c r="AB1460" s="84"/>
      <c r="AC1460" s="84"/>
      <c r="AD1460" s="84"/>
      <c r="AE1460" s="84"/>
      <c r="AF1460" s="314" t="s">
        <v>367</v>
      </c>
      <c r="AG1460" s="314"/>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customHeight="1" x14ac:dyDescent="0.8">
      <c r="A1461" s="262">
        <f>ROW()</f>
        <v>1461</v>
      </c>
      <c r="C1461" s="211"/>
      <c r="D1461" s="211"/>
      <c r="E1461" s="211"/>
      <c r="F1461" s="211"/>
      <c r="G1461" s="211"/>
      <c r="H1461" s="211"/>
      <c r="K1461" s="116" t="s">
        <v>454</v>
      </c>
      <c r="M1461" s="116" t="s">
        <v>299</v>
      </c>
      <c r="N1461" s="116" t="s">
        <v>108</v>
      </c>
      <c r="O1461" s="170" t="s">
        <v>388</v>
      </c>
      <c r="P1461" s="315" t="s">
        <v>377</v>
      </c>
      <c r="Q1461" s="315"/>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16" t="s">
        <v>368</v>
      </c>
      <c r="V1484" s="316"/>
      <c r="W1484" s="162">
        <f>W1483/M1462</f>
        <v>4.25</v>
      </c>
      <c r="X1484" s="163"/>
      <c r="Y1484" s="314" t="s">
        <v>367</v>
      </c>
      <c r="Z1484" s="314"/>
      <c r="AA1484" s="164">
        <f>AA1483/M1462</f>
        <v>33.9</v>
      </c>
      <c r="AB1484" s="161"/>
      <c r="AC1484" s="161"/>
      <c r="AD1484" s="161"/>
      <c r="AE1484" s="161"/>
      <c r="AF1484" s="314" t="s">
        <v>367</v>
      </c>
      <c r="AG1484" s="314"/>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customHeight="1" x14ac:dyDescent="0.8">
      <c r="A1485" s="262">
        <f>ROW()</f>
        <v>1485</v>
      </c>
      <c r="C1485" s="211"/>
      <c r="D1485" s="211"/>
      <c r="E1485" s="211"/>
      <c r="F1485" s="211"/>
      <c r="G1485" s="211"/>
      <c r="H1485" s="211"/>
      <c r="K1485" s="116" t="s">
        <v>454</v>
      </c>
      <c r="M1485" s="116" t="s">
        <v>299</v>
      </c>
      <c r="N1485" s="116" t="s">
        <v>108</v>
      </c>
      <c r="O1485" s="170" t="s">
        <v>388</v>
      </c>
      <c r="P1485" s="315" t="s">
        <v>377</v>
      </c>
      <c r="Q1485" s="315"/>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16" t="s">
        <v>368</v>
      </c>
      <c r="V1508" s="316"/>
      <c r="W1508" s="162">
        <f>W1507/M1486</f>
        <v>4.25</v>
      </c>
      <c r="X1508" s="163"/>
      <c r="Y1508" s="314" t="s">
        <v>367</v>
      </c>
      <c r="Z1508" s="314"/>
      <c r="AA1508" s="164">
        <f>AA1507/M1486</f>
        <v>33.9</v>
      </c>
      <c r="AB1508" s="161"/>
      <c r="AC1508" s="161"/>
      <c r="AD1508" s="161"/>
      <c r="AE1508" s="161"/>
      <c r="AF1508" s="314" t="s">
        <v>367</v>
      </c>
      <c r="AG1508" s="314"/>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customHeight="1" x14ac:dyDescent="0.8">
      <c r="A1509" s="262">
        <f>ROW()</f>
        <v>1509</v>
      </c>
      <c r="B1509" s="116"/>
      <c r="C1509" s="211"/>
      <c r="D1509" s="211"/>
      <c r="E1509" s="211"/>
      <c r="F1509" s="211"/>
      <c r="G1509" s="211"/>
      <c r="H1509" s="211"/>
      <c r="I1509" s="116"/>
      <c r="K1509" s="2" t="s">
        <v>454</v>
      </c>
      <c r="M1509" s="2" t="s">
        <v>299</v>
      </c>
      <c r="N1509" s="2" t="s">
        <v>108</v>
      </c>
      <c r="O1509" s="97" t="s">
        <v>388</v>
      </c>
      <c r="P1509" s="315" t="s">
        <v>377</v>
      </c>
      <c r="Q1509" s="315"/>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16" t="s">
        <v>368</v>
      </c>
      <c r="V1532" s="316"/>
      <c r="W1532" s="85">
        <f>W1531/M1510</f>
        <v>3.25</v>
      </c>
      <c r="X1532" s="86"/>
      <c r="Y1532" s="314" t="s">
        <v>367</v>
      </c>
      <c r="Z1532" s="314"/>
      <c r="AA1532" s="87">
        <f>AA1531/M1510</f>
        <v>33.9</v>
      </c>
      <c r="AB1532" s="84"/>
      <c r="AC1532" s="84"/>
      <c r="AD1532" s="84"/>
      <c r="AE1532" s="84"/>
      <c r="AF1532" s="314" t="s">
        <v>367</v>
      </c>
      <c r="AG1532" s="314"/>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customHeight="1" x14ac:dyDescent="0.8">
      <c r="A1533" s="262">
        <f>ROW()</f>
        <v>1533</v>
      </c>
      <c r="B1533" s="116"/>
      <c r="C1533" s="211"/>
      <c r="D1533" s="211"/>
      <c r="E1533" s="211"/>
      <c r="F1533" s="211"/>
      <c r="G1533" s="211"/>
      <c r="H1533" s="211"/>
      <c r="I1533" s="116"/>
      <c r="K1533" s="2" t="s">
        <v>454</v>
      </c>
      <c r="M1533" s="2" t="s">
        <v>299</v>
      </c>
      <c r="N1533" s="2" t="s">
        <v>108</v>
      </c>
      <c r="O1533" s="97" t="s">
        <v>388</v>
      </c>
      <c r="P1533" s="315" t="s">
        <v>377</v>
      </c>
      <c r="Q1533" s="315"/>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16" t="s">
        <v>368</v>
      </c>
      <c r="V1556" s="316"/>
      <c r="W1556" s="85">
        <f>W1555/M1534</f>
        <v>4.75</v>
      </c>
      <c r="X1556" s="86"/>
      <c r="Y1556" s="314" t="s">
        <v>367</v>
      </c>
      <c r="Z1556" s="314"/>
      <c r="AA1556" s="87">
        <f>AA1555/M1534</f>
        <v>10.139999999999999</v>
      </c>
      <c r="AB1556" s="84"/>
      <c r="AC1556" s="84"/>
      <c r="AD1556" s="84"/>
      <c r="AE1556" s="84"/>
      <c r="AF1556" s="314" t="s">
        <v>367</v>
      </c>
      <c r="AG1556" s="314"/>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customHeight="1" x14ac:dyDescent="0.8">
      <c r="A1559" s="262">
        <f>ROW()</f>
        <v>1559</v>
      </c>
      <c r="C1559" s="211"/>
      <c r="D1559" s="211"/>
      <c r="E1559" s="211"/>
      <c r="F1559" s="211"/>
      <c r="G1559" s="211"/>
      <c r="H1559" s="211"/>
      <c r="K1559" s="116" t="s">
        <v>454</v>
      </c>
      <c r="M1559" s="116" t="s">
        <v>107</v>
      </c>
      <c r="N1559" s="116" t="s">
        <v>108</v>
      </c>
      <c r="O1559" s="170" t="s">
        <v>388</v>
      </c>
      <c r="P1559" s="315" t="s">
        <v>377</v>
      </c>
      <c r="Q1559" s="315"/>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16" t="s">
        <v>368</v>
      </c>
      <c r="V1582" s="316"/>
      <c r="W1582" s="162">
        <f>W1581/M1560</f>
        <v>4</v>
      </c>
      <c r="X1582" s="163"/>
      <c r="Y1582" s="314" t="s">
        <v>367</v>
      </c>
      <c r="Z1582" s="314"/>
      <c r="AA1582" s="164">
        <f>AA1581/M1560</f>
        <v>89.903999999999996</v>
      </c>
      <c r="AB1582" s="161"/>
      <c r="AC1582" s="161"/>
      <c r="AD1582" s="161"/>
      <c r="AE1582" s="161"/>
      <c r="AF1582" s="314" t="s">
        <v>367</v>
      </c>
      <c r="AG1582" s="314"/>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customHeight="1" x14ac:dyDescent="0.8">
      <c r="A1583" s="262">
        <f>ROW()</f>
        <v>1583</v>
      </c>
      <c r="C1583" s="211"/>
      <c r="D1583" s="211"/>
      <c r="E1583" s="211"/>
      <c r="F1583" s="211"/>
      <c r="G1583" s="211"/>
      <c r="H1583" s="211"/>
      <c r="K1583" s="116" t="s">
        <v>454</v>
      </c>
      <c r="M1583" s="116" t="s">
        <v>107</v>
      </c>
      <c r="N1583" s="116" t="s">
        <v>108</v>
      </c>
      <c r="O1583" s="170" t="s">
        <v>388</v>
      </c>
      <c r="P1583" s="315" t="s">
        <v>377</v>
      </c>
      <c r="Q1583" s="315"/>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16" t="s">
        <v>368</v>
      </c>
      <c r="V1606" s="316"/>
      <c r="W1606" s="162">
        <f>W1605/M1584</f>
        <v>2</v>
      </c>
      <c r="X1606" s="163"/>
      <c r="Y1606" s="314" t="s">
        <v>367</v>
      </c>
      <c r="Z1606" s="314"/>
      <c r="AA1606" s="164">
        <f>AA1605/M1584</f>
        <v>89.903999999999996</v>
      </c>
      <c r="AB1606" s="161"/>
      <c r="AC1606" s="161"/>
      <c r="AD1606" s="161"/>
      <c r="AE1606" s="161"/>
      <c r="AF1606" s="314" t="s">
        <v>367</v>
      </c>
      <c r="AG1606" s="314"/>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customHeight="1" x14ac:dyDescent="0.8">
      <c r="A1607" s="262">
        <f>ROW()</f>
        <v>1607</v>
      </c>
      <c r="B1607" s="116"/>
      <c r="C1607" s="211"/>
      <c r="D1607" s="211"/>
      <c r="E1607" s="211"/>
      <c r="F1607" s="211"/>
      <c r="G1607" s="211"/>
      <c r="H1607" s="211"/>
      <c r="I1607" s="116"/>
      <c r="K1607" s="2" t="s">
        <v>454</v>
      </c>
      <c r="M1607" s="2" t="s">
        <v>107</v>
      </c>
      <c r="N1607" s="2" t="s">
        <v>108</v>
      </c>
      <c r="O1607" s="97" t="s">
        <v>388</v>
      </c>
      <c r="P1607" s="315" t="s">
        <v>377</v>
      </c>
      <c r="Q1607" s="315"/>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16" t="s">
        <v>368</v>
      </c>
      <c r="V1630" s="316"/>
      <c r="W1630" s="85">
        <f>W1629/M1608</f>
        <v>2</v>
      </c>
      <c r="X1630" s="86"/>
      <c r="Y1630" s="314" t="s">
        <v>367</v>
      </c>
      <c r="Z1630" s="314"/>
      <c r="AA1630" s="87">
        <f>AA1629/M1608</f>
        <v>89.903999999999996</v>
      </c>
      <c r="AB1630" s="84"/>
      <c r="AC1630" s="84"/>
      <c r="AD1630" s="84"/>
      <c r="AE1630" s="84"/>
      <c r="AF1630" s="314" t="s">
        <v>367</v>
      </c>
      <c r="AG1630" s="314"/>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customHeight="1" x14ac:dyDescent="0.8">
      <c r="A1632" s="262">
        <f>ROW()</f>
        <v>1632</v>
      </c>
      <c r="C1632" s="211"/>
      <c r="D1632" s="211"/>
      <c r="E1632" s="211"/>
      <c r="F1632" s="211"/>
      <c r="G1632" s="211"/>
      <c r="H1632" s="211"/>
      <c r="K1632" s="116" t="s">
        <v>454</v>
      </c>
      <c r="M1632" s="116" t="s">
        <v>107</v>
      </c>
      <c r="N1632" s="116" t="s">
        <v>108</v>
      </c>
      <c r="O1632" s="170" t="s">
        <v>388</v>
      </c>
      <c r="P1632" s="315" t="s">
        <v>377</v>
      </c>
      <c r="Q1632" s="315"/>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123.45"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18" t="s">
        <v>368</v>
      </c>
      <c r="V1655" s="318"/>
      <c r="W1655" s="177">
        <f>W1654/M1633</f>
        <v>0</v>
      </c>
      <c r="X1655" s="178"/>
      <c r="Y1655" s="319" t="s">
        <v>367</v>
      </c>
      <c r="Z1655" s="319"/>
      <c r="AA1655" s="181">
        <f>AA1654/M1633</f>
        <v>0</v>
      </c>
      <c r="AB1655" s="172"/>
      <c r="AC1655" s="172"/>
      <c r="AD1655" s="172"/>
      <c r="AE1655" s="172"/>
      <c r="AF1655" s="319" t="s">
        <v>367</v>
      </c>
      <c r="AG1655" s="319"/>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customHeight="1" x14ac:dyDescent="0.8">
      <c r="A1656" s="262">
        <f>ROW()</f>
        <v>1656</v>
      </c>
      <c r="C1656" s="211"/>
      <c r="D1656" s="211"/>
      <c r="E1656" s="211"/>
      <c r="F1656" s="211"/>
      <c r="G1656" s="211"/>
      <c r="H1656" s="211"/>
      <c r="K1656" s="116" t="s">
        <v>454</v>
      </c>
      <c r="M1656" s="116" t="s">
        <v>107</v>
      </c>
      <c r="N1656" s="116" t="s">
        <v>108</v>
      </c>
      <c r="O1656" s="170" t="s">
        <v>388</v>
      </c>
      <c r="P1656" s="315" t="s">
        <v>377</v>
      </c>
      <c r="Q1656" s="315"/>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123.45"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18" t="s">
        <v>368</v>
      </c>
      <c r="V1679" s="318"/>
      <c r="W1679" s="177">
        <f>W1678/M1657</f>
        <v>0</v>
      </c>
      <c r="X1679" s="178"/>
      <c r="Y1679" s="319" t="s">
        <v>367</v>
      </c>
      <c r="Z1679" s="319"/>
      <c r="AA1679" s="181">
        <f>AA1678/M1657</f>
        <v>0</v>
      </c>
      <c r="AB1679" s="172"/>
      <c r="AC1679" s="172"/>
      <c r="AD1679" s="172"/>
      <c r="AE1679" s="172"/>
      <c r="AF1679" s="319" t="s">
        <v>367</v>
      </c>
      <c r="AG1679" s="319"/>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customHeight="1" x14ac:dyDescent="0.8">
      <c r="A1680" s="262">
        <f>ROW()</f>
        <v>1680</v>
      </c>
      <c r="C1680" s="211"/>
      <c r="D1680" s="211"/>
      <c r="E1680" s="211"/>
      <c r="F1680" s="211"/>
      <c r="G1680" s="211"/>
      <c r="H1680" s="211"/>
      <c r="K1680" s="116" t="s">
        <v>454</v>
      </c>
      <c r="M1680" s="116" t="s">
        <v>107</v>
      </c>
      <c r="N1680" s="116" t="s">
        <v>108</v>
      </c>
      <c r="O1680" s="170" t="s">
        <v>388</v>
      </c>
      <c r="P1680" s="315" t="s">
        <v>377</v>
      </c>
      <c r="Q1680" s="315"/>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123.45"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18" t="s">
        <v>368</v>
      </c>
      <c r="V1703" s="318"/>
      <c r="W1703" s="177">
        <f>W1702/M1681</f>
        <v>0</v>
      </c>
      <c r="X1703" s="178"/>
      <c r="Y1703" s="319" t="s">
        <v>367</v>
      </c>
      <c r="Z1703" s="319"/>
      <c r="AA1703" s="181">
        <f>AA1702/M1681</f>
        <v>0</v>
      </c>
      <c r="AB1703" s="172"/>
      <c r="AC1703" s="172"/>
      <c r="AD1703" s="172"/>
      <c r="AE1703" s="172"/>
      <c r="AF1703" s="319" t="s">
        <v>367</v>
      </c>
      <c r="AG1703" s="319"/>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customHeight="1" x14ac:dyDescent="0.8">
      <c r="A1704" s="262">
        <f>ROW()</f>
        <v>1704</v>
      </c>
      <c r="C1704" s="211"/>
      <c r="D1704" s="211"/>
      <c r="E1704" s="211"/>
      <c r="F1704" s="211"/>
      <c r="G1704" s="211"/>
      <c r="H1704" s="211"/>
      <c r="K1704" s="116" t="s">
        <v>454</v>
      </c>
      <c r="M1704" s="116" t="s">
        <v>107</v>
      </c>
      <c r="N1704" s="116" t="s">
        <v>108</v>
      </c>
      <c r="O1704" s="170" t="s">
        <v>388</v>
      </c>
      <c r="P1704" s="315" t="s">
        <v>377</v>
      </c>
      <c r="Q1704" s="315"/>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16" t="s">
        <v>368</v>
      </c>
      <c r="V1727" s="316"/>
      <c r="W1727" s="162">
        <f>W1726/M1705</f>
        <v>7.5</v>
      </c>
      <c r="X1727" s="163"/>
      <c r="Y1727" s="314" t="s">
        <v>367</v>
      </c>
      <c r="Z1727" s="314"/>
      <c r="AA1727" s="164">
        <f>AA1726/M1705</f>
        <v>1509.96</v>
      </c>
      <c r="AB1727" s="161"/>
      <c r="AC1727" s="161"/>
      <c r="AD1727" s="161"/>
      <c r="AE1727" s="161"/>
      <c r="AF1727" s="314" t="s">
        <v>367</v>
      </c>
      <c r="AG1727" s="314"/>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customHeight="1" x14ac:dyDescent="0.8">
      <c r="A1728" s="262">
        <f>ROW()</f>
        <v>1728</v>
      </c>
      <c r="C1728" s="211"/>
      <c r="D1728" s="211"/>
      <c r="E1728" s="211"/>
      <c r="F1728" s="211"/>
      <c r="G1728" s="211"/>
      <c r="H1728" s="211"/>
      <c r="K1728" s="116" t="s">
        <v>454</v>
      </c>
      <c r="M1728" s="116" t="s">
        <v>107</v>
      </c>
      <c r="N1728" s="116" t="s">
        <v>108</v>
      </c>
      <c r="O1728" s="170" t="s">
        <v>388</v>
      </c>
      <c r="P1728" s="315" t="s">
        <v>377</v>
      </c>
      <c r="Q1728" s="315"/>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16" t="s">
        <v>368</v>
      </c>
      <c r="V1751" s="316"/>
      <c r="W1751" s="162">
        <f>W1750/M1729</f>
        <v>7</v>
      </c>
      <c r="X1751" s="163"/>
      <c r="Y1751" s="314" t="s">
        <v>367</v>
      </c>
      <c r="Z1751" s="314"/>
      <c r="AA1751" s="164">
        <f>AA1750/M1729</f>
        <v>644.04</v>
      </c>
      <c r="AB1751" s="161"/>
      <c r="AC1751" s="161"/>
      <c r="AD1751" s="161"/>
      <c r="AE1751" s="161"/>
      <c r="AF1751" s="314" t="s">
        <v>367</v>
      </c>
      <c r="AG1751" s="314"/>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customHeight="1" x14ac:dyDescent="0.8">
      <c r="A1752" s="262">
        <f>ROW()</f>
        <v>1752</v>
      </c>
      <c r="C1752" s="211"/>
      <c r="D1752" s="211"/>
      <c r="E1752" s="211"/>
      <c r="F1752" s="211"/>
      <c r="G1752" s="211"/>
      <c r="H1752" s="211"/>
      <c r="K1752" s="116" t="s">
        <v>454</v>
      </c>
      <c r="M1752" s="116" t="s">
        <v>107</v>
      </c>
      <c r="N1752" s="116" t="s">
        <v>108</v>
      </c>
      <c r="O1752" s="170" t="s">
        <v>388</v>
      </c>
      <c r="P1752" s="315" t="s">
        <v>377</v>
      </c>
      <c r="Q1752" s="315"/>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16" t="s">
        <v>368</v>
      </c>
      <c r="V1775" s="316"/>
      <c r="W1775" s="162">
        <f>W1774/M1753</f>
        <v>7.5</v>
      </c>
      <c r="X1775" s="163"/>
      <c r="Y1775" s="314" t="s">
        <v>367</v>
      </c>
      <c r="Z1775" s="314"/>
      <c r="AA1775" s="164">
        <f>AA1774/M1753</f>
        <v>1870.3200000000002</v>
      </c>
      <c r="AB1775" s="161"/>
      <c r="AC1775" s="161"/>
      <c r="AD1775" s="161"/>
      <c r="AE1775" s="161"/>
      <c r="AF1775" s="314" t="s">
        <v>367</v>
      </c>
      <c r="AG1775" s="314"/>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customHeight="1" x14ac:dyDescent="0.8">
      <c r="A1777" s="262">
        <f>ROW()</f>
        <v>1777</v>
      </c>
      <c r="C1777" s="211"/>
      <c r="D1777" s="211"/>
      <c r="E1777" s="211"/>
      <c r="F1777" s="211"/>
      <c r="G1777" s="211"/>
      <c r="H1777" s="211"/>
      <c r="K1777" s="116" t="s">
        <v>454</v>
      </c>
      <c r="M1777" s="116" t="s">
        <v>107</v>
      </c>
      <c r="N1777" s="116" t="s">
        <v>108</v>
      </c>
      <c r="O1777" s="170" t="s">
        <v>388</v>
      </c>
      <c r="P1777" s="315" t="s">
        <v>377</v>
      </c>
      <c r="Q1777" s="315"/>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16" t="s">
        <v>368</v>
      </c>
      <c r="V1800" s="316"/>
      <c r="W1800" s="162">
        <f>W1799/M1778</f>
        <v>10.5</v>
      </c>
      <c r="X1800" s="163"/>
      <c r="Y1800" s="314" t="s">
        <v>367</v>
      </c>
      <c r="Z1800" s="314"/>
      <c r="AA1800" s="164">
        <f>AA1799/M1778</f>
        <v>1782.624</v>
      </c>
      <c r="AB1800" s="161"/>
      <c r="AC1800" s="161"/>
      <c r="AD1800" s="161"/>
      <c r="AE1800" s="161"/>
      <c r="AF1800" s="314" t="s">
        <v>367</v>
      </c>
      <c r="AG1800" s="314"/>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customHeight="1" x14ac:dyDescent="0.8">
      <c r="A1801" s="262">
        <f>ROW()</f>
        <v>1801</v>
      </c>
      <c r="B1801" s="116"/>
      <c r="C1801" s="211"/>
      <c r="D1801" s="211"/>
      <c r="E1801" s="211"/>
      <c r="F1801" s="211"/>
      <c r="G1801" s="211"/>
      <c r="H1801" s="211"/>
      <c r="I1801" s="116"/>
      <c r="K1801" s="2" t="s">
        <v>454</v>
      </c>
      <c r="M1801" s="2" t="s">
        <v>107</v>
      </c>
      <c r="N1801" s="2" t="s">
        <v>108</v>
      </c>
      <c r="O1801" s="97" t="s">
        <v>388</v>
      </c>
      <c r="P1801" s="315" t="s">
        <v>377</v>
      </c>
      <c r="Q1801" s="315"/>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16" t="s">
        <v>368</v>
      </c>
      <c r="V1824" s="316"/>
      <c r="W1824" s="85">
        <f>W1823/M1802</f>
        <v>12.5</v>
      </c>
      <c r="X1824" s="86"/>
      <c r="Y1824" s="314" t="s">
        <v>367</v>
      </c>
      <c r="Z1824" s="314"/>
      <c r="AA1824" s="87">
        <f>AA1823/M1802</f>
        <v>2022.624</v>
      </c>
      <c r="AB1824" s="84"/>
      <c r="AC1824" s="84"/>
      <c r="AD1824" s="84"/>
      <c r="AE1824" s="84"/>
      <c r="AF1824" s="314" t="s">
        <v>367</v>
      </c>
      <c r="AG1824" s="314"/>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customHeight="1" x14ac:dyDescent="0.8">
      <c r="A1825" s="262">
        <f>ROW()</f>
        <v>1825</v>
      </c>
      <c r="B1825" s="116"/>
      <c r="C1825" s="211"/>
      <c r="D1825" s="211"/>
      <c r="E1825" s="211"/>
      <c r="F1825" s="211"/>
      <c r="G1825" s="211"/>
      <c r="H1825" s="211"/>
      <c r="I1825" s="116"/>
      <c r="K1825" s="2" t="s">
        <v>454</v>
      </c>
      <c r="M1825" s="2" t="s">
        <v>107</v>
      </c>
      <c r="N1825" s="2" t="s">
        <v>108</v>
      </c>
      <c r="O1825" s="97" t="s">
        <v>388</v>
      </c>
      <c r="P1825" s="315" t="s">
        <v>377</v>
      </c>
      <c r="Q1825" s="315"/>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16" t="s">
        <v>368</v>
      </c>
      <c r="V1848" s="316"/>
      <c r="W1848" s="85">
        <f>W1847/M1826</f>
        <v>29.5</v>
      </c>
      <c r="X1848" s="86"/>
      <c r="Y1848" s="314" t="s">
        <v>367</v>
      </c>
      <c r="Z1848" s="314"/>
      <c r="AA1848" s="87">
        <f>AA1847/M1826</f>
        <v>4323.9839999999995</v>
      </c>
      <c r="AB1848" s="84"/>
      <c r="AC1848" s="84"/>
      <c r="AD1848" s="84"/>
      <c r="AE1848" s="84"/>
      <c r="AF1848" s="314" t="s">
        <v>367</v>
      </c>
      <c r="AG1848" s="314"/>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customHeight="1" x14ac:dyDescent="0.8">
      <c r="A1849" s="262">
        <f>ROW()</f>
        <v>1849</v>
      </c>
      <c r="C1849" s="211"/>
      <c r="D1849" s="211"/>
      <c r="E1849" s="211"/>
      <c r="F1849" s="211"/>
      <c r="G1849" s="211"/>
      <c r="H1849" s="211"/>
      <c r="K1849" s="116" t="s">
        <v>454</v>
      </c>
      <c r="M1849" s="116" t="s">
        <v>107</v>
      </c>
      <c r="N1849" s="116" t="s">
        <v>108</v>
      </c>
      <c r="O1849" s="170" t="s">
        <v>388</v>
      </c>
      <c r="P1849" s="315" t="s">
        <v>377</v>
      </c>
      <c r="Q1849" s="315"/>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16" t="s">
        <v>368</v>
      </c>
      <c r="V1872" s="316"/>
      <c r="W1872" s="162">
        <f>W1871/M1850</f>
        <v>3</v>
      </c>
      <c r="X1872" s="163"/>
      <c r="Y1872" s="314" t="s">
        <v>367</v>
      </c>
      <c r="Z1872" s="314"/>
      <c r="AA1872" s="164">
        <f>AA1871/M1850</f>
        <v>288</v>
      </c>
      <c r="AB1872" s="161"/>
      <c r="AC1872" s="161"/>
      <c r="AD1872" s="161"/>
      <c r="AE1872" s="161"/>
      <c r="AF1872" s="314" t="s">
        <v>367</v>
      </c>
      <c r="AG1872" s="314"/>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customHeight="1" x14ac:dyDescent="0.8">
      <c r="A1873" s="262">
        <f>ROW()</f>
        <v>1873</v>
      </c>
      <c r="C1873" s="211"/>
      <c r="D1873" s="211"/>
      <c r="E1873" s="211"/>
      <c r="F1873" s="211"/>
      <c r="G1873" s="211"/>
      <c r="H1873" s="211"/>
      <c r="K1873" s="116" t="s">
        <v>454</v>
      </c>
      <c r="M1873" s="116" t="s">
        <v>107</v>
      </c>
      <c r="N1873" s="116" t="s">
        <v>108</v>
      </c>
      <c r="O1873" s="170" t="s">
        <v>388</v>
      </c>
      <c r="P1873" s="315" t="s">
        <v>377</v>
      </c>
      <c r="Q1873" s="315"/>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16" t="s">
        <v>368</v>
      </c>
      <c r="V1896" s="316"/>
      <c r="W1896" s="162">
        <f>W1895/M1874</f>
        <v>29.5</v>
      </c>
      <c r="X1896" s="163"/>
      <c r="Y1896" s="314" t="s">
        <v>367</v>
      </c>
      <c r="Z1896" s="314"/>
      <c r="AA1896" s="164">
        <f>AA1895/M1874</f>
        <v>2978.7840000000001</v>
      </c>
      <c r="AB1896" s="161"/>
      <c r="AC1896" s="161"/>
      <c r="AD1896" s="161"/>
      <c r="AE1896" s="161"/>
      <c r="AF1896" s="314" t="s">
        <v>367</v>
      </c>
      <c r="AG1896" s="314"/>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customHeight="1" x14ac:dyDescent="0.8">
      <c r="A1899" s="262">
        <f>ROW()</f>
        <v>1899</v>
      </c>
      <c r="C1899" s="211"/>
      <c r="D1899" s="211"/>
      <c r="E1899" s="211"/>
      <c r="F1899" s="211"/>
      <c r="G1899" s="211"/>
      <c r="H1899" s="211"/>
      <c r="K1899" s="116" t="s">
        <v>454</v>
      </c>
      <c r="M1899" s="116" t="s">
        <v>107</v>
      </c>
      <c r="N1899" s="116" t="s">
        <v>108</v>
      </c>
      <c r="O1899" s="170" t="s">
        <v>388</v>
      </c>
      <c r="P1899" s="315" t="s">
        <v>377</v>
      </c>
      <c r="Q1899" s="315"/>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16" t="s">
        <v>368</v>
      </c>
      <c r="V1922" s="316"/>
      <c r="W1922" s="162">
        <f>W1921/M1900</f>
        <v>6.5</v>
      </c>
      <c r="X1922" s="163"/>
      <c r="Y1922" s="314" t="s">
        <v>367</v>
      </c>
      <c r="Z1922" s="314"/>
      <c r="AA1922" s="164">
        <f>AA1921/M1900</f>
        <v>1326.8039999999999</v>
      </c>
      <c r="AB1922" s="161"/>
      <c r="AC1922" s="161"/>
      <c r="AD1922" s="161"/>
      <c r="AE1922" s="161"/>
      <c r="AF1922" s="314" t="s">
        <v>367</v>
      </c>
      <c r="AG1922" s="314"/>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customHeight="1" x14ac:dyDescent="0.8">
      <c r="A1923" s="262">
        <f>ROW()</f>
        <v>1923</v>
      </c>
      <c r="C1923" s="211"/>
      <c r="D1923" s="211"/>
      <c r="E1923" s="211"/>
      <c r="F1923" s="211"/>
      <c r="G1923" s="211"/>
      <c r="H1923" s="211"/>
      <c r="K1923" s="116" t="s">
        <v>454</v>
      </c>
      <c r="M1923" s="116" t="s">
        <v>107</v>
      </c>
      <c r="N1923" s="116" t="s">
        <v>108</v>
      </c>
      <c r="O1923" s="170" t="s">
        <v>388</v>
      </c>
      <c r="P1923" s="315" t="s">
        <v>377</v>
      </c>
      <c r="Q1923" s="315"/>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16" t="s">
        <v>368</v>
      </c>
      <c r="V1946" s="316"/>
      <c r="W1946" s="162">
        <f>W1945/M1924</f>
        <v>7.5</v>
      </c>
      <c r="X1946" s="163"/>
      <c r="Y1946" s="314" t="s">
        <v>367</v>
      </c>
      <c r="Z1946" s="314"/>
      <c r="AA1946" s="164">
        <f>AA1945/M1924</f>
        <v>1326.8039999999999</v>
      </c>
      <c r="AB1946" s="161"/>
      <c r="AC1946" s="161"/>
      <c r="AD1946" s="161"/>
      <c r="AE1946" s="161"/>
      <c r="AF1946" s="314" t="s">
        <v>367</v>
      </c>
      <c r="AG1946" s="314"/>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customHeight="1" x14ac:dyDescent="0.8">
      <c r="A1947" s="262">
        <f>ROW()</f>
        <v>1947</v>
      </c>
      <c r="C1947" s="211"/>
      <c r="D1947" s="211"/>
      <c r="E1947" s="211"/>
      <c r="F1947" s="211"/>
      <c r="G1947" s="211"/>
      <c r="H1947" s="211"/>
      <c r="K1947" s="116" t="s">
        <v>454</v>
      </c>
      <c r="M1947" s="116" t="s">
        <v>107</v>
      </c>
      <c r="N1947" s="116" t="s">
        <v>108</v>
      </c>
      <c r="O1947" s="170" t="s">
        <v>388</v>
      </c>
      <c r="P1947" s="315" t="s">
        <v>377</v>
      </c>
      <c r="Q1947" s="315"/>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16" t="s">
        <v>368</v>
      </c>
      <c r="V1970" s="316"/>
      <c r="W1970" s="162">
        <f>W1969/M1948</f>
        <v>11.5</v>
      </c>
      <c r="X1970" s="163"/>
      <c r="Y1970" s="314" t="s">
        <v>367</v>
      </c>
      <c r="Z1970" s="314"/>
      <c r="AA1970" s="164">
        <f>AA1969/M1948</f>
        <v>2495.9639999999999</v>
      </c>
      <c r="AB1970" s="161"/>
      <c r="AC1970" s="161"/>
      <c r="AD1970" s="161"/>
      <c r="AE1970" s="161"/>
      <c r="AF1970" s="314" t="s">
        <v>367</v>
      </c>
      <c r="AG1970" s="314"/>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customHeight="1" x14ac:dyDescent="0.8">
      <c r="A1971" s="262">
        <f>ROW()</f>
        <v>1971</v>
      </c>
      <c r="B1971" s="116"/>
      <c r="C1971" s="211"/>
      <c r="D1971" s="211"/>
      <c r="E1971" s="211"/>
      <c r="F1971" s="211"/>
      <c r="G1971" s="211"/>
      <c r="H1971" s="211"/>
      <c r="I1971" s="116"/>
      <c r="K1971" s="2" t="s">
        <v>454</v>
      </c>
      <c r="M1971" s="2" t="s">
        <v>107</v>
      </c>
      <c r="N1971" s="2" t="s">
        <v>108</v>
      </c>
      <c r="O1971" s="97" t="s">
        <v>388</v>
      </c>
      <c r="P1971" s="315" t="s">
        <v>377</v>
      </c>
      <c r="Q1971" s="315"/>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16" t="s">
        <v>368</v>
      </c>
      <c r="V1994" s="316"/>
      <c r="W1994" s="85">
        <f>W1993/M1972</f>
        <v>12.5</v>
      </c>
      <c r="X1994" s="86"/>
      <c r="Y1994" s="314" t="s">
        <v>367</v>
      </c>
      <c r="Z1994" s="314"/>
      <c r="AA1994" s="87">
        <f>AA1993/M1972</f>
        <v>2069.5439999999999</v>
      </c>
      <c r="AB1994" s="84"/>
      <c r="AC1994" s="84"/>
      <c r="AD1994" s="84"/>
      <c r="AE1994" s="84"/>
      <c r="AF1994" s="314" t="s">
        <v>367</v>
      </c>
      <c r="AG1994" s="314"/>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2.6" x14ac:dyDescent="1.2">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customHeight="1" x14ac:dyDescent="0.8">
      <c r="A1996" s="262">
        <f>ROW()</f>
        <v>1996</v>
      </c>
      <c r="C1996" s="211"/>
      <c r="D1996" s="211"/>
      <c r="E1996" s="211"/>
      <c r="F1996" s="211"/>
      <c r="G1996" s="211"/>
      <c r="H1996" s="211"/>
      <c r="K1996" s="116" t="s">
        <v>454</v>
      </c>
      <c r="M1996" s="116" t="s">
        <v>107</v>
      </c>
      <c r="N1996" s="116" t="s">
        <v>108</v>
      </c>
      <c r="O1996" s="170" t="s">
        <v>388</v>
      </c>
      <c r="P1996" s="317" t="s">
        <v>377</v>
      </c>
      <c r="Q1996" s="317"/>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0.9" x14ac:dyDescent="0.8">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0.9" x14ac:dyDescent="0.8">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0.9" x14ac:dyDescent="0.8">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0.9" x14ac:dyDescent="0.8">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0.9" x14ac:dyDescent="0.8">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0.9" x14ac:dyDescent="0.8">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0.9" x14ac:dyDescent="0.8">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0.9" x14ac:dyDescent="0.8">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0.9" x14ac:dyDescent="0.8">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0.9" x14ac:dyDescent="0.8">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0.9" x14ac:dyDescent="0.8">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0.9" x14ac:dyDescent="0.8">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0.9" x14ac:dyDescent="0.8">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0.9" x14ac:dyDescent="0.8">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0.9" x14ac:dyDescent="0.8">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0.9" x14ac:dyDescent="0.8">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0.9" x14ac:dyDescent="0.8">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0.9" x14ac:dyDescent="0.8">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0.9" x14ac:dyDescent="0.8">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0.9" x14ac:dyDescent="0.8">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16" t="s">
        <v>368</v>
      </c>
      <c r="V2019" s="316"/>
      <c r="W2019" s="162">
        <f>W2018/M1997</f>
        <v>3</v>
      </c>
      <c r="X2019" s="163"/>
      <c r="Y2019" s="314" t="s">
        <v>367</v>
      </c>
      <c r="Z2019" s="314"/>
      <c r="AA2019" s="164">
        <f>AA2018/M1997</f>
        <v>626.36400000000003</v>
      </c>
      <c r="AB2019" s="161"/>
      <c r="AC2019" s="161"/>
      <c r="AD2019" s="161"/>
      <c r="AE2019" s="161"/>
      <c r="AF2019" s="314" t="s">
        <v>367</v>
      </c>
      <c r="AG2019" s="314"/>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customHeight="1" x14ac:dyDescent="0.8">
      <c r="A2020" s="262">
        <f>ROW()</f>
        <v>2020</v>
      </c>
      <c r="C2020" s="211"/>
      <c r="D2020" s="211"/>
      <c r="E2020" s="211"/>
      <c r="F2020" s="211"/>
      <c r="G2020" s="211"/>
      <c r="H2020" s="211"/>
      <c r="K2020" s="116" t="s">
        <v>454</v>
      </c>
      <c r="M2020" s="116" t="s">
        <v>107</v>
      </c>
      <c r="N2020" s="116" t="s">
        <v>108</v>
      </c>
      <c r="O2020" s="170" t="s">
        <v>388</v>
      </c>
      <c r="P2020" s="317" t="s">
        <v>377</v>
      </c>
      <c r="Q2020" s="317"/>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0.9" x14ac:dyDescent="0.8">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0.9" x14ac:dyDescent="0.8">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0.9" x14ac:dyDescent="0.8">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0.9" x14ac:dyDescent="0.8">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0.9" x14ac:dyDescent="0.8">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0.9" x14ac:dyDescent="0.8">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0.9" x14ac:dyDescent="0.8">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0.9" x14ac:dyDescent="0.8">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0.9" x14ac:dyDescent="0.8">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0.9" x14ac:dyDescent="0.8">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0.9" x14ac:dyDescent="0.8">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0.9" x14ac:dyDescent="0.8">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0.9" x14ac:dyDescent="0.8">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0.9" x14ac:dyDescent="0.8">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0.9" x14ac:dyDescent="0.8">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0.9" x14ac:dyDescent="0.8">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0.9" x14ac:dyDescent="0.8">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0.9" x14ac:dyDescent="0.8">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0.9" x14ac:dyDescent="0.8">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0.9" x14ac:dyDescent="0.8">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16" t="s">
        <v>368</v>
      </c>
      <c r="V2043" s="316"/>
      <c r="W2043" s="162">
        <f>W2042/M2021</f>
        <v>6</v>
      </c>
      <c r="X2043" s="163"/>
      <c r="Y2043" s="314" t="s">
        <v>367</v>
      </c>
      <c r="Z2043" s="314"/>
      <c r="AA2043" s="164">
        <f>AA2042/M2021</f>
        <v>986.36400000000003</v>
      </c>
      <c r="AB2043" s="161"/>
      <c r="AC2043" s="161"/>
      <c r="AD2043" s="161"/>
      <c r="AE2043" s="161"/>
      <c r="AF2043" s="314" t="s">
        <v>367</v>
      </c>
      <c r="AG2043" s="314"/>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15" t="s">
        <v>377</v>
      </c>
      <c r="Q2044" s="315"/>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16" t="s">
        <v>368</v>
      </c>
      <c r="V2067" s="316"/>
      <c r="W2067" s="162">
        <f>W2066/M2045</f>
        <v>2</v>
      </c>
      <c r="X2067" s="163"/>
      <c r="Y2067" s="314" t="s">
        <v>367</v>
      </c>
      <c r="Z2067" s="314"/>
      <c r="AA2067" s="164">
        <f>AA2066/M2045</f>
        <v>329.04</v>
      </c>
      <c r="AB2067" s="161"/>
      <c r="AC2067" s="161"/>
      <c r="AD2067" s="161"/>
      <c r="AE2067" s="161"/>
      <c r="AF2067" s="314" t="s">
        <v>367</v>
      </c>
      <c r="AG2067" s="314"/>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15" t="s">
        <v>377</v>
      </c>
      <c r="Q2068" s="315"/>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16" t="s">
        <v>368</v>
      </c>
      <c r="V2091" s="316"/>
      <c r="W2091" s="162">
        <f>W2090/M2069</f>
        <v>2</v>
      </c>
      <c r="X2091" s="163"/>
      <c r="Y2091" s="314" t="s">
        <v>367</v>
      </c>
      <c r="Z2091" s="314"/>
      <c r="AA2091" s="164">
        <f>AA2090/M2069</f>
        <v>199.16399999999999</v>
      </c>
      <c r="AB2091" s="161"/>
      <c r="AC2091" s="161"/>
      <c r="AD2091" s="161"/>
      <c r="AE2091" s="161"/>
      <c r="AF2091" s="314" t="s">
        <v>367</v>
      </c>
      <c r="AG2091" s="314"/>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16"/>
      <c r="V2118" s="316"/>
      <c r="W2118" s="85"/>
      <c r="X2118" s="86"/>
      <c r="Y2118" s="314"/>
      <c r="Z2118" s="314"/>
      <c r="AA2118" s="87"/>
      <c r="AB2118" s="84"/>
      <c r="AC2118" s="84"/>
      <c r="AD2118" s="84"/>
      <c r="AE2118" s="84"/>
      <c r="AF2118" s="314" t="s">
        <v>367</v>
      </c>
      <c r="AG2118" s="314"/>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mergeCells count="349">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65:Z65"/>
    <mergeCell ref="AF65:AG65"/>
    <mergeCell ref="P18:Q18"/>
    <mergeCell ref="U41:V41"/>
    <mergeCell ref="Y41:Z41"/>
    <mergeCell ref="AF41:AG41"/>
    <mergeCell ref="P114:Q114"/>
    <mergeCell ref="P66:Q66"/>
    <mergeCell ref="U89:V89"/>
    <mergeCell ref="Y89:Z89"/>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s>
  <conditionalFormatting sqref="O213:O232 O2040:O2041 O2024">
    <cfRule type="expression" dxfId="329" priority="402">
      <formula>RIGHT(O213,2)="  "</formula>
    </cfRule>
    <cfRule type="expression" dxfId="328" priority="403">
      <formula>RIGHT(O213,1)=" "</formula>
    </cfRule>
  </conditionalFormatting>
  <conditionalFormatting sqref="O261:O280">
    <cfRule type="expression" dxfId="327" priority="400">
      <formula>RIGHT(O261,2)="  "</formula>
    </cfRule>
    <cfRule type="expression" dxfId="326" priority="401">
      <formula>RIGHT(O261,1)=" "</formula>
    </cfRule>
  </conditionalFormatting>
  <conditionalFormatting sqref="O309:O328">
    <cfRule type="expression" dxfId="325" priority="398">
      <formula>RIGHT(O309,2)="  "</formula>
    </cfRule>
    <cfRule type="expression" dxfId="324" priority="399">
      <formula>RIGHT(O309,1)=" "</formula>
    </cfRule>
  </conditionalFormatting>
  <conditionalFormatting sqref="O549:O568">
    <cfRule type="expression" dxfId="323" priority="396">
      <formula>RIGHT(O549,2)="  "</formula>
    </cfRule>
    <cfRule type="expression" dxfId="322" priority="397">
      <formula>RIGHT(O549,1)=" "</formula>
    </cfRule>
  </conditionalFormatting>
  <conditionalFormatting sqref="O765:O784">
    <cfRule type="expression" dxfId="321" priority="394">
      <formula>RIGHT(O765,2)="  "</formula>
    </cfRule>
    <cfRule type="expression" dxfId="320" priority="395">
      <formula>RIGHT(O765,1)=" "</formula>
    </cfRule>
  </conditionalFormatting>
  <conditionalFormatting sqref="O933:O952">
    <cfRule type="expression" dxfId="319" priority="392">
      <formula>RIGHT(O933,2)="  "</formula>
    </cfRule>
    <cfRule type="expression" dxfId="318" priority="393">
      <formula>RIGHT(O933,1)=" "</formula>
    </cfRule>
  </conditionalFormatting>
  <conditionalFormatting sqref="O958:O977">
    <cfRule type="expression" dxfId="317" priority="390">
      <formula>RIGHT(O958,2)="  "</formula>
    </cfRule>
    <cfRule type="expression" dxfId="316" priority="391">
      <formula>RIGHT(O958,1)=" "</formula>
    </cfRule>
  </conditionalFormatting>
  <conditionalFormatting sqref="O1078:O1080 O1082:O1097">
    <cfRule type="expression" dxfId="315" priority="388">
      <formula>RIGHT(O1078,2)="  "</formula>
    </cfRule>
    <cfRule type="expression" dxfId="314" priority="389">
      <formula>RIGHT(O1078,1)=" "</formula>
    </cfRule>
  </conditionalFormatting>
  <conditionalFormatting sqref="O1102:O1104 O1106:O1121">
    <cfRule type="expression" dxfId="313" priority="386">
      <formula>RIGHT(O1102,2)="  "</formula>
    </cfRule>
    <cfRule type="expression" dxfId="312" priority="387">
      <formula>RIGHT(O1102,1)=" "</formula>
    </cfRule>
  </conditionalFormatting>
  <conditionalFormatting sqref="O1150:O1169">
    <cfRule type="expression" dxfId="311" priority="384">
      <formula>RIGHT(O1150,2)="  "</formula>
    </cfRule>
    <cfRule type="expression" dxfId="310" priority="385">
      <formula>RIGHT(O1150,1)=" "</formula>
    </cfRule>
  </conditionalFormatting>
  <conditionalFormatting sqref="O1175:O1194">
    <cfRule type="expression" dxfId="309" priority="382">
      <formula>RIGHT(O1175,2)="  "</formula>
    </cfRule>
    <cfRule type="expression" dxfId="308" priority="383">
      <formula>RIGHT(O1175,1)=" "</formula>
    </cfRule>
  </conditionalFormatting>
  <conditionalFormatting sqref="O1223:O1242">
    <cfRule type="expression" dxfId="307" priority="380">
      <formula>RIGHT(O1223,2)="  "</formula>
    </cfRule>
    <cfRule type="expression" dxfId="306" priority="381">
      <formula>RIGHT(O1223,1)=" "</formula>
    </cfRule>
  </conditionalFormatting>
  <conditionalFormatting sqref="O1439:O1458">
    <cfRule type="expression" dxfId="305" priority="378">
      <formula>RIGHT(O1439,2)="  "</formula>
    </cfRule>
    <cfRule type="expression" dxfId="304" priority="379">
      <formula>RIGHT(O1439,1)=" "</formula>
    </cfRule>
  </conditionalFormatting>
  <conditionalFormatting sqref="O1511:O1530">
    <cfRule type="expression" dxfId="303" priority="376">
      <formula>RIGHT(O1511,2)="  "</formula>
    </cfRule>
    <cfRule type="expression" dxfId="302" priority="377">
      <formula>RIGHT(O1511,1)=" "</formula>
    </cfRule>
  </conditionalFormatting>
  <conditionalFormatting sqref="O1535:O1554">
    <cfRule type="expression" dxfId="301" priority="374">
      <formula>RIGHT(O1535,2)="  "</formula>
    </cfRule>
    <cfRule type="expression" dxfId="300" priority="375">
      <formula>RIGHT(O1535,1)=" "</formula>
    </cfRule>
  </conditionalFormatting>
  <conditionalFormatting sqref="O1609:O1628">
    <cfRule type="expression" dxfId="299" priority="372">
      <formula>RIGHT(O1609,2)="  "</formula>
    </cfRule>
    <cfRule type="expression" dxfId="298" priority="373">
      <formula>RIGHT(O1609,1)=" "</formula>
    </cfRule>
  </conditionalFormatting>
  <conditionalFormatting sqref="O1754:O1773">
    <cfRule type="expression" dxfId="297" priority="370">
      <formula>RIGHT(O1754,2)="  "</formula>
    </cfRule>
    <cfRule type="expression" dxfId="296" priority="371">
      <formula>RIGHT(O1754,1)=" "</formula>
    </cfRule>
  </conditionalFormatting>
  <conditionalFormatting sqref="O1803:O1822">
    <cfRule type="expression" dxfId="295" priority="368">
      <formula>RIGHT(O1803,2)="  "</formula>
    </cfRule>
    <cfRule type="expression" dxfId="294" priority="369">
      <formula>RIGHT(O1803,1)=" "</formula>
    </cfRule>
  </conditionalFormatting>
  <conditionalFormatting sqref="O1827:O1846">
    <cfRule type="expression" dxfId="293" priority="366">
      <formula>RIGHT(O1827,2)="  "</formula>
    </cfRule>
    <cfRule type="expression" dxfId="292" priority="367">
      <formula>RIGHT(O1827,1)=" "</formula>
    </cfRule>
  </conditionalFormatting>
  <conditionalFormatting sqref="O1851:O1870">
    <cfRule type="expression" dxfId="291" priority="364">
      <formula>RIGHT(O1851,2)="  "</formula>
    </cfRule>
    <cfRule type="expression" dxfId="290" priority="365">
      <formula>RIGHT(O1851,1)=" "</formula>
    </cfRule>
  </conditionalFormatting>
  <conditionalFormatting sqref="Q958:Q977">
    <cfRule type="expression" dxfId="289" priority="334">
      <formula>RIGHT(Q958,2)="  "</formula>
    </cfRule>
    <cfRule type="expression" dxfId="288" priority="335">
      <formula>RIGHT(Q958,1)=" "</formula>
    </cfRule>
  </conditionalFormatting>
  <conditionalFormatting sqref="O1875:O1894">
    <cfRule type="expression" dxfId="287" priority="362">
      <formula>RIGHT(O1875,2)="  "</formula>
    </cfRule>
    <cfRule type="expression" dxfId="286" priority="363">
      <formula>RIGHT(O1875,1)=" "</formula>
    </cfRule>
  </conditionalFormatting>
  <conditionalFormatting sqref="O140:O159">
    <cfRule type="expression" dxfId="285" priority="360">
      <formula>RIGHT(O140,2)="  "</formula>
    </cfRule>
    <cfRule type="expression" dxfId="284" priority="361">
      <formula>RIGHT(O140,1)=" "</formula>
    </cfRule>
  </conditionalFormatting>
  <conditionalFormatting sqref="O164:O183">
    <cfRule type="expression" dxfId="283" priority="358">
      <formula>RIGHT(O164,2)="  "</formula>
    </cfRule>
    <cfRule type="expression" dxfId="282" priority="359">
      <formula>RIGHT(O164,1)=" "</formula>
    </cfRule>
  </conditionalFormatting>
  <conditionalFormatting sqref="O188:O207">
    <cfRule type="expression" dxfId="281" priority="356">
      <formula>RIGHT(O188,2)="  "</formula>
    </cfRule>
    <cfRule type="expression" dxfId="280" priority="357">
      <formula>RIGHT(O188,1)=" "</formula>
    </cfRule>
  </conditionalFormatting>
  <conditionalFormatting sqref="O1925:O1944">
    <cfRule type="expression" dxfId="279" priority="354">
      <formula>RIGHT(O1925,2)="  "</formula>
    </cfRule>
    <cfRule type="expression" dxfId="278" priority="355">
      <formula>RIGHT(O1925,1)=" "</formula>
    </cfRule>
  </conditionalFormatting>
  <conditionalFormatting sqref="Q933:Q952">
    <cfRule type="expression" dxfId="277" priority="336">
      <formula>RIGHT(Q933,2)="  "</formula>
    </cfRule>
    <cfRule type="expression" dxfId="276" priority="337">
      <formula>RIGHT(Q933,1)=" "</formula>
    </cfRule>
  </conditionalFormatting>
  <conditionalFormatting sqref="O1973:O1992">
    <cfRule type="expression" dxfId="275" priority="350">
      <formula>RIGHT(O1973,2)="  "</formula>
    </cfRule>
    <cfRule type="expression" dxfId="274" priority="351">
      <formula>RIGHT(O1973,1)=" "</formula>
    </cfRule>
  </conditionalFormatting>
  <conditionalFormatting sqref="O1949:O1968">
    <cfRule type="expression" dxfId="273" priority="348">
      <formula>RIGHT(O1949,2)="  "</formula>
    </cfRule>
    <cfRule type="expression" dxfId="272" priority="349">
      <formula>RIGHT(O1949,1)=" "</formula>
    </cfRule>
  </conditionalFormatting>
  <conditionalFormatting sqref="O45:O63">
    <cfRule type="expression" dxfId="271" priority="332">
      <formula>RIGHT(O45,2)="  "</formula>
    </cfRule>
    <cfRule type="expression" dxfId="270" priority="333">
      <formula>RIGHT(O45,1)=" "</formula>
    </cfRule>
  </conditionalFormatting>
  <conditionalFormatting sqref="O20:O28 O30:O39">
    <cfRule type="expression" dxfId="269" priority="330">
      <formula>RIGHT(O20,2)="  "</formula>
    </cfRule>
    <cfRule type="expression" dxfId="268" priority="331">
      <formula>RIGHT(O20,1)=" "</formula>
    </cfRule>
  </conditionalFormatting>
  <conditionalFormatting sqref="Q213:Q232">
    <cfRule type="expression" dxfId="267" priority="346">
      <formula>RIGHT(Q213,2)="  "</formula>
    </cfRule>
    <cfRule type="expression" dxfId="266" priority="347">
      <formula>RIGHT(Q213,1)=" "</formula>
    </cfRule>
  </conditionalFormatting>
  <conditionalFormatting sqref="Q261:Q280">
    <cfRule type="expression" dxfId="265" priority="344">
      <formula>RIGHT(Q261,2)="  "</formula>
    </cfRule>
    <cfRule type="expression" dxfId="264" priority="345">
      <formula>RIGHT(Q261,1)=" "</formula>
    </cfRule>
  </conditionalFormatting>
  <conditionalFormatting sqref="Q309:Q328">
    <cfRule type="expression" dxfId="263" priority="342">
      <formula>RIGHT(Q309,2)="  "</formula>
    </cfRule>
    <cfRule type="expression" dxfId="262" priority="343">
      <formula>RIGHT(Q309,1)=" "</formula>
    </cfRule>
  </conditionalFormatting>
  <conditionalFormatting sqref="Q549:Q568">
    <cfRule type="expression" dxfId="261" priority="340">
      <formula>RIGHT(Q549,2)="  "</formula>
    </cfRule>
    <cfRule type="expression" dxfId="260" priority="341">
      <formula>RIGHT(Q549,1)=" "</formula>
    </cfRule>
  </conditionalFormatting>
  <conditionalFormatting sqref="Q765:Q784">
    <cfRule type="expression" dxfId="259" priority="338">
      <formula>RIGHT(Q765,2)="  "</formula>
    </cfRule>
    <cfRule type="expression" dxfId="258" priority="339">
      <formula>RIGHT(Q765,1)=" "</formula>
    </cfRule>
  </conditionalFormatting>
  <conditionalFormatting sqref="O117:O135">
    <cfRule type="expression" dxfId="257" priority="328">
      <formula>RIGHT(O117,2)="  "</formula>
    </cfRule>
    <cfRule type="expression" dxfId="256" priority="329">
      <formula>RIGHT(O117,1)=" "</formula>
    </cfRule>
  </conditionalFormatting>
  <conditionalFormatting sqref="O1682:O1701">
    <cfRule type="expression" dxfId="255" priority="326">
      <formula>RIGHT(O1682,2)="  "</formula>
    </cfRule>
    <cfRule type="expression" dxfId="254" priority="327">
      <formula>RIGHT(O1682,1)=" "</formula>
    </cfRule>
  </conditionalFormatting>
  <conditionalFormatting sqref="O29">
    <cfRule type="expression" dxfId="253" priority="324">
      <formula>RIGHT(O29,2)="  "</formula>
    </cfRule>
    <cfRule type="expression" dxfId="252" priority="325">
      <formula>RIGHT(O29,1)=" "</formula>
    </cfRule>
  </conditionalFormatting>
  <conditionalFormatting sqref="O44">
    <cfRule type="expression" dxfId="251" priority="322">
      <formula>RIGHT(O44,2)="  "</formula>
    </cfRule>
    <cfRule type="expression" dxfId="250" priority="323">
      <formula>RIGHT(O44,1)=" "</formula>
    </cfRule>
  </conditionalFormatting>
  <conditionalFormatting sqref="O116">
    <cfRule type="expression" dxfId="249" priority="320">
      <formula>RIGHT(O116,2)="  "</formula>
    </cfRule>
    <cfRule type="expression" dxfId="248" priority="321">
      <formula>RIGHT(O116,1)=" "</formula>
    </cfRule>
  </conditionalFormatting>
  <conditionalFormatting sqref="O621:O640">
    <cfRule type="expression" dxfId="247" priority="318">
      <formula>RIGHT(O621,2)="  "</formula>
    </cfRule>
    <cfRule type="expression" dxfId="246" priority="319">
      <formula>RIGHT(O621,1)=" "</formula>
    </cfRule>
  </conditionalFormatting>
  <conditionalFormatting sqref="Q621:Q640">
    <cfRule type="expression" dxfId="245" priority="316">
      <formula>RIGHT(Q621,2)="  "</formula>
    </cfRule>
    <cfRule type="expression" dxfId="244" priority="317">
      <formula>RIGHT(Q621,1)=" "</formula>
    </cfRule>
  </conditionalFormatting>
  <conditionalFormatting sqref="O525:O544">
    <cfRule type="expression" dxfId="243" priority="314">
      <formula>RIGHT(O525,2)="  "</formula>
    </cfRule>
    <cfRule type="expression" dxfId="242" priority="315">
      <formula>RIGHT(O525,1)=" "</formula>
    </cfRule>
  </conditionalFormatting>
  <conditionalFormatting sqref="Q525:Q544">
    <cfRule type="expression" dxfId="241" priority="312">
      <formula>RIGHT(Q525,2)="  "</formula>
    </cfRule>
    <cfRule type="expression" dxfId="240" priority="313">
      <formula>RIGHT(Q525,1)=" "</formula>
    </cfRule>
  </conditionalFormatting>
  <conditionalFormatting sqref="O837:O856">
    <cfRule type="expression" dxfId="239" priority="310">
      <formula>RIGHT(O837,2)="  "</formula>
    </cfRule>
    <cfRule type="expression" dxfId="238" priority="311">
      <formula>RIGHT(O837,1)=" "</formula>
    </cfRule>
  </conditionalFormatting>
  <conditionalFormatting sqref="Q837:Q856">
    <cfRule type="expression" dxfId="237" priority="308">
      <formula>RIGHT(Q837,2)="  "</formula>
    </cfRule>
    <cfRule type="expression" dxfId="236" priority="309">
      <formula>RIGHT(Q837,1)=" "</formula>
    </cfRule>
  </conditionalFormatting>
  <conditionalFormatting sqref="O1054:O1056 O1058:O1073">
    <cfRule type="expression" dxfId="235" priority="306">
      <formula>RIGHT(O1054,2)="  "</formula>
    </cfRule>
    <cfRule type="expression" dxfId="234" priority="307">
      <formula>RIGHT(O1054,1)=" "</formula>
    </cfRule>
  </conditionalFormatting>
  <conditionalFormatting sqref="O1030:O1049">
    <cfRule type="expression" dxfId="233" priority="304">
      <formula>RIGHT(O1030,2)="  "</formula>
    </cfRule>
    <cfRule type="expression" dxfId="232" priority="305">
      <formula>RIGHT(O1030,1)=" "</formula>
    </cfRule>
  </conditionalFormatting>
  <conditionalFormatting sqref="O982:O1001">
    <cfRule type="expression" dxfId="231" priority="302">
      <formula>RIGHT(O982,2)="  "</formula>
    </cfRule>
    <cfRule type="expression" dxfId="230" priority="303">
      <formula>RIGHT(O982,1)=" "</formula>
    </cfRule>
  </conditionalFormatting>
  <conditionalFormatting sqref="O1057">
    <cfRule type="expression" dxfId="229" priority="300">
      <formula>RIGHT(O1057,2)="  "</formula>
    </cfRule>
    <cfRule type="expression" dxfId="228" priority="301">
      <formula>RIGHT(O1057,1)=" "</formula>
    </cfRule>
  </conditionalFormatting>
  <conditionalFormatting sqref="O1081">
    <cfRule type="expression" dxfId="227" priority="298">
      <formula>RIGHT(O1081,2)="  "</formula>
    </cfRule>
    <cfRule type="expression" dxfId="226" priority="299">
      <formula>RIGHT(O1081,1)=" "</formula>
    </cfRule>
  </conditionalFormatting>
  <conditionalFormatting sqref="O1105">
    <cfRule type="expression" dxfId="225" priority="296">
      <formula>RIGHT(O1105,2)="  "</formula>
    </cfRule>
    <cfRule type="expression" dxfId="224" priority="297">
      <formula>RIGHT(O1105,1)=" "</formula>
    </cfRule>
  </conditionalFormatting>
  <conditionalFormatting sqref="O1706:O1725">
    <cfRule type="expression" dxfId="223" priority="294">
      <formula>RIGHT(O1706,2)="  "</formula>
    </cfRule>
    <cfRule type="expression" dxfId="222" priority="295">
      <formula>RIGHT(O1706,1)=" "</formula>
    </cfRule>
  </conditionalFormatting>
  <conditionalFormatting sqref="O1730:O1749">
    <cfRule type="expression" dxfId="221" priority="292">
      <formula>RIGHT(O1730,2)="  "</formula>
    </cfRule>
    <cfRule type="expression" dxfId="220" priority="293">
      <formula>RIGHT(O1730,1)=" "</formula>
    </cfRule>
  </conditionalFormatting>
  <conditionalFormatting sqref="O1634:O1653">
    <cfRule type="expression" dxfId="219" priority="290">
      <formula>RIGHT(O1634,2)="  "</formula>
    </cfRule>
    <cfRule type="expression" dxfId="218" priority="291">
      <formula>RIGHT(O1634,1)=" "</formula>
    </cfRule>
  </conditionalFormatting>
  <conditionalFormatting sqref="O1126:O1145">
    <cfRule type="expression" dxfId="217" priority="288">
      <formula>RIGHT(O1126,2)="  "</formula>
    </cfRule>
    <cfRule type="expression" dxfId="216" priority="289">
      <formula>RIGHT(O1126,1)=" "</formula>
    </cfRule>
  </conditionalFormatting>
  <conditionalFormatting sqref="O69:O87">
    <cfRule type="expression" dxfId="215" priority="286">
      <formula>RIGHT(O69,2)="  "</formula>
    </cfRule>
    <cfRule type="expression" dxfId="214" priority="287">
      <formula>RIGHT(O69,1)=" "</formula>
    </cfRule>
  </conditionalFormatting>
  <conditionalFormatting sqref="O68">
    <cfRule type="expression" dxfId="213" priority="284">
      <formula>RIGHT(O68,2)="  "</formula>
    </cfRule>
    <cfRule type="expression" dxfId="212" priority="285">
      <formula>RIGHT(O68,1)=" "</formula>
    </cfRule>
  </conditionalFormatting>
  <conditionalFormatting sqref="O1561 O1563:O1564 O1571:O1580 O1568">
    <cfRule type="expression" dxfId="211" priority="282">
      <formula>RIGHT(O1561,2)="  "</formula>
    </cfRule>
    <cfRule type="expression" dxfId="210" priority="283">
      <formula>RIGHT(O1561,1)=" "</formula>
    </cfRule>
  </conditionalFormatting>
  <conditionalFormatting sqref="O1415:O1434">
    <cfRule type="expression" dxfId="209" priority="280">
      <formula>RIGHT(O1415,2)="  "</formula>
    </cfRule>
    <cfRule type="expression" dxfId="208" priority="281">
      <formula>RIGHT(O1415,1)=" "</formula>
    </cfRule>
  </conditionalFormatting>
  <conditionalFormatting sqref="O1779:O1798">
    <cfRule type="expression" dxfId="207" priority="278">
      <formula>RIGHT(O1779,2)="  "</formula>
    </cfRule>
    <cfRule type="expression" dxfId="206" priority="279">
      <formula>RIGHT(O1779,1)=" "</formula>
    </cfRule>
  </conditionalFormatting>
  <conditionalFormatting sqref="O885:O904">
    <cfRule type="expression" dxfId="205" priority="276">
      <formula>RIGHT(O885,2)="  "</formula>
    </cfRule>
    <cfRule type="expression" dxfId="204" priority="277">
      <formula>RIGHT(O885,1)=" "</formula>
    </cfRule>
  </conditionalFormatting>
  <conditionalFormatting sqref="Q885:Q904">
    <cfRule type="expression" dxfId="203" priority="274">
      <formula>RIGHT(Q885,2)="  "</formula>
    </cfRule>
    <cfRule type="expression" dxfId="202" priority="275">
      <formula>RIGHT(Q885,1)=" "</formula>
    </cfRule>
  </conditionalFormatting>
  <conditionalFormatting sqref="O285:O304">
    <cfRule type="expression" dxfId="201" priority="272">
      <formula>RIGHT(O285,2)="  "</formula>
    </cfRule>
    <cfRule type="expression" dxfId="200" priority="273">
      <formula>RIGHT(O285,1)=" "</formula>
    </cfRule>
  </conditionalFormatting>
  <conditionalFormatting sqref="O909:O928">
    <cfRule type="expression" dxfId="199" priority="270">
      <formula>RIGHT(O909,2)="  "</formula>
    </cfRule>
    <cfRule type="expression" dxfId="198" priority="271">
      <formula>RIGHT(O909,1)=" "</formula>
    </cfRule>
  </conditionalFormatting>
  <conditionalFormatting sqref="Q909:Q928">
    <cfRule type="expression" dxfId="197" priority="268">
      <formula>RIGHT(Q909,2)="  "</formula>
    </cfRule>
    <cfRule type="expression" dxfId="196" priority="269">
      <formula>RIGHT(Q909,1)=" "</formula>
    </cfRule>
  </conditionalFormatting>
  <conditionalFormatting sqref="O861:O880">
    <cfRule type="expression" dxfId="195" priority="266">
      <formula>RIGHT(O861,2)="  "</formula>
    </cfRule>
    <cfRule type="expression" dxfId="194" priority="267">
      <formula>RIGHT(O861,1)=" "</formula>
    </cfRule>
  </conditionalFormatting>
  <conditionalFormatting sqref="Q861:Q880">
    <cfRule type="expression" dxfId="193" priority="264">
      <formula>RIGHT(Q861,2)="  "</formula>
    </cfRule>
    <cfRule type="expression" dxfId="192" priority="265">
      <formula>RIGHT(Q861,1)=" "</formula>
    </cfRule>
  </conditionalFormatting>
  <conditionalFormatting sqref="O1199:O1218">
    <cfRule type="expression" dxfId="191" priority="262">
      <formula>RIGHT(O1199,2)="  "</formula>
    </cfRule>
    <cfRule type="expression" dxfId="190" priority="263">
      <formula>RIGHT(O1199,1)=" "</formula>
    </cfRule>
  </conditionalFormatting>
  <conditionalFormatting sqref="O789:O808">
    <cfRule type="expression" dxfId="189" priority="260">
      <formula>RIGHT(O789,2)="  "</formula>
    </cfRule>
    <cfRule type="expression" dxfId="188" priority="261">
      <formula>RIGHT(O789,1)=" "</formula>
    </cfRule>
  </conditionalFormatting>
  <conditionalFormatting sqref="Q789:Q808">
    <cfRule type="expression" dxfId="187" priority="258">
      <formula>RIGHT(Q789,2)="  "</formula>
    </cfRule>
    <cfRule type="expression" dxfId="186" priority="259">
      <formula>RIGHT(Q789,1)=" "</formula>
    </cfRule>
  </conditionalFormatting>
  <conditionalFormatting sqref="O1006:O1025">
    <cfRule type="expression" dxfId="185" priority="256">
      <formula>RIGHT(O1006,2)="  "</formula>
    </cfRule>
    <cfRule type="expression" dxfId="184" priority="257">
      <formula>RIGHT(O1006,1)=" "</formula>
    </cfRule>
  </conditionalFormatting>
  <conditionalFormatting sqref="O1319:O1338">
    <cfRule type="expression" dxfId="183" priority="254">
      <formula>RIGHT(O1319,2)="  "</formula>
    </cfRule>
    <cfRule type="expression" dxfId="182" priority="255">
      <formula>RIGHT(O1319,1)=" "</formula>
    </cfRule>
  </conditionalFormatting>
  <conditionalFormatting sqref="O693:O712">
    <cfRule type="expression" dxfId="181" priority="252">
      <formula>RIGHT(O693,2)="  "</formula>
    </cfRule>
    <cfRule type="expression" dxfId="180" priority="253">
      <formula>RIGHT(O693,1)=" "</formula>
    </cfRule>
  </conditionalFormatting>
  <conditionalFormatting sqref="Q693:Q712">
    <cfRule type="expression" dxfId="179" priority="250">
      <formula>RIGHT(Q693,2)="  "</formula>
    </cfRule>
    <cfRule type="expression" dxfId="178" priority="251">
      <formula>RIGHT(Q693,1)=" "</formula>
    </cfRule>
  </conditionalFormatting>
  <conditionalFormatting sqref="O429:O448">
    <cfRule type="expression" dxfId="177" priority="248">
      <formula>RIGHT(O429,2)="  "</formula>
    </cfRule>
    <cfRule type="expression" dxfId="176" priority="249">
      <formula>RIGHT(O429,1)=" "</formula>
    </cfRule>
  </conditionalFormatting>
  <conditionalFormatting sqref="Q429:Q448">
    <cfRule type="expression" dxfId="175" priority="246">
      <formula>RIGHT(Q429,2)="  "</formula>
    </cfRule>
    <cfRule type="expression" dxfId="174" priority="247">
      <formula>RIGHT(Q429,1)=" "</formula>
    </cfRule>
  </conditionalFormatting>
  <conditionalFormatting sqref="O1271:O1290">
    <cfRule type="expression" dxfId="173" priority="244">
      <formula>RIGHT(O1271,2)="  "</formula>
    </cfRule>
    <cfRule type="expression" dxfId="172" priority="245">
      <formula>RIGHT(O1271,1)=" "</formula>
    </cfRule>
  </conditionalFormatting>
  <conditionalFormatting sqref="Q1271">
    <cfRule type="expression" dxfId="171" priority="242">
      <formula>RIGHT(Q1271,2)="  "</formula>
    </cfRule>
    <cfRule type="expression" dxfId="170" priority="243">
      <formula>RIGHT(Q1271,1)=" "</formula>
    </cfRule>
  </conditionalFormatting>
  <conditionalFormatting sqref="Q1272">
    <cfRule type="expression" dxfId="169" priority="240">
      <formula>RIGHT(Q1272,2)="  "</formula>
    </cfRule>
    <cfRule type="expression" dxfId="168" priority="241">
      <formula>RIGHT(Q1272,1)=" "</formula>
    </cfRule>
  </conditionalFormatting>
  <conditionalFormatting sqref="Q1273">
    <cfRule type="expression" dxfId="167" priority="238">
      <formula>RIGHT(Q1273,2)="  "</formula>
    </cfRule>
    <cfRule type="expression" dxfId="166" priority="239">
      <formula>RIGHT(Q1273,1)=" "</formula>
    </cfRule>
  </conditionalFormatting>
  <conditionalFormatting sqref="O453:O456 O460:O472">
    <cfRule type="expression" dxfId="165" priority="236">
      <formula>RIGHT(O453,2)="  "</formula>
    </cfRule>
    <cfRule type="expression" dxfId="164" priority="237">
      <formula>RIGHT(O453,1)=" "</formula>
    </cfRule>
  </conditionalFormatting>
  <conditionalFormatting sqref="O457:O459">
    <cfRule type="expression" dxfId="163" priority="226">
      <formula>RIGHT(O457,2)="  "</formula>
    </cfRule>
    <cfRule type="expression" dxfId="162" priority="227">
      <formula>RIGHT(O457,1)=" "</formula>
    </cfRule>
  </conditionalFormatting>
  <conditionalFormatting sqref="Q453">
    <cfRule type="expression" dxfId="161" priority="232">
      <formula>RIGHT(Q453,2)="  "</formula>
    </cfRule>
    <cfRule type="expression" dxfId="160" priority="233">
      <formula>RIGHT(Q453,1)=" "</formula>
    </cfRule>
  </conditionalFormatting>
  <conditionalFormatting sqref="Q455">
    <cfRule type="expression" dxfId="159" priority="228">
      <formula>RIGHT(Q455,2)="  "</formula>
    </cfRule>
    <cfRule type="expression" dxfId="158" priority="229">
      <formula>RIGHT(Q455,1)=" "</formula>
    </cfRule>
  </conditionalFormatting>
  <conditionalFormatting sqref="Q719">
    <cfRule type="expression" dxfId="157" priority="216">
      <formula>RIGHT(Q719,2)="  "</formula>
    </cfRule>
    <cfRule type="expression" dxfId="156" priority="217">
      <formula>RIGHT(Q719,1)=" "</formula>
    </cfRule>
  </conditionalFormatting>
  <conditionalFormatting sqref="O719:O721">
    <cfRule type="expression" dxfId="155" priority="214">
      <formula>RIGHT(O719,2)="  "</formula>
    </cfRule>
    <cfRule type="expression" dxfId="154" priority="215">
      <formula>RIGHT(O719,1)=" "</formula>
    </cfRule>
  </conditionalFormatting>
  <conditionalFormatting sqref="O717:O718 O722:O736">
    <cfRule type="expression" dxfId="153" priority="224">
      <formula>RIGHT(O717,2)="  "</formula>
    </cfRule>
    <cfRule type="expression" dxfId="152" priority="225">
      <formula>RIGHT(O717,1)=" "</formula>
    </cfRule>
  </conditionalFormatting>
  <conditionalFormatting sqref="Q1249">
    <cfRule type="expression" dxfId="151" priority="206">
      <formula>RIGHT(Q1249,2)="  "</formula>
    </cfRule>
    <cfRule type="expression" dxfId="150" priority="207">
      <formula>RIGHT(Q1249,1)=" "</formula>
    </cfRule>
  </conditionalFormatting>
  <conditionalFormatting sqref="Q717">
    <cfRule type="expression" dxfId="149" priority="220">
      <formula>RIGHT(Q717,2)="  "</formula>
    </cfRule>
    <cfRule type="expression" dxfId="148" priority="221">
      <formula>RIGHT(Q717,1)=" "</formula>
    </cfRule>
  </conditionalFormatting>
  <conditionalFormatting sqref="Q1247">
    <cfRule type="expression" dxfId="147" priority="210">
      <formula>RIGHT(Q1247,2)="  "</formula>
    </cfRule>
    <cfRule type="expression" dxfId="146" priority="211">
      <formula>RIGHT(Q1247,1)=" "</formula>
    </cfRule>
  </conditionalFormatting>
  <conditionalFormatting sqref="Q1248">
    <cfRule type="expression" dxfId="145" priority="208">
      <formula>RIGHT(Q1248,2)="  "</formula>
    </cfRule>
    <cfRule type="expression" dxfId="144" priority="209">
      <formula>RIGHT(Q1248,1)=" "</formula>
    </cfRule>
  </conditionalFormatting>
  <conditionalFormatting sqref="Q1590">
    <cfRule type="expression" dxfId="143" priority="174">
      <formula>RIGHT(Q1590,2)="  "</formula>
    </cfRule>
    <cfRule type="expression" dxfId="142" priority="175">
      <formula>RIGHT(Q1590,1)=" "</formula>
    </cfRule>
  </conditionalFormatting>
  <conditionalFormatting sqref="O1247:O1266">
    <cfRule type="expression" dxfId="141" priority="212">
      <formula>RIGHT(O1247,2)="  "</formula>
    </cfRule>
    <cfRule type="expression" dxfId="140" priority="213">
      <formula>RIGHT(O1247,1)=" "</formula>
    </cfRule>
  </conditionalFormatting>
  <conditionalFormatting sqref="O1586">
    <cfRule type="expression" dxfId="139" priority="178">
      <formula>RIGHT(O1586,2)="  "</formula>
    </cfRule>
    <cfRule type="expression" dxfId="138" priority="179">
      <formula>RIGHT(O1586,1)=" "</formula>
    </cfRule>
  </conditionalFormatting>
  <conditionalFormatting sqref="Q2022:Q2028 Q2030:Q2041">
    <cfRule type="expression" dxfId="137" priority="170">
      <formula>RIGHT(Q2022,2)="  "</formula>
    </cfRule>
    <cfRule type="expression" dxfId="136" priority="171">
      <formula>RIGHT(Q2022,1)=" "</formula>
    </cfRule>
  </conditionalFormatting>
  <conditionalFormatting sqref="O1585 O1591:O1604 O1587">
    <cfRule type="expression" dxfId="135" priority="204">
      <formula>RIGHT(O1585,2)="  "</formula>
    </cfRule>
    <cfRule type="expression" dxfId="134" priority="205">
      <formula>RIGHT(O1585,1)=" "</formula>
    </cfRule>
  </conditionalFormatting>
  <conditionalFormatting sqref="Q1585">
    <cfRule type="expression" dxfId="133" priority="202">
      <formula>RIGHT(Q1585,2)="  "</formula>
    </cfRule>
    <cfRule type="expression" dxfId="132" priority="203">
      <formula>RIGHT(Q1585,1)=" "</formula>
    </cfRule>
  </conditionalFormatting>
  <conditionalFormatting sqref="Q1586">
    <cfRule type="expression" dxfId="131" priority="200">
      <formula>RIGHT(Q1586,2)="  "</formula>
    </cfRule>
    <cfRule type="expression" dxfId="130" priority="201">
      <formula>RIGHT(Q1586,1)=" "</formula>
    </cfRule>
  </conditionalFormatting>
  <conditionalFormatting sqref="Q1587">
    <cfRule type="expression" dxfId="129" priority="198">
      <formula>RIGHT(Q1587,2)="  "</formula>
    </cfRule>
    <cfRule type="expression" dxfId="128" priority="199">
      <formula>RIGHT(Q1587,1)=" "</formula>
    </cfRule>
  </conditionalFormatting>
  <conditionalFormatting sqref="O1588:O1590">
    <cfRule type="expression" dxfId="127" priority="196">
      <formula>RIGHT(O1588,2)="  "</formula>
    </cfRule>
    <cfRule type="expression" dxfId="126" priority="197">
      <formula>RIGHT(O1588,1)=" "</formula>
    </cfRule>
  </conditionalFormatting>
  <conditionalFormatting sqref="O1562">
    <cfRule type="expression" dxfId="125" priority="194">
      <formula>RIGHT(O1562,2)="  "</formula>
    </cfRule>
    <cfRule type="expression" dxfId="124" priority="195">
      <formula>RIGHT(O1562,1)=" "</formula>
    </cfRule>
  </conditionalFormatting>
  <conditionalFormatting sqref="O1570">
    <cfRule type="expression" dxfId="123" priority="192">
      <formula>RIGHT(O1570,2)="  "</formula>
    </cfRule>
    <cfRule type="expression" dxfId="122" priority="193">
      <formula>RIGHT(O1570,1)=" "</formula>
    </cfRule>
  </conditionalFormatting>
  <conditionalFormatting sqref="O1569">
    <cfRule type="expression" dxfId="121" priority="190">
      <formula>RIGHT(O1569,2)="  "</formula>
    </cfRule>
    <cfRule type="expression" dxfId="120" priority="191">
      <formula>RIGHT(O1569,1)=" "</formula>
    </cfRule>
  </conditionalFormatting>
  <conditionalFormatting sqref="Q1561">
    <cfRule type="expression" dxfId="119" priority="188">
      <formula>RIGHT(Q1561,2)="  "</formula>
    </cfRule>
    <cfRule type="expression" dxfId="118" priority="189">
      <formula>RIGHT(Q1561,1)=" "</formula>
    </cfRule>
  </conditionalFormatting>
  <conditionalFormatting sqref="Q1562">
    <cfRule type="expression" dxfId="117" priority="186">
      <formula>RIGHT(Q1562,2)="  "</formula>
    </cfRule>
    <cfRule type="expression" dxfId="116" priority="187">
      <formula>RIGHT(Q1562,1)=" "</formula>
    </cfRule>
  </conditionalFormatting>
  <conditionalFormatting sqref="Q1563">
    <cfRule type="expression" dxfId="115" priority="184">
      <formula>RIGHT(Q1563,2)="  "</formula>
    </cfRule>
    <cfRule type="expression" dxfId="114" priority="185">
      <formula>RIGHT(Q1563,1)=" "</formula>
    </cfRule>
  </conditionalFormatting>
  <conditionalFormatting sqref="O1565:O1567">
    <cfRule type="expression" dxfId="113" priority="182">
      <formula>RIGHT(O1565,2)="  "</formula>
    </cfRule>
    <cfRule type="expression" dxfId="112" priority="183">
      <formula>RIGHT(O1565,1)=" "</formula>
    </cfRule>
  </conditionalFormatting>
  <conditionalFormatting sqref="O2022:O2023 O2025:O2038">
    <cfRule type="expression" dxfId="111" priority="172">
      <formula>RIGHT(O2022,2)="  "</formula>
    </cfRule>
    <cfRule type="expression" dxfId="110" priority="173">
      <formula>RIGHT(O2022,1)=" "</formula>
    </cfRule>
  </conditionalFormatting>
  <conditionalFormatting sqref="Q2029">
    <cfRule type="expression" dxfId="109" priority="166">
      <formula>RIGHT(Q2029,2)="  "</formula>
    </cfRule>
    <cfRule type="expression" dxfId="108" priority="167">
      <formula>RIGHT(Q2029,1)=" "</formula>
    </cfRule>
  </conditionalFormatting>
  <conditionalFormatting sqref="O2016:O2017 O2000">
    <cfRule type="expression" dxfId="107" priority="164">
      <formula>RIGHT(O2000,2)="  "</formula>
    </cfRule>
    <cfRule type="expression" dxfId="106" priority="165">
      <formula>RIGHT(O2000,1)=" "</formula>
    </cfRule>
  </conditionalFormatting>
  <conditionalFormatting sqref="Q1998:Q2004 Q2006:Q2017">
    <cfRule type="expression" dxfId="105" priority="160">
      <formula>RIGHT(Q1998,2)="  "</formula>
    </cfRule>
    <cfRule type="expression" dxfId="104" priority="161">
      <formula>RIGHT(Q1998,1)=" "</formula>
    </cfRule>
  </conditionalFormatting>
  <conditionalFormatting sqref="O1998:O1999 O2001:O2014">
    <cfRule type="expression" dxfId="103" priority="162">
      <formula>RIGHT(O1998,2)="  "</formula>
    </cfRule>
    <cfRule type="expression" dxfId="102" priority="163">
      <formula>RIGHT(O1998,1)=" "</formula>
    </cfRule>
  </conditionalFormatting>
  <conditionalFormatting sqref="Q2005">
    <cfRule type="expression" dxfId="101" priority="158">
      <formula>RIGHT(Q2005,2)="  "</formula>
    </cfRule>
    <cfRule type="expression" dxfId="100" priority="159">
      <formula>RIGHT(Q2005,1)=" "</formula>
    </cfRule>
  </conditionalFormatting>
  <conditionalFormatting sqref="O237:O256">
    <cfRule type="expression" dxfId="99" priority="156">
      <formula>RIGHT(O237,2)="  "</formula>
    </cfRule>
    <cfRule type="expression" dxfId="98" priority="157">
      <formula>RIGHT(O237,1)=" "</formula>
    </cfRule>
  </conditionalFormatting>
  <conditionalFormatting sqref="Q237:Q256">
    <cfRule type="expression" dxfId="97" priority="154">
      <formula>RIGHT(Q237,2)="  "</formula>
    </cfRule>
    <cfRule type="expression" dxfId="96" priority="155">
      <formula>RIGHT(Q237,1)=" "</formula>
    </cfRule>
  </conditionalFormatting>
  <conditionalFormatting sqref="O1658:O1677">
    <cfRule type="expression" dxfId="95" priority="152">
      <formula>RIGHT(O1658,2)="  "</formula>
    </cfRule>
    <cfRule type="expression" dxfId="94" priority="153">
      <formula>RIGHT(O1658,1)=" "</formula>
    </cfRule>
  </conditionalFormatting>
  <conditionalFormatting sqref="O1295:O1314">
    <cfRule type="expression" dxfId="93" priority="150">
      <formula>RIGHT(O1295,2)="  "</formula>
    </cfRule>
    <cfRule type="expression" dxfId="92" priority="151">
      <formula>RIGHT(O1295,1)=" "</formula>
    </cfRule>
  </conditionalFormatting>
  <conditionalFormatting sqref="O1487:O1506">
    <cfRule type="expression" dxfId="91" priority="146">
      <formula>RIGHT(O1487,2)="  "</formula>
    </cfRule>
    <cfRule type="expression" dxfId="90" priority="147">
      <formula>RIGHT(O1487,1)=" "</formula>
    </cfRule>
  </conditionalFormatting>
  <conditionalFormatting sqref="O1463:O1482">
    <cfRule type="expression" dxfId="89" priority="144">
      <formula>RIGHT(O1463,2)="  "</formula>
    </cfRule>
    <cfRule type="expression" dxfId="88" priority="145">
      <formula>RIGHT(O1463,1)=" "</formula>
    </cfRule>
  </conditionalFormatting>
  <conditionalFormatting sqref="O597:O616">
    <cfRule type="expression" dxfId="87" priority="142">
      <formula>RIGHT(O597,2)="  "</formula>
    </cfRule>
    <cfRule type="expression" dxfId="86" priority="143">
      <formula>RIGHT(O597,1)=" "</formula>
    </cfRule>
  </conditionalFormatting>
  <conditionalFormatting sqref="Q597:Q616">
    <cfRule type="expression" dxfId="85" priority="140">
      <formula>RIGHT(Q597,2)="  "</formula>
    </cfRule>
    <cfRule type="expression" dxfId="84" priority="141">
      <formula>RIGHT(Q597,1)=" "</formula>
    </cfRule>
  </conditionalFormatting>
  <conditionalFormatting sqref="O501:O520">
    <cfRule type="expression" dxfId="83" priority="138">
      <formula>RIGHT(O501,2)="  "</formula>
    </cfRule>
    <cfRule type="expression" dxfId="82" priority="139">
      <formula>RIGHT(O501,1)=" "</formula>
    </cfRule>
  </conditionalFormatting>
  <conditionalFormatting sqref="Q501:Q520">
    <cfRule type="expression" dxfId="81" priority="136">
      <formula>RIGHT(Q501,2)="  "</formula>
    </cfRule>
    <cfRule type="expression" dxfId="80" priority="137">
      <formula>RIGHT(Q501,1)=" "</formula>
    </cfRule>
  </conditionalFormatting>
  <conditionalFormatting sqref="O741:O760">
    <cfRule type="expression" dxfId="79" priority="134">
      <formula>RIGHT(O741,2)="  "</formula>
    </cfRule>
    <cfRule type="expression" dxfId="78" priority="135">
      <formula>RIGHT(O741,1)=" "</formula>
    </cfRule>
  </conditionalFormatting>
  <conditionalFormatting sqref="Q741:Q760">
    <cfRule type="expression" dxfId="77" priority="132">
      <formula>RIGHT(Q741,2)="  "</formula>
    </cfRule>
    <cfRule type="expression" dxfId="76" priority="133">
      <formula>RIGHT(Q741,1)=" "</formula>
    </cfRule>
  </conditionalFormatting>
  <conditionalFormatting sqref="O669:O688">
    <cfRule type="expression" dxfId="75" priority="129">
      <formula>RIGHT(O669,2)="  "</formula>
    </cfRule>
    <cfRule type="expression" dxfId="74" priority="130">
      <formula>RIGHT(O669,1)=" "</formula>
    </cfRule>
  </conditionalFormatting>
  <conditionalFormatting sqref="Q669:Q688">
    <cfRule type="expression" dxfId="73" priority="127">
      <formula>RIGHT(Q669,2)="  "</formula>
    </cfRule>
    <cfRule type="expression" dxfId="72" priority="128">
      <formula>RIGHT(Q669,1)=" "</formula>
    </cfRule>
  </conditionalFormatting>
  <conditionalFormatting sqref="O333:O352">
    <cfRule type="expression" dxfId="71" priority="124">
      <formula>RIGHT(O333,2)="  "</formula>
    </cfRule>
    <cfRule type="expression" dxfId="70" priority="125">
      <formula>RIGHT(O333,1)=" "</formula>
    </cfRule>
  </conditionalFormatting>
  <conditionalFormatting sqref="Q333:Q352">
    <cfRule type="expression" dxfId="69" priority="122">
      <formula>RIGHT(Q333,2)="  "</formula>
    </cfRule>
    <cfRule type="expression" dxfId="68" priority="123">
      <formula>RIGHT(Q333,1)=" "</formula>
    </cfRule>
  </conditionalFormatting>
  <conditionalFormatting sqref="O357:O376">
    <cfRule type="expression" dxfId="67" priority="119">
      <formula>RIGHT(O357,2)="  "</formula>
    </cfRule>
    <cfRule type="expression" dxfId="66" priority="120">
      <formula>RIGHT(O357,1)=" "</formula>
    </cfRule>
  </conditionalFormatting>
  <conditionalFormatting sqref="Q357:Q376">
    <cfRule type="expression" dxfId="65" priority="117">
      <formula>RIGHT(Q357,2)="  "</formula>
    </cfRule>
    <cfRule type="expression" dxfId="64" priority="118">
      <formula>RIGHT(Q357,1)=" "</formula>
    </cfRule>
  </conditionalFormatting>
  <conditionalFormatting sqref="O405:O424">
    <cfRule type="expression" dxfId="63" priority="114">
      <formula>RIGHT(O405,2)="  "</formula>
    </cfRule>
    <cfRule type="expression" dxfId="62" priority="115">
      <formula>RIGHT(O405,1)=" "</formula>
    </cfRule>
  </conditionalFormatting>
  <conditionalFormatting sqref="Q405:Q424">
    <cfRule type="expression" dxfId="61" priority="112">
      <formula>RIGHT(Q405,2)="  "</formula>
    </cfRule>
    <cfRule type="expression" dxfId="60" priority="113">
      <formula>RIGHT(Q405,1)=" "</formula>
    </cfRule>
  </conditionalFormatting>
  <conditionalFormatting sqref="O2070:O2089">
    <cfRule type="expression" dxfId="59" priority="109">
      <formula>RIGHT(O2070,2)="  "</formula>
    </cfRule>
    <cfRule type="expression" dxfId="5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57" priority="107">
      <formula>IF(ROW() = ROW(), TRUE, FALSE)</formula>
    </cfRule>
  </conditionalFormatting>
  <conditionalFormatting sqref="O813:O832">
    <cfRule type="expression" dxfId="56" priority="105">
      <formula>RIGHT(O813,2)="  "</formula>
    </cfRule>
    <cfRule type="expression" dxfId="55" priority="106">
      <formula>RIGHT(O813,1)=" "</formula>
    </cfRule>
  </conditionalFormatting>
  <conditionalFormatting sqref="Q813:Q832">
    <cfRule type="expression" dxfId="54" priority="103">
      <formula>RIGHT(Q813,2)="  "</formula>
    </cfRule>
    <cfRule type="expression" dxfId="53" priority="104">
      <formula>RIGHT(Q813,1)=" "</formula>
    </cfRule>
  </conditionalFormatting>
  <conditionalFormatting sqref="D499:D570 D595:D642 D2068:D1048576 D667:D1898 D1923:D2043 D1:D8 D13:D474 D10:D11">
    <cfRule type="cellIs" dxfId="52" priority="100" operator="equal">
      <formula>"EITHER"</formula>
    </cfRule>
    <cfRule type="cellIs" dxfId="51" priority="101" operator="equal">
      <formula>"MSSB"</formula>
    </cfRule>
    <cfRule type="cellIs" dxfId="50" priority="102" operator="equal">
      <formula>"LOCAL"</formula>
    </cfRule>
  </conditionalFormatting>
  <conditionalFormatting sqref="D8 D10:D11">
    <cfRule type="cellIs" dxfId="49" priority="74" operator="notEqual">
      <formula>0</formula>
    </cfRule>
  </conditionalFormatting>
  <conditionalFormatting sqref="D475:D498">
    <cfRule type="cellIs" dxfId="48" priority="66" operator="equal">
      <formula>"EITHER"</formula>
    </cfRule>
    <cfRule type="cellIs" dxfId="47" priority="67" operator="equal">
      <formula>"MSSB"</formula>
    </cfRule>
    <cfRule type="cellIs" dxfId="46" priority="68" operator="equal">
      <formula>"LOCAL"</formula>
    </cfRule>
  </conditionalFormatting>
  <conditionalFormatting sqref="D571:D594">
    <cfRule type="cellIs" dxfId="45" priority="55" operator="equal">
      <formula>"EITHER"</formula>
    </cfRule>
    <cfRule type="cellIs" dxfId="44" priority="56" operator="equal">
      <formula>"MSSB"</formula>
    </cfRule>
    <cfRule type="cellIs" dxfId="43" priority="57" operator="equal">
      <formula>"LOCAL"</formula>
    </cfRule>
  </conditionalFormatting>
  <conditionalFormatting sqref="D2044:D2067">
    <cfRule type="cellIs" dxfId="42" priority="48" operator="equal">
      <formula>"EITHER"</formula>
    </cfRule>
    <cfRule type="cellIs" dxfId="41" priority="49" operator="equal">
      <formula>"MSSB"</formula>
    </cfRule>
    <cfRule type="cellIs" dxfId="40" priority="50" operator="equal">
      <formula>"LOCAL"</formula>
    </cfRule>
  </conditionalFormatting>
  <conditionalFormatting sqref="D643:D666">
    <cfRule type="cellIs" dxfId="39" priority="39" operator="equal">
      <formula>"EITHER"</formula>
    </cfRule>
    <cfRule type="cellIs" dxfId="38" priority="40" operator="equal">
      <formula>"MSSB"</formula>
    </cfRule>
    <cfRule type="cellIs" dxfId="37" priority="41" operator="equal">
      <formula>"LOCAL"</formula>
    </cfRule>
  </conditionalFormatting>
  <conditionalFormatting sqref="O1901:O1920">
    <cfRule type="expression" dxfId="36" priority="36">
      <formula>RIGHT(O1901,2)="  "</formula>
    </cfRule>
    <cfRule type="expression" dxfId="35" priority="37">
      <formula>RIGHT(O1901,1)=" "</formula>
    </cfRule>
  </conditionalFormatting>
  <conditionalFormatting sqref="A1899:H1922 J1899:AO1922 AU1899:XFD1922">
    <cfRule type="expression" dxfId="34" priority="35">
      <formula>IF(ROW() = ROW(), TRUE, FALSE)</formula>
    </cfRule>
  </conditionalFormatting>
  <conditionalFormatting sqref="D1899:D1922">
    <cfRule type="cellIs" dxfId="33" priority="32" operator="equal">
      <formula>"EITHER"</formula>
    </cfRule>
    <cfRule type="cellIs" dxfId="32" priority="33" operator="equal">
      <formula>"MSSB"</formula>
    </cfRule>
    <cfRule type="cellIs" dxfId="31" priority="34" operator="equal">
      <formula>"LOCAL"</formula>
    </cfRule>
  </conditionalFormatting>
  <conditionalFormatting sqref="AP19:AU19 AU20:AU24 AP20:AT2117">
    <cfRule type="expression" dxfId="30" priority="29">
      <formula>IF(ROW() = ROW(), TRUE, FALSE)</formula>
    </cfRule>
  </conditionalFormatting>
  <conditionalFormatting sqref="AP16:AV16 AP15:AS15 AU15:AV15">
    <cfRule type="expression" dxfId="29" priority="28">
      <formula>IF(ROW() = ROW(), TRUE, FALSE)</formula>
    </cfRule>
  </conditionalFormatting>
  <conditionalFormatting sqref="D9">
    <cfRule type="expression" dxfId="28" priority="17">
      <formula>IF(ROW() = ROW(), TRUE, FALSE)</formula>
    </cfRule>
  </conditionalFormatting>
  <conditionalFormatting sqref="D9">
    <cfRule type="cellIs" dxfId="27" priority="14" operator="equal">
      <formula>"EITHER"</formula>
    </cfRule>
    <cfRule type="cellIs" dxfId="26" priority="15" operator="equal">
      <formula>"MSSB"</formula>
    </cfRule>
    <cfRule type="cellIs" dxfId="25" priority="16" operator="equal">
      <formula>"LOCAL"</formula>
    </cfRule>
  </conditionalFormatting>
  <conditionalFormatting sqref="D9">
    <cfRule type="cellIs" dxfId="24" priority="13" operator="notEqual">
      <formula>0</formula>
    </cfRule>
  </conditionalFormatting>
  <conditionalFormatting sqref="AT15">
    <cfRule type="expression" dxfId="23" priority="11">
      <formula>IF(ROW() = ROW(), TRUE, FALSE)</formula>
    </cfRule>
  </conditionalFormatting>
  <conditionalFormatting sqref="I11">
    <cfRule type="expression" dxfId="22" priority="10">
      <formula>IF(ROW() = ROW(), TRUE, FALSE)</formula>
    </cfRule>
  </conditionalFormatting>
  <conditionalFormatting sqref="I11">
    <cfRule type="cellIs" dxfId="21" priority="7" operator="equal">
      <formula>"EITHER"</formula>
    </cfRule>
    <cfRule type="cellIs" dxfId="20" priority="8" operator="equal">
      <formula>"MSSB"</formula>
    </cfRule>
    <cfRule type="cellIs" dxfId="19" priority="9" operator="equal">
      <formula>"LOCAL"</formula>
    </cfRule>
  </conditionalFormatting>
  <conditionalFormatting sqref="I499:I570 I595:I642 I1:I7 I667:I1898 I1923:I2043 I11:I474 I2068:I1048576">
    <cfRule type="cellIs" dxfId="18" priority="6" operator="notEqual">
      <formula>0</formula>
    </cfRule>
  </conditionalFormatting>
  <conditionalFormatting sqref="I475:I498">
    <cfRule type="cellIs" dxfId="17" priority="5" operator="notEqual">
      <formula>0</formula>
    </cfRule>
  </conditionalFormatting>
  <conditionalFormatting sqref="I571:I594">
    <cfRule type="cellIs" dxfId="16" priority="4" operator="notEqual">
      <formula>0</formula>
    </cfRule>
  </conditionalFormatting>
  <conditionalFormatting sqref="I2044:I2067">
    <cfRule type="cellIs" dxfId="15" priority="3" operator="notEqual">
      <formula>0</formula>
    </cfRule>
  </conditionalFormatting>
  <conditionalFormatting sqref="I643:I666">
    <cfRule type="cellIs" dxfId="14" priority="2" operator="notEqual">
      <formula>0</formula>
    </cfRule>
  </conditionalFormatting>
  <conditionalFormatting sqref="I1899:I1922">
    <cfRule type="cellIs" dxfId="13"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2" priority="7">
      <formula>RIGHT(D8,2)="  "</formula>
    </cfRule>
    <cfRule type="expression" dxfId="11" priority="8">
      <formula>RIGHT(D8,1)=" "</formula>
    </cfRule>
  </conditionalFormatting>
  <conditionalFormatting sqref="D9">
    <cfRule type="expression" dxfId="10" priority="5">
      <formula>RIGHT(D9,2)="  "</formula>
    </cfRule>
    <cfRule type="expression" dxfId="9" priority="6">
      <formula>RIGHT(D9,1)=" "</formula>
    </cfRule>
  </conditionalFormatting>
  <conditionalFormatting sqref="D10">
    <cfRule type="expression" dxfId="8" priority="3">
      <formula>RIGHT(D10,2)="  "</formula>
    </cfRule>
    <cfRule type="expression" dxfId="7" priority="4">
      <formula>RIGHT(D10,1)=" "</formula>
    </cfRule>
  </conditionalFormatting>
  <conditionalFormatting sqref="I25:I27">
    <cfRule type="expression" dxfId="6" priority="1">
      <formula>RIGHT(I25,2)="  "</formula>
    </cfRule>
    <cfRule type="expression" dxfId="5"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22"/>
  <sheetViews>
    <sheetView workbookViewId="0">
      <pane ySplit="1" topLeftCell="A2" activePane="bottomLeft" state="frozen"/>
      <selection pane="bottomLeft" activeCell="A2" sqref="A2:A13"/>
    </sheetView>
  </sheetViews>
  <sheetFormatPr defaultRowHeight="14.6" x14ac:dyDescent="0.4"/>
  <cols>
    <col min="1" max="2" width="19.4609375" customWidth="1"/>
    <col min="3" max="3" width="8.921875" style="302" customWidth="1"/>
    <col min="4" max="4" width="14.69140625" customWidth="1"/>
    <col min="5" max="5" width="11.53515625" customWidth="1"/>
    <col min="6" max="6" width="55.69140625" customWidth="1"/>
    <col min="7" max="7" width="19.4609375" customWidth="1"/>
  </cols>
  <sheetData>
    <row r="1" spans="1:7" s="33" customFormat="1" x14ac:dyDescent="0.4">
      <c r="A1" s="33" t="s">
        <v>835</v>
      </c>
      <c r="B1" s="33" t="s">
        <v>836</v>
      </c>
      <c r="C1" s="327" t="s">
        <v>837</v>
      </c>
      <c r="D1" s="33" t="s">
        <v>760</v>
      </c>
      <c r="E1" s="33" t="s">
        <v>838</v>
      </c>
      <c r="F1" s="33" t="s">
        <v>839</v>
      </c>
      <c r="G1" s="33" t="s">
        <v>753</v>
      </c>
    </row>
    <row r="2" spans="1:7" x14ac:dyDescent="0.4">
      <c r="A2" t="s">
        <v>846</v>
      </c>
      <c r="B2" t="s">
        <v>755</v>
      </c>
      <c r="C2" s="302">
        <v>19.8</v>
      </c>
      <c r="D2" t="s">
        <v>844</v>
      </c>
      <c r="G2" t="s">
        <v>758</v>
      </c>
    </row>
    <row r="3" spans="1:7" x14ac:dyDescent="0.4">
      <c r="A3" t="s">
        <v>268</v>
      </c>
      <c r="C3" s="302">
        <v>0.85</v>
      </c>
      <c r="D3" t="s">
        <v>784</v>
      </c>
    </row>
    <row r="4" spans="1:7" x14ac:dyDescent="0.4">
      <c r="A4" t="s">
        <v>305</v>
      </c>
      <c r="B4" t="s">
        <v>776</v>
      </c>
      <c r="C4" s="328">
        <v>57.95</v>
      </c>
      <c r="D4" t="s">
        <v>844</v>
      </c>
      <c r="G4" t="s">
        <v>771</v>
      </c>
    </row>
    <row r="5" spans="1:7" x14ac:dyDescent="0.4">
      <c r="A5" s="114" t="s">
        <v>253</v>
      </c>
      <c r="B5" t="s">
        <v>767</v>
      </c>
      <c r="C5" s="302">
        <v>8.4499999999999993</v>
      </c>
      <c r="D5" t="s">
        <v>844</v>
      </c>
      <c r="G5" t="s">
        <v>773</v>
      </c>
    </row>
    <row r="6" spans="1:7" x14ac:dyDescent="0.4">
      <c r="A6" t="s">
        <v>853</v>
      </c>
      <c r="C6" s="302">
        <v>0</v>
      </c>
      <c r="E6">
        <v>1</v>
      </c>
    </row>
    <row r="7" spans="1:7" x14ac:dyDescent="0.4">
      <c r="A7" t="s">
        <v>281</v>
      </c>
      <c r="B7" s="329" t="s">
        <v>789</v>
      </c>
      <c r="C7" s="302">
        <f>37.8 +
53.25</f>
        <v>91.05</v>
      </c>
    </row>
    <row r="8" spans="1:7" x14ac:dyDescent="0.4">
      <c r="A8" s="117" t="s">
        <v>328</v>
      </c>
      <c r="B8" t="s">
        <v>779</v>
      </c>
      <c r="C8" s="114">
        <v>24.2</v>
      </c>
      <c r="D8" t="s">
        <v>844</v>
      </c>
      <c r="G8" t="s">
        <v>778</v>
      </c>
    </row>
    <row r="9" spans="1:7" x14ac:dyDescent="0.4">
      <c r="A9" s="334" t="s">
        <v>591</v>
      </c>
      <c r="B9" s="114"/>
      <c r="C9" s="302">
        <v>80</v>
      </c>
    </row>
    <row r="10" spans="1:7" x14ac:dyDescent="0.4">
      <c r="A10" t="s">
        <v>672</v>
      </c>
      <c r="C10" s="302">
        <v>60</v>
      </c>
    </row>
    <row r="11" spans="1:7" x14ac:dyDescent="0.4">
      <c r="A11" t="s">
        <v>851</v>
      </c>
      <c r="B11" t="s">
        <v>765</v>
      </c>
      <c r="C11" s="302">
        <v>16</v>
      </c>
      <c r="D11" s="114" t="s">
        <v>844</v>
      </c>
      <c r="G11" t="s">
        <v>764</v>
      </c>
    </row>
    <row r="12" spans="1:7" x14ac:dyDescent="0.4">
      <c r="A12" t="s">
        <v>420</v>
      </c>
      <c r="C12" s="302">
        <v>0.28000000000000003</v>
      </c>
      <c r="D12" s="114"/>
    </row>
    <row r="13" spans="1:7" x14ac:dyDescent="0.4">
      <c r="A13" t="s">
        <v>852</v>
      </c>
      <c r="B13" t="s">
        <v>698</v>
      </c>
      <c r="C13" s="302">
        <v>360</v>
      </c>
    </row>
    <row r="19" spans="6:7" x14ac:dyDescent="0.4">
      <c r="F19" s="282"/>
    </row>
    <row r="20" spans="6:7" x14ac:dyDescent="0.4">
      <c r="G20" s="282"/>
    </row>
    <row r="22" spans="6:7" x14ac:dyDescent="0.4">
      <c r="F22" s="282"/>
    </row>
  </sheetData>
  <sortState ref="A2:G13">
    <sortCondition ref="A2"/>
  </sortState>
  <conditionalFormatting sqref="A8">
    <cfRule type="expression" dxfId="4" priority="1">
      <formula>IF(ROW() = ROW(), TRUE, 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A2" sqref="A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560F-9FF0-4A2C-B635-4D39FB2E358F}">
  <dimension ref="A1:AA15"/>
  <sheetViews>
    <sheetView workbookViewId="0">
      <selection activeCell="I20" sqref="I20"/>
    </sheetView>
  </sheetViews>
  <sheetFormatPr defaultRowHeight="14.6" x14ac:dyDescent="0.4"/>
  <cols>
    <col min="2" max="4" width="9.23046875" style="114"/>
  </cols>
  <sheetData>
    <row r="1" spans="1:27" s="114" customFormat="1" x14ac:dyDescent="0.4">
      <c r="A1" s="114" t="s">
        <v>860</v>
      </c>
    </row>
    <row r="2" spans="1:27" x14ac:dyDescent="0.4">
      <c r="A2" s="33" t="s">
        <v>679</v>
      </c>
      <c r="B2" s="33" t="s">
        <v>840</v>
      </c>
      <c r="C2" s="33" t="s">
        <v>845</v>
      </c>
      <c r="D2" s="33" t="str">
        <f>'Power_$'!C1</f>
        <v>Unit Time</v>
      </c>
      <c r="E2" s="33" t="s">
        <v>835</v>
      </c>
      <c r="F2" s="33" t="s">
        <v>809</v>
      </c>
      <c r="G2" s="33" t="str">
        <f>E2</f>
        <v>Part</v>
      </c>
      <c r="H2" s="33" t="str">
        <f>F2</f>
        <v>Qty</v>
      </c>
      <c r="I2" s="33" t="str">
        <f>G2</f>
        <v>Part</v>
      </c>
      <c r="J2" s="33" t="str">
        <f>H2</f>
        <v>Qty</v>
      </c>
      <c r="K2" s="33" t="str">
        <f t="shared" ref="K2:AA2" si="0">I2</f>
        <v>Part</v>
      </c>
      <c r="L2" s="33" t="str">
        <f t="shared" si="0"/>
        <v>Qty</v>
      </c>
      <c r="M2" s="33" t="str">
        <f t="shared" si="0"/>
        <v>Part</v>
      </c>
      <c r="N2" s="33" t="str">
        <f t="shared" si="0"/>
        <v>Qty</v>
      </c>
      <c r="O2" s="33" t="str">
        <f t="shared" si="0"/>
        <v>Part</v>
      </c>
      <c r="P2" s="33" t="str">
        <f t="shared" si="0"/>
        <v>Qty</v>
      </c>
      <c r="Q2" s="33" t="str">
        <f t="shared" si="0"/>
        <v>Part</v>
      </c>
      <c r="R2" s="33" t="str">
        <f t="shared" si="0"/>
        <v>Qty</v>
      </c>
      <c r="S2" s="33" t="str">
        <f t="shared" si="0"/>
        <v>Part</v>
      </c>
      <c r="T2" s="33" t="str">
        <f t="shared" si="0"/>
        <v>Qty</v>
      </c>
      <c r="U2" s="33" t="str">
        <f t="shared" si="0"/>
        <v>Part</v>
      </c>
      <c r="V2" s="33" t="str">
        <f t="shared" si="0"/>
        <v>Qty</v>
      </c>
      <c r="W2" s="114" t="str">
        <f t="shared" si="0"/>
        <v>Part</v>
      </c>
      <c r="X2" s="114" t="str">
        <f t="shared" si="0"/>
        <v>Qty</v>
      </c>
      <c r="Y2" s="114" t="str">
        <f t="shared" si="0"/>
        <v>Part</v>
      </c>
      <c r="Z2" s="114" t="str">
        <f t="shared" si="0"/>
        <v>Qty</v>
      </c>
      <c r="AA2" s="114" t="str">
        <f t="shared" si="0"/>
        <v>Part</v>
      </c>
    </row>
    <row r="3" spans="1:27" x14ac:dyDescent="0.4">
      <c r="A3" t="s">
        <v>681</v>
      </c>
      <c r="B3" s="114" t="s">
        <v>847</v>
      </c>
      <c r="C3" s="114">
        <f>'Power_$'!B2</f>
        <v>45.25</v>
      </c>
      <c r="D3" s="114">
        <f>'Power_$'!C2</f>
        <v>3</v>
      </c>
      <c r="E3" t="s">
        <v>253</v>
      </c>
      <c r="F3">
        <v>1</v>
      </c>
      <c r="G3" s="114" t="s">
        <v>846</v>
      </c>
      <c r="H3">
        <v>1</v>
      </c>
      <c r="I3" s="114" t="s">
        <v>268</v>
      </c>
      <c r="J3">
        <v>20</v>
      </c>
    </row>
    <row r="4" spans="1:27" x14ac:dyDescent="0.4">
      <c r="A4" t="s">
        <v>825</v>
      </c>
      <c r="B4" s="114" t="s">
        <v>843</v>
      </c>
      <c r="C4" s="114">
        <f>'Power_$'!B3</f>
        <v>32.5</v>
      </c>
      <c r="D4" s="114">
        <f>'Power_$'!C3</f>
        <v>2</v>
      </c>
      <c r="E4" s="114" t="s">
        <v>253</v>
      </c>
      <c r="F4">
        <v>1</v>
      </c>
      <c r="G4" s="114" t="s">
        <v>846</v>
      </c>
      <c r="H4">
        <v>1</v>
      </c>
      <c r="I4" s="114" t="s">
        <v>268</v>
      </c>
      <c r="J4">
        <v>5</v>
      </c>
    </row>
    <row r="5" spans="1:27" x14ac:dyDescent="0.4">
      <c r="E5" s="114"/>
      <c r="G5" s="114"/>
    </row>
    <row r="6" spans="1:27" x14ac:dyDescent="0.4">
      <c r="E6" s="114"/>
      <c r="G6" s="114"/>
    </row>
    <row r="7" spans="1:27" x14ac:dyDescent="0.4">
      <c r="E7" s="114"/>
      <c r="G7" s="114"/>
    </row>
    <row r="8" spans="1:27" x14ac:dyDescent="0.4">
      <c r="E8" s="114"/>
      <c r="G8" s="114"/>
    </row>
    <row r="9" spans="1:27" x14ac:dyDescent="0.4">
      <c r="E9" s="114"/>
      <c r="G9" s="114"/>
    </row>
    <row r="10" spans="1:27" x14ac:dyDescent="0.4">
      <c r="A10" t="s">
        <v>859</v>
      </c>
      <c r="E10" s="114"/>
      <c r="G10" s="114"/>
    </row>
    <row r="11" spans="1:27" x14ac:dyDescent="0.4">
      <c r="A11" s="33" t="str">
        <f>Power!A2</f>
        <v>Power Supply</v>
      </c>
      <c r="E11" s="33" t="str">
        <f>Power!E2</f>
        <v>Part</v>
      </c>
      <c r="F11" s="33" t="str">
        <f>Power!F2</f>
        <v>Qty</v>
      </c>
      <c r="G11" s="33" t="str">
        <f>Power!G2</f>
        <v>Part</v>
      </c>
      <c r="H11" s="33" t="str">
        <f>Power!H2</f>
        <v>Qty</v>
      </c>
      <c r="I11" s="33" t="str">
        <f>Power!I2</f>
        <v>Part</v>
      </c>
      <c r="J11" s="33" t="str">
        <f>Power!J2</f>
        <v>Qty</v>
      </c>
      <c r="K11" s="33" t="str">
        <f>Power!K2</f>
        <v>Part</v>
      </c>
      <c r="L11" s="33" t="str">
        <f>Power!L2</f>
        <v>Qty</v>
      </c>
      <c r="M11" s="33" t="str">
        <f>Power!M2</f>
        <v>Part</v>
      </c>
      <c r="N11" s="33" t="str">
        <f>Power!N2</f>
        <v>Qty</v>
      </c>
      <c r="O11" s="33" t="str">
        <f>Power!O2</f>
        <v>Part</v>
      </c>
      <c r="P11" s="33" t="str">
        <f>Power!P2</f>
        <v>Qty</v>
      </c>
      <c r="Q11" s="33" t="str">
        <f>Power!Q2</f>
        <v>Part</v>
      </c>
      <c r="R11" s="33" t="str">
        <f>Power!R2</f>
        <v>Qty</v>
      </c>
      <c r="S11" s="33" t="str">
        <f>Power!S2</f>
        <v>Part</v>
      </c>
      <c r="T11" s="33" t="str">
        <f>Power!T2</f>
        <v>Qty</v>
      </c>
      <c r="U11" s="33" t="str">
        <f>Power!U2</f>
        <v>Part</v>
      </c>
      <c r="V11" s="33" t="str">
        <f>Power!V2</f>
        <v>Qty</v>
      </c>
      <c r="W11" s="33" t="str">
        <f>Power!W2</f>
        <v>Part</v>
      </c>
      <c r="X11" s="33" t="str">
        <f>Power!X2</f>
        <v>Qty</v>
      </c>
    </row>
    <row r="12" spans="1:27" x14ac:dyDescent="0.4">
      <c r="A12" s="114" t="str">
        <f>Power!A3</f>
        <v>MSSB</v>
      </c>
      <c r="E12" s="114" t="str">
        <f>Power!E3</f>
        <v>CB 1 Phase 10A</v>
      </c>
      <c r="F12" s="114">
        <f>Power!F3*Selector_PL!$B2</f>
        <v>1</v>
      </c>
      <c r="G12" s="114" t="str">
        <f>Power!G3</f>
        <v>1 Phase Isolator</v>
      </c>
      <c r="H12" s="114">
        <f>Power!H3*Selector_PL!$B2</f>
        <v>1</v>
      </c>
      <c r="I12" s="114" t="str">
        <f>Power!I3</f>
        <v>2.5mm Twin and Earth</v>
      </c>
      <c r="J12" s="114">
        <f>Power!J3*Selector_PL!$B2</f>
        <v>20</v>
      </c>
      <c r="K12" s="114">
        <f>Power!K3</f>
        <v>0</v>
      </c>
      <c r="L12" s="114">
        <f>Power!L3*Selector_PL!$B2</f>
        <v>0</v>
      </c>
      <c r="M12" s="114">
        <f>Power!M3</f>
        <v>0</v>
      </c>
      <c r="N12" s="114">
        <f>Power!N3*Selector_PL!$B2</f>
        <v>0</v>
      </c>
      <c r="O12" s="114">
        <f>Power!O3</f>
        <v>0</v>
      </c>
      <c r="P12" s="114">
        <f>Power!P3*Selector_PL!$B2</f>
        <v>0</v>
      </c>
      <c r="Q12" s="114">
        <f>Power!Q3</f>
        <v>0</v>
      </c>
      <c r="R12" s="114">
        <f>Power!R3*Selector_PL!$B2</f>
        <v>0</v>
      </c>
      <c r="S12" s="114">
        <f>Power!S3</f>
        <v>0</v>
      </c>
      <c r="T12" s="114">
        <f>Power!T3*Selector_PL!$B2</f>
        <v>0</v>
      </c>
      <c r="U12" s="114">
        <f>Power!U3</f>
        <v>0</v>
      </c>
      <c r="V12" s="114">
        <f>Power!V3*Selector_PL!$B2</f>
        <v>0</v>
      </c>
      <c r="W12" s="114">
        <f>Power!W3</f>
        <v>0</v>
      </c>
      <c r="X12" s="114">
        <f>Power!X3*Selector_PL!$B2</f>
        <v>0</v>
      </c>
    </row>
    <row r="13" spans="1:27" x14ac:dyDescent="0.4">
      <c r="A13" s="114" t="str">
        <f>Power!A4</f>
        <v>Local</v>
      </c>
      <c r="E13" s="114" t="str">
        <f>Power!E4</f>
        <v>CB 1 Phase 10A</v>
      </c>
      <c r="F13" s="114">
        <f>Power!F4*Selector_PL!$B3</f>
        <v>1</v>
      </c>
      <c r="G13" s="114" t="str">
        <f>Power!G4</f>
        <v>1 Phase Isolator</v>
      </c>
      <c r="H13" s="114">
        <f>Power!H4*Selector_PL!$B3</f>
        <v>1</v>
      </c>
      <c r="I13" s="114" t="str">
        <f>Power!I4</f>
        <v>2.5mm Twin and Earth</v>
      </c>
      <c r="J13" s="114">
        <f>Power!J4*Selector_PL!$B3</f>
        <v>5</v>
      </c>
      <c r="K13" s="114">
        <f>Power!K4</f>
        <v>0</v>
      </c>
      <c r="L13" s="114">
        <f>Power!L4*Selector_PL!$B3</f>
        <v>0</v>
      </c>
      <c r="M13" s="114">
        <f>Power!M4</f>
        <v>0</v>
      </c>
      <c r="N13" s="114">
        <f>Power!N4*Selector_PL!$B3</f>
        <v>0</v>
      </c>
      <c r="O13" s="114">
        <f>Power!O4</f>
        <v>0</v>
      </c>
      <c r="P13" s="114">
        <f>Power!P4*Selector_PL!$B3</f>
        <v>0</v>
      </c>
      <c r="Q13" s="114">
        <f>Power!Q4</f>
        <v>0</v>
      </c>
      <c r="R13" s="114">
        <f>Power!R4*Selector_PL!$B3</f>
        <v>0</v>
      </c>
      <c r="S13" s="114">
        <f>Power!S4</f>
        <v>0</v>
      </c>
      <c r="T13" s="114">
        <f>Power!T4*Selector_PL!$B3</f>
        <v>0</v>
      </c>
      <c r="U13" s="114">
        <f>Power!U4</f>
        <v>0</v>
      </c>
      <c r="V13" s="114">
        <f>Power!V4*Selector_PL!$B3</f>
        <v>0</v>
      </c>
      <c r="W13" s="114">
        <f>Power!W4</f>
        <v>0</v>
      </c>
      <c r="X13" s="114">
        <f>Power!X4*Selector_PL!$B3</f>
        <v>0</v>
      </c>
    </row>
    <row r="14" spans="1:27" x14ac:dyDescent="0.4">
      <c r="A14" s="114"/>
      <c r="E14" s="114"/>
      <c r="F14" s="114"/>
      <c r="G14" s="114"/>
      <c r="H14" s="114"/>
      <c r="I14" s="114"/>
      <c r="J14" s="114"/>
      <c r="K14" s="114"/>
      <c r="L14" s="114"/>
      <c r="M14" s="114"/>
      <c r="N14" s="114"/>
      <c r="O14" s="114"/>
      <c r="P14" s="114"/>
      <c r="Q14" s="114"/>
      <c r="R14" s="114"/>
      <c r="S14" s="114"/>
      <c r="T14" s="114"/>
      <c r="U14" s="114"/>
    </row>
    <row r="15" spans="1:27" x14ac:dyDescent="0.4">
      <c r="A15" s="114"/>
      <c r="E15" s="114"/>
      <c r="F15" s="114"/>
      <c r="G15" s="114"/>
      <c r="H15" s="114"/>
      <c r="I15" s="114"/>
      <c r="J15" s="114"/>
      <c r="K15" s="114"/>
      <c r="L15" s="114"/>
      <c r="M15" s="114"/>
      <c r="N15" s="114"/>
      <c r="O15" s="114"/>
      <c r="P15" s="114"/>
      <c r="Q15" s="114"/>
      <c r="R15" s="114"/>
      <c r="S15" s="114"/>
      <c r="T15" s="114"/>
      <c r="U15" s="11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013122-0120-4F48-B302-2D71E4882DF5}">
          <x14:formula1>
            <xm:f>'Part List'!$A:$A</xm:f>
          </x14:formula1>
          <xm:sqref>I3:J4 H11:K13 E3:H10 E14:H15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A4F9-248D-4236-92DC-FB356560B4FA}">
  <dimension ref="A1:X13"/>
  <sheetViews>
    <sheetView workbookViewId="0">
      <selection activeCell="N23" sqref="N23"/>
    </sheetView>
  </sheetViews>
  <sheetFormatPr defaultRowHeight="14.6" x14ac:dyDescent="0.4"/>
  <cols>
    <col min="1" max="1" width="12.15234375" bestFit="1" customWidth="1"/>
    <col min="2" max="2" width="8.4609375" bestFit="1" customWidth="1"/>
    <col min="3" max="3" width="8.921875" style="114" bestFit="1" customWidth="1"/>
    <col min="4" max="4" width="4.921875" style="114" bestFit="1" customWidth="1"/>
    <col min="5" max="5" width="3.84375" bestFit="1" customWidth="1"/>
    <col min="6" max="6" width="4.84375" bestFit="1" customWidth="1"/>
    <col min="7" max="7" width="4.921875" style="114" bestFit="1" customWidth="1"/>
    <col min="8" max="8" width="3.84375" bestFit="1" customWidth="1"/>
    <col min="9" max="9" width="4.84375" bestFit="1" customWidth="1"/>
    <col min="10" max="10" width="4.921875" style="114" bestFit="1" customWidth="1"/>
    <col min="11" max="11" width="3.84375" bestFit="1" customWidth="1"/>
    <col min="12" max="12" width="4.84375" bestFit="1" customWidth="1"/>
    <col min="13" max="13" width="4.921875" style="114" bestFit="1" customWidth="1"/>
    <col min="14" max="14" width="3.84375" bestFit="1" customWidth="1"/>
    <col min="15" max="15" width="4.15234375" bestFit="1" customWidth="1"/>
    <col min="16" max="16" width="4.921875" style="114" bestFit="1" customWidth="1"/>
    <col min="17" max="17" width="3.84375" bestFit="1" customWidth="1"/>
    <col min="18" max="18" width="4.15234375" bestFit="1" customWidth="1"/>
    <col min="19" max="19" width="4.921875" style="114" bestFit="1" customWidth="1"/>
    <col min="20" max="20" width="3.84375" bestFit="1" customWidth="1"/>
    <col min="21" max="21" width="4.15234375" bestFit="1" customWidth="1"/>
    <col min="22" max="22" width="4.921875" style="114" bestFit="1" customWidth="1"/>
    <col min="23" max="23" width="3.84375" bestFit="1" customWidth="1"/>
    <col min="24" max="24" width="4.15234375" bestFit="1" customWidth="1"/>
  </cols>
  <sheetData>
    <row r="1" spans="1:24" x14ac:dyDescent="0.4">
      <c r="A1" s="33" t="str">
        <f>Power!A2</f>
        <v>Power Supply</v>
      </c>
      <c r="B1" s="33" t="str">
        <f>Power!C2</f>
        <v>Unit Cost</v>
      </c>
      <c r="C1" s="114" t="s">
        <v>848</v>
      </c>
      <c r="D1" s="114" t="s">
        <v>849</v>
      </c>
      <c r="E1" s="114" t="str">
        <f>Power!F2</f>
        <v>Qty</v>
      </c>
      <c r="F1" s="114" t="str">
        <f>Power!E2</f>
        <v>Part</v>
      </c>
      <c r="G1" s="114" t="str">
        <f>D1</f>
        <v>Time</v>
      </c>
      <c r="H1" s="114" t="str">
        <f t="shared" ref="H1:X1" si="0">E1</f>
        <v>Qty</v>
      </c>
      <c r="I1" s="114" t="str">
        <f t="shared" si="0"/>
        <v>Part</v>
      </c>
      <c r="J1" s="114" t="str">
        <f t="shared" si="0"/>
        <v>Time</v>
      </c>
      <c r="K1" s="114" t="str">
        <f t="shared" si="0"/>
        <v>Qty</v>
      </c>
      <c r="L1" s="114" t="str">
        <f t="shared" si="0"/>
        <v>Part</v>
      </c>
      <c r="M1" s="114" t="str">
        <f t="shared" si="0"/>
        <v>Time</v>
      </c>
      <c r="N1" s="114" t="str">
        <f t="shared" si="0"/>
        <v>Qty</v>
      </c>
      <c r="O1" s="114" t="str">
        <f t="shared" si="0"/>
        <v>Part</v>
      </c>
      <c r="P1" s="114" t="str">
        <f t="shared" si="0"/>
        <v>Time</v>
      </c>
      <c r="Q1" s="114" t="str">
        <f t="shared" si="0"/>
        <v>Qty</v>
      </c>
      <c r="R1" s="114" t="str">
        <f t="shared" si="0"/>
        <v>Part</v>
      </c>
      <c r="S1" s="114" t="str">
        <f t="shared" si="0"/>
        <v>Time</v>
      </c>
      <c r="T1" s="114" t="str">
        <f t="shared" si="0"/>
        <v>Qty</v>
      </c>
      <c r="U1" s="114" t="str">
        <f t="shared" si="0"/>
        <v>Part</v>
      </c>
      <c r="V1" s="114" t="str">
        <f t="shared" si="0"/>
        <v>Time</v>
      </c>
      <c r="W1" s="114" t="str">
        <f t="shared" si="0"/>
        <v>Qty</v>
      </c>
      <c r="X1" s="114" t="str">
        <f t="shared" si="0"/>
        <v>Part</v>
      </c>
    </row>
    <row r="2" spans="1:24" x14ac:dyDescent="0.4">
      <c r="A2" s="33" t="str">
        <f>Power!A3</f>
        <v>MSSB</v>
      </c>
      <c r="B2" s="33">
        <f>E2*F2+H2*I2+K2*L2+N2*O2+Q2*R2+T2*U2+W2*X2</f>
        <v>45.25</v>
      </c>
      <c r="C2" s="114">
        <f>D2*E2+G2*H2+J2*K2+M2*N2+P2*Q2+S2*T2+V2*W2</f>
        <v>3</v>
      </c>
      <c r="D2" s="114">
        <v>1</v>
      </c>
      <c r="E2" s="114">
        <f>Power!F3</f>
        <v>1</v>
      </c>
      <c r="F2" s="114">
        <f>IFERROR(VLOOKUP(Power!E3, 'Part List'!$A:$G, 3, FALSE),0)</f>
        <v>8.4499999999999993</v>
      </c>
      <c r="G2" s="114">
        <v>0</v>
      </c>
      <c r="H2" s="114">
        <f>Power!H3</f>
        <v>1</v>
      </c>
      <c r="I2" s="114">
        <f>IFERROR(VLOOKUP(Power!G3, 'Part List'!$A:$G, 3, FALSE),0)</f>
        <v>19.8</v>
      </c>
      <c r="J2" s="114">
        <f>2/20</f>
        <v>0.1</v>
      </c>
      <c r="K2" s="114">
        <f>Power!J3</f>
        <v>20</v>
      </c>
      <c r="L2" s="114">
        <f>IFERROR(VLOOKUP(Power!I3, 'Part List'!$A:$G, 3, FALSE),0)</f>
        <v>0.85</v>
      </c>
      <c r="N2" s="114">
        <f>Power!K3</f>
        <v>0</v>
      </c>
      <c r="O2" s="114">
        <f>IFERROR(VLOOKUP(Power!L3, 'Part List'!$A:$G, 3, FALSE),0)</f>
        <v>0</v>
      </c>
      <c r="Q2" s="114">
        <f>Power!M3</f>
        <v>0</v>
      </c>
      <c r="R2" s="114">
        <f>IFERROR(VLOOKUP(Power!N3, 'Part List'!$A:$G, 3, FALSE),0)</f>
        <v>0</v>
      </c>
      <c r="T2" s="114">
        <f>Power!O3</f>
        <v>0</v>
      </c>
      <c r="U2" s="114">
        <f>IFERROR(VLOOKUP(Power!P3, 'Part List'!$A:$G, 3, FALSE),0)</f>
        <v>0</v>
      </c>
      <c r="W2" s="114">
        <f>Power!Q3</f>
        <v>0</v>
      </c>
      <c r="X2" s="114">
        <f>IFERROR(VLOOKUP(Power!R3, 'Part List'!$A:$G, 3, FALSE),0)</f>
        <v>0</v>
      </c>
    </row>
    <row r="3" spans="1:24" x14ac:dyDescent="0.4">
      <c r="A3" s="33" t="str">
        <f>Power!A4</f>
        <v>Local</v>
      </c>
      <c r="B3" s="33">
        <f t="shared" ref="B3:B13" si="1">E3*F3+H3*I3+K3*L3+N3*O3+Q3*R3+T3*U3+W3*X3</f>
        <v>32.5</v>
      </c>
      <c r="C3" s="114">
        <f t="shared" ref="C3:C13" si="2">D3*E3+G3*H3+J3*K3+M3*N3+P3*Q3+S3*T3+V3*W3</f>
        <v>2</v>
      </c>
      <c r="D3" s="114">
        <v>1</v>
      </c>
      <c r="E3" s="114">
        <f>Power!F4</f>
        <v>1</v>
      </c>
      <c r="F3" s="114">
        <f>IFERROR(VLOOKUP(Power!E4, 'Part List'!$A:$G, 3, FALSE),0)</f>
        <v>8.4499999999999993</v>
      </c>
      <c r="G3" s="114">
        <v>0</v>
      </c>
      <c r="H3" s="114">
        <f>Power!H4</f>
        <v>1</v>
      </c>
      <c r="I3" s="114">
        <f>IFERROR(VLOOKUP(Power!G4, 'Part List'!$A:$G, 3, FALSE),0)</f>
        <v>19.8</v>
      </c>
      <c r="J3" s="114">
        <f>1/5</f>
        <v>0.2</v>
      </c>
      <c r="K3" s="114">
        <f>Power!J4</f>
        <v>5</v>
      </c>
      <c r="L3" s="114">
        <f>IFERROR(VLOOKUP(Power!I4, 'Part List'!$A:$G, 3, FALSE),0)</f>
        <v>0.85</v>
      </c>
      <c r="N3" s="114">
        <f>Power!K4</f>
        <v>0</v>
      </c>
      <c r="O3" s="114">
        <f>IFERROR(VLOOKUP(Power!L4, 'Part List'!$A:$G, 3, FALSE),0)</f>
        <v>0</v>
      </c>
      <c r="Q3" s="114">
        <f>Power!M4</f>
        <v>0</v>
      </c>
      <c r="R3" s="114">
        <f>IFERROR(VLOOKUP(Power!N4, 'Part List'!$A:$G, 3, FALSE),0)</f>
        <v>0</v>
      </c>
      <c r="T3" s="114">
        <f>Power!O4</f>
        <v>0</v>
      </c>
      <c r="U3" s="114">
        <f>IFERROR(VLOOKUP(Power!P4, 'Part List'!$A:$G, 3, FALSE),0)</f>
        <v>0</v>
      </c>
      <c r="W3" s="114">
        <f>Power!Q4</f>
        <v>0</v>
      </c>
      <c r="X3" s="114">
        <f>IFERROR(VLOOKUP(Power!R4, 'Part List'!$A:$G, 3, FALSE),0)</f>
        <v>0</v>
      </c>
    </row>
    <row r="4" spans="1:24" x14ac:dyDescent="0.4">
      <c r="A4" s="33"/>
      <c r="B4" s="33">
        <f t="shared" si="1"/>
        <v>0</v>
      </c>
      <c r="C4" s="114">
        <f t="shared" si="2"/>
        <v>0</v>
      </c>
      <c r="D4" s="114">
        <v>0</v>
      </c>
      <c r="E4" s="114">
        <f>Power!F5</f>
        <v>0</v>
      </c>
      <c r="F4" s="114">
        <f>IFERROR(VLOOKUP(Power!E5, 'Part List'!$A:$G, 3, FALSE),0)</f>
        <v>0</v>
      </c>
      <c r="G4" s="114">
        <v>0</v>
      </c>
      <c r="H4" s="114">
        <f>Power!H5</f>
        <v>0</v>
      </c>
      <c r="I4" s="114">
        <f>IFERROR(VLOOKUP(Power!G5, 'Part List'!$A:$G, 3, FALSE),0)</f>
        <v>0</v>
      </c>
      <c r="K4" s="114">
        <f>Power!J5</f>
        <v>0</v>
      </c>
      <c r="L4" s="114">
        <f>IFERROR(VLOOKUP(Power!I5, 'Part List'!$A:$G, 3, FALSE),0)</f>
        <v>0</v>
      </c>
      <c r="N4" s="114">
        <f>Power!K5</f>
        <v>0</v>
      </c>
      <c r="O4" s="114">
        <f>IFERROR(VLOOKUP(Power!L5, 'Part List'!$A:$G, 3, FALSE),0)</f>
        <v>0</v>
      </c>
      <c r="Q4" s="114">
        <f>Power!M5</f>
        <v>0</v>
      </c>
      <c r="R4" s="114">
        <f>IFERROR(VLOOKUP(Power!N5, 'Part List'!$A:$G, 3, FALSE),0)</f>
        <v>0</v>
      </c>
      <c r="T4" s="114">
        <f>Power!O5</f>
        <v>0</v>
      </c>
      <c r="U4" s="114">
        <f>IFERROR(VLOOKUP(Power!P5, 'Part List'!$A:$G, 3, FALSE),0)</f>
        <v>0</v>
      </c>
      <c r="W4" s="114">
        <f>Power!Q5</f>
        <v>0</v>
      </c>
      <c r="X4" s="114">
        <f>IFERROR(VLOOKUP(Power!R5, 'Part List'!$A:$G, 3, FALSE),0)</f>
        <v>0</v>
      </c>
    </row>
    <row r="5" spans="1:24" x14ac:dyDescent="0.4">
      <c r="A5" s="33"/>
      <c r="B5" s="33">
        <f t="shared" ref="B5:B13" si="3">E5*F5+H5*I5+K5*L5+N5*O5+Q5*R5+T5*U5+W5*X5</f>
        <v>0</v>
      </c>
      <c r="C5" s="114">
        <f t="shared" ref="C5:C13" si="4">D5*E5+G5*H5+J5*K5+M5*N5+P5*Q5+S5*T5+V5*W5</f>
        <v>0</v>
      </c>
      <c r="D5" s="114">
        <v>0</v>
      </c>
      <c r="E5" s="114">
        <f>Power!F6</f>
        <v>0</v>
      </c>
      <c r="F5" s="114">
        <f>IFERROR(VLOOKUP(Power!E6, 'Part List'!$A:$G, 3, FALSE),0)</f>
        <v>0</v>
      </c>
      <c r="G5" s="114">
        <v>0</v>
      </c>
      <c r="H5" s="114">
        <f>Power!H6</f>
        <v>0</v>
      </c>
      <c r="I5" s="114">
        <f>IFERROR(VLOOKUP(Power!G6, 'Part List'!$A:$G, 3, FALSE),0)</f>
        <v>0</v>
      </c>
      <c r="K5" s="114">
        <v>6</v>
      </c>
      <c r="L5" s="114">
        <f>IFERROR(VLOOKUP(Power!I6, 'Part List'!$A:$G, 3, FALSE),0)</f>
        <v>0</v>
      </c>
      <c r="N5" s="114">
        <f>Power!K6</f>
        <v>0</v>
      </c>
      <c r="O5" s="114">
        <f>IFERROR(VLOOKUP(Power!L6, 'Part List'!$A:$G, 3, FALSE),0)</f>
        <v>0</v>
      </c>
      <c r="Q5" s="114">
        <f>Power!M6</f>
        <v>0</v>
      </c>
      <c r="R5" s="114">
        <f>IFERROR(VLOOKUP(Power!N6, 'Part List'!$A:$G, 3, FALSE),0)</f>
        <v>0</v>
      </c>
      <c r="T5" s="114">
        <f>Power!O6</f>
        <v>0</v>
      </c>
      <c r="U5" s="114">
        <f>IFERROR(VLOOKUP(Power!P6, 'Part List'!$A:$G, 3, FALSE),0)</f>
        <v>0</v>
      </c>
      <c r="W5" s="114">
        <f>Power!Q6</f>
        <v>0</v>
      </c>
      <c r="X5" s="114">
        <f>IFERROR(VLOOKUP(Power!R6, 'Part List'!$A:$G, 3, FALSE),0)</f>
        <v>0</v>
      </c>
    </row>
    <row r="6" spans="1:24" x14ac:dyDescent="0.4">
      <c r="A6" s="33"/>
      <c r="B6" s="33">
        <f t="shared" si="3"/>
        <v>0</v>
      </c>
      <c r="C6" s="114">
        <f t="shared" si="4"/>
        <v>0</v>
      </c>
      <c r="D6" s="114">
        <v>0</v>
      </c>
      <c r="E6" s="114">
        <f>Power!F7</f>
        <v>0</v>
      </c>
      <c r="F6" s="114">
        <f>IFERROR(VLOOKUP(Power!E7, 'Part List'!$A:$G, 3, FALSE),0)</f>
        <v>0</v>
      </c>
      <c r="G6" s="114">
        <v>0</v>
      </c>
      <c r="H6" s="114">
        <f>Power!H7</f>
        <v>0</v>
      </c>
      <c r="I6" s="114">
        <f>IFERROR(VLOOKUP(Power!G7, 'Part List'!$A:$G, 3, FALSE),0)</f>
        <v>0</v>
      </c>
      <c r="K6" s="114">
        <f>Power!J7</f>
        <v>0</v>
      </c>
      <c r="L6" s="114">
        <f>IFERROR(VLOOKUP(Power!I7, 'Part List'!$A:$G, 3, FALSE),0)</f>
        <v>0</v>
      </c>
      <c r="N6" s="114">
        <f>Power!K7</f>
        <v>0</v>
      </c>
      <c r="O6" s="114">
        <f>IFERROR(VLOOKUP(Power!L7, 'Part List'!$A:$G, 3, FALSE),0)</f>
        <v>0</v>
      </c>
      <c r="Q6" s="114">
        <f>Power!M7</f>
        <v>0</v>
      </c>
      <c r="R6" s="114">
        <f>IFERROR(VLOOKUP(Power!N7, 'Part List'!$A:$G, 3, FALSE),0)</f>
        <v>0</v>
      </c>
      <c r="T6" s="114">
        <f>Power!O7</f>
        <v>0</v>
      </c>
      <c r="U6" s="114">
        <f>IFERROR(VLOOKUP(Power!P7, 'Part List'!$A:$G, 3, FALSE),0)</f>
        <v>0</v>
      </c>
      <c r="W6" s="114">
        <f>Power!Q7</f>
        <v>0</v>
      </c>
      <c r="X6" s="114">
        <f>IFERROR(VLOOKUP(Power!R7, 'Part List'!$A:$G, 3, FALSE),0)</f>
        <v>0</v>
      </c>
    </row>
    <row r="7" spans="1:24" x14ac:dyDescent="0.4">
      <c r="A7" s="33"/>
      <c r="B7" s="33">
        <f t="shared" si="3"/>
        <v>0</v>
      </c>
      <c r="C7" s="114">
        <f t="shared" si="4"/>
        <v>0</v>
      </c>
      <c r="D7" s="114">
        <v>0</v>
      </c>
      <c r="E7" s="114">
        <f>Power!F8</f>
        <v>0</v>
      </c>
      <c r="F7" s="114">
        <f>IFERROR(VLOOKUP(Power!E8, 'Part List'!$A:$G, 3, FALSE),0)</f>
        <v>0</v>
      </c>
      <c r="G7" s="114">
        <v>0</v>
      </c>
      <c r="H7" s="114">
        <f>Power!H8</f>
        <v>0</v>
      </c>
      <c r="I7" s="114">
        <f>IFERROR(VLOOKUP(Power!G8, 'Part List'!$A:$G, 3, FALSE),0)</f>
        <v>0</v>
      </c>
      <c r="K7" s="114">
        <v>7</v>
      </c>
      <c r="L7" s="114">
        <f>IFERROR(VLOOKUP(Power!I8, 'Part List'!$A:$G, 3, FALSE),0)</f>
        <v>0</v>
      </c>
      <c r="N7" s="114">
        <f>Power!K8</f>
        <v>0</v>
      </c>
      <c r="O7" s="114">
        <f>IFERROR(VLOOKUP(Power!L8, 'Part List'!$A:$G, 3, FALSE),0)</f>
        <v>0</v>
      </c>
      <c r="Q7" s="114">
        <f>Power!M8</f>
        <v>0</v>
      </c>
      <c r="R7" s="114">
        <f>IFERROR(VLOOKUP(Power!N8, 'Part List'!$A:$G, 3, FALSE),0)</f>
        <v>0</v>
      </c>
      <c r="T7" s="114">
        <f>Power!O8</f>
        <v>0</v>
      </c>
      <c r="U7" s="114">
        <f>IFERROR(VLOOKUP(Power!P8, 'Part List'!$A:$G, 3, FALSE),0)</f>
        <v>0</v>
      </c>
      <c r="W7" s="114">
        <f>Power!Q8</f>
        <v>0</v>
      </c>
      <c r="X7" s="114">
        <f>IFERROR(VLOOKUP(Power!R8, 'Part List'!$A:$G, 3, FALSE),0)</f>
        <v>0</v>
      </c>
    </row>
    <row r="8" spans="1:24" x14ac:dyDescent="0.4">
      <c r="A8" s="33"/>
      <c r="B8" s="33">
        <f t="shared" si="3"/>
        <v>0</v>
      </c>
      <c r="C8" s="114">
        <f t="shared" si="4"/>
        <v>0</v>
      </c>
      <c r="D8" s="114">
        <v>0</v>
      </c>
      <c r="E8" s="114">
        <f>Power!F9</f>
        <v>0</v>
      </c>
      <c r="F8" s="114">
        <f>IFERROR(VLOOKUP(Power!E9, 'Part List'!$A:$G, 3, FALSE),0)</f>
        <v>0</v>
      </c>
      <c r="G8" s="114">
        <v>0</v>
      </c>
      <c r="H8" s="114">
        <f>Power!H9</f>
        <v>0</v>
      </c>
      <c r="I8" s="114">
        <f>IFERROR(VLOOKUP(Power!G9, 'Part List'!$A:$G, 3, FALSE),0)</f>
        <v>0</v>
      </c>
      <c r="K8" s="114">
        <f>Power!J9</f>
        <v>0</v>
      </c>
      <c r="L8" s="114">
        <f>IFERROR(VLOOKUP(Power!I9, 'Part List'!$A:$G, 3, FALSE),0)</f>
        <v>0</v>
      </c>
      <c r="N8" s="114">
        <f>Power!K9</f>
        <v>0</v>
      </c>
      <c r="O8" s="114">
        <f>IFERROR(VLOOKUP(Power!L9, 'Part List'!$A:$G, 3, FALSE),0)</f>
        <v>0</v>
      </c>
      <c r="Q8" s="114">
        <f>Power!M9</f>
        <v>0</v>
      </c>
      <c r="R8" s="114">
        <f>IFERROR(VLOOKUP(Power!N9, 'Part List'!$A:$G, 3, FALSE),0)</f>
        <v>0</v>
      </c>
      <c r="T8" s="114">
        <f>Power!O9</f>
        <v>0</v>
      </c>
      <c r="U8" s="114">
        <f>IFERROR(VLOOKUP(Power!P9, 'Part List'!$A:$G, 3, FALSE),0)</f>
        <v>0</v>
      </c>
      <c r="W8" s="114">
        <f>Power!Q9</f>
        <v>0</v>
      </c>
      <c r="X8" s="114">
        <f>IFERROR(VLOOKUP(Power!R9, 'Part List'!$A:$G, 3, FALSE),0)</f>
        <v>0</v>
      </c>
    </row>
    <row r="9" spans="1:24" x14ac:dyDescent="0.4">
      <c r="A9" s="33"/>
      <c r="B9" s="33"/>
      <c r="E9" s="114"/>
      <c r="F9" s="114"/>
      <c r="H9" s="114"/>
      <c r="I9" s="114"/>
      <c r="K9" s="114"/>
      <c r="L9" s="114"/>
      <c r="N9" s="114"/>
      <c r="O9" s="114"/>
      <c r="Q9" s="114"/>
      <c r="R9" s="114"/>
      <c r="T9" s="114"/>
      <c r="U9" s="114"/>
      <c r="W9" s="114"/>
      <c r="X9" s="114"/>
    </row>
    <row r="10" spans="1:24" x14ac:dyDescent="0.4">
      <c r="A10" s="33"/>
      <c r="B10" s="33"/>
      <c r="E10" s="114"/>
      <c r="F10" s="114"/>
      <c r="H10" s="114"/>
      <c r="I10" s="114"/>
      <c r="K10" s="114"/>
      <c r="L10" s="114"/>
      <c r="N10" s="114"/>
      <c r="O10" s="114"/>
      <c r="Q10" s="114"/>
      <c r="R10" s="114"/>
      <c r="T10" s="114"/>
      <c r="U10" s="114"/>
      <c r="W10" s="114"/>
      <c r="X10" s="114"/>
    </row>
    <row r="11" spans="1:24" x14ac:dyDescent="0.4">
      <c r="A11" s="33"/>
      <c r="B11" s="33"/>
      <c r="E11" s="114"/>
      <c r="F11" s="114"/>
      <c r="H11" s="114"/>
      <c r="I11" s="114"/>
      <c r="K11" s="114"/>
      <c r="L11" s="114"/>
      <c r="N11" s="114"/>
      <c r="O11" s="114"/>
      <c r="Q11" s="114"/>
      <c r="R11" s="114"/>
      <c r="T11" s="114"/>
      <c r="U11" s="114"/>
      <c r="W11" s="114"/>
      <c r="X11" s="114"/>
    </row>
    <row r="12" spans="1:24" x14ac:dyDescent="0.4">
      <c r="A12" s="33"/>
      <c r="B12" s="33"/>
      <c r="E12" s="114"/>
      <c r="F12" s="114"/>
      <c r="H12" s="114"/>
      <c r="I12" s="114"/>
      <c r="K12" s="114"/>
      <c r="L12" s="114"/>
      <c r="N12" s="114"/>
      <c r="O12" s="114"/>
      <c r="Q12" s="114"/>
      <c r="R12" s="114"/>
      <c r="T12" s="114"/>
      <c r="U12" s="114"/>
      <c r="W12" s="114"/>
      <c r="X12" s="114"/>
    </row>
    <row r="13" spans="1:24" x14ac:dyDescent="0.4">
      <c r="A13" s="33"/>
      <c r="B13" s="33"/>
      <c r="E13" s="114"/>
      <c r="F13" s="114"/>
      <c r="H13" s="114"/>
      <c r="I13" s="114"/>
      <c r="K13" s="114"/>
      <c r="L13" s="114"/>
      <c r="N13" s="114"/>
      <c r="O13" s="114"/>
      <c r="Q13" s="114"/>
      <c r="R13" s="114"/>
      <c r="T13" s="114"/>
      <c r="U13" s="114"/>
      <c r="W13" s="114"/>
      <c r="X13" s="1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4A3B-064D-4F37-A7DF-87A89C80DA85}">
  <dimension ref="A1:AL32"/>
  <sheetViews>
    <sheetView tabSelected="1" workbookViewId="0">
      <selection activeCell="O15" sqref="O15"/>
    </sheetView>
  </sheetViews>
  <sheetFormatPr defaultRowHeight="14.6" x14ac:dyDescent="0.4"/>
  <cols>
    <col min="1" max="16384" width="9.23046875" style="114"/>
  </cols>
  <sheetData>
    <row r="1" spans="1:27" x14ac:dyDescent="0.4">
      <c r="A1" s="114" t="s">
        <v>860</v>
      </c>
    </row>
    <row r="2" spans="1:27" x14ac:dyDescent="0.4">
      <c r="A2" s="114" t="s">
        <v>679</v>
      </c>
      <c r="B2" s="114" t="s">
        <v>840</v>
      </c>
      <c r="C2" s="114" t="s">
        <v>845</v>
      </c>
      <c r="D2" s="114" t="s">
        <v>848</v>
      </c>
      <c r="E2" s="114" t="s">
        <v>835</v>
      </c>
      <c r="F2" s="114" t="s">
        <v>809</v>
      </c>
      <c r="G2" s="114" t="str">
        <f>E2</f>
        <v>Part</v>
      </c>
      <c r="H2" s="114" t="str">
        <f>F2</f>
        <v>Qty</v>
      </c>
      <c r="I2" s="114" t="str">
        <f>G2</f>
        <v>Part</v>
      </c>
      <c r="J2" s="114" t="str">
        <f>H2</f>
        <v>Qty</v>
      </c>
      <c r="K2" s="114" t="str">
        <f>I2</f>
        <v>Part</v>
      </c>
      <c r="L2" s="114" t="str">
        <f>J2</f>
        <v>Qty</v>
      </c>
      <c r="M2" s="114" t="str">
        <f>K2</f>
        <v>Part</v>
      </c>
      <c r="N2" s="114" t="str">
        <f>L2</f>
        <v>Qty</v>
      </c>
      <c r="O2" s="114" t="str">
        <f>M2</f>
        <v>Part</v>
      </c>
      <c r="P2" s="114" t="str">
        <f>N2</f>
        <v>Qty</v>
      </c>
      <c r="Q2" s="114" t="str">
        <f>O2</f>
        <v>Part</v>
      </c>
      <c r="R2" s="114" t="str">
        <f>P2</f>
        <v>Qty</v>
      </c>
      <c r="S2" s="114" t="str">
        <f>Q2</f>
        <v>Part</v>
      </c>
      <c r="T2" s="114" t="str">
        <f>R2</f>
        <v>Qty</v>
      </c>
      <c r="U2" s="114" t="str">
        <f>S2</f>
        <v>Part</v>
      </c>
      <c r="V2" s="114" t="str">
        <f t="shared" ref="V2:AA2" si="0">T2</f>
        <v>Qty</v>
      </c>
      <c r="W2" s="114" t="str">
        <f t="shared" si="0"/>
        <v>Part</v>
      </c>
      <c r="X2" s="114" t="str">
        <f t="shared" si="0"/>
        <v>Qty</v>
      </c>
      <c r="Y2" s="114" t="str">
        <f t="shared" si="0"/>
        <v>Part</v>
      </c>
      <c r="Z2" s="114" t="str">
        <f t="shared" si="0"/>
        <v>Qty</v>
      </c>
      <c r="AA2" s="114" t="str">
        <f t="shared" si="0"/>
        <v>Part</v>
      </c>
    </row>
    <row r="3" spans="1:27" x14ac:dyDescent="0.4">
      <c r="A3" s="114" t="s">
        <v>833</v>
      </c>
      <c r="C3" s="114">
        <f>'Fan_F$'!B11</f>
        <v>0</v>
      </c>
      <c r="D3" s="114">
        <f>'Fan_F$'!C11</f>
        <v>0</v>
      </c>
      <c r="F3" s="114">
        <v>1</v>
      </c>
      <c r="H3" s="114">
        <v>1</v>
      </c>
      <c r="J3" s="114">
        <v>1</v>
      </c>
      <c r="L3" s="114">
        <v>1</v>
      </c>
      <c r="N3" s="114">
        <v>1</v>
      </c>
      <c r="P3" s="114">
        <v>1</v>
      </c>
      <c r="R3" s="114">
        <v>1</v>
      </c>
    </row>
    <row r="4" spans="1:27" x14ac:dyDescent="0.4">
      <c r="A4" s="114" t="s">
        <v>834</v>
      </c>
      <c r="C4" s="114">
        <f>'Fan_F$'!B12</f>
        <v>80</v>
      </c>
      <c r="D4" s="114">
        <f>'Fan_F$'!C12</f>
        <v>0</v>
      </c>
      <c r="F4" s="114">
        <v>1</v>
      </c>
      <c r="H4" s="114">
        <v>1</v>
      </c>
      <c r="J4" s="114">
        <v>1</v>
      </c>
      <c r="L4" s="114">
        <v>1</v>
      </c>
      <c r="N4" s="114">
        <v>1</v>
      </c>
      <c r="P4" s="114">
        <v>1</v>
      </c>
      <c r="R4" s="114">
        <v>1</v>
      </c>
    </row>
    <row r="5" spans="1:27" x14ac:dyDescent="0.4">
      <c r="A5" s="114" t="s">
        <v>826</v>
      </c>
      <c r="C5" s="114">
        <f>'Fan_F$'!B4</f>
        <v>0</v>
      </c>
      <c r="D5" s="114">
        <f>'Fan_F$'!C4</f>
        <v>0</v>
      </c>
      <c r="F5" s="114">
        <v>0</v>
      </c>
      <c r="H5" s="114">
        <v>0</v>
      </c>
      <c r="J5" s="114">
        <v>0</v>
      </c>
    </row>
    <row r="6" spans="1:27" x14ac:dyDescent="0.4">
      <c r="A6" s="114" t="s">
        <v>828</v>
      </c>
      <c r="C6" s="114">
        <f>'Fan_F$'!B6</f>
        <v>0</v>
      </c>
      <c r="D6" s="114">
        <f>'Fan_F$'!C6</f>
        <v>4</v>
      </c>
      <c r="E6" s="114" t="s">
        <v>420</v>
      </c>
      <c r="F6" s="114">
        <v>1</v>
      </c>
      <c r="G6" s="114" t="s">
        <v>281</v>
      </c>
      <c r="H6" s="114">
        <v>1</v>
      </c>
      <c r="I6" s="114" t="s">
        <v>328</v>
      </c>
      <c r="J6" s="114">
        <v>1</v>
      </c>
      <c r="K6" s="114" t="s">
        <v>851</v>
      </c>
      <c r="L6" s="114">
        <v>1</v>
      </c>
      <c r="M6" s="114" t="s">
        <v>305</v>
      </c>
      <c r="N6" s="114">
        <v>1</v>
      </c>
      <c r="O6" s="114" t="s">
        <v>852</v>
      </c>
      <c r="P6" s="114">
        <v>1</v>
      </c>
      <c r="Q6" s="114" t="s">
        <v>853</v>
      </c>
      <c r="R6" s="114">
        <v>1</v>
      </c>
    </row>
    <row r="7" spans="1:27" x14ac:dyDescent="0.4">
      <c r="A7" s="114" t="s">
        <v>829</v>
      </c>
      <c r="C7" s="114">
        <f>'Fan_F$'!B7</f>
        <v>0</v>
      </c>
      <c r="D7" s="114">
        <f>'Fan_F$'!C7</f>
        <v>0</v>
      </c>
      <c r="F7" s="114">
        <v>1</v>
      </c>
      <c r="H7" s="114">
        <v>1</v>
      </c>
      <c r="J7" s="114">
        <v>1</v>
      </c>
      <c r="L7" s="114">
        <v>1</v>
      </c>
      <c r="N7" s="114">
        <v>1</v>
      </c>
      <c r="P7" s="114">
        <v>1</v>
      </c>
      <c r="R7" s="114">
        <v>1</v>
      </c>
    </row>
    <row r="8" spans="1:27" x14ac:dyDescent="0.4">
      <c r="A8" s="114" t="s">
        <v>831</v>
      </c>
      <c r="C8" s="114">
        <f>'Fan_F$'!B9</f>
        <v>609.48</v>
      </c>
      <c r="D8" s="114">
        <f>'Fan_F$'!C9</f>
        <v>0</v>
      </c>
      <c r="F8" s="114">
        <v>1</v>
      </c>
      <c r="H8" s="114">
        <v>1</v>
      </c>
      <c r="J8" s="114">
        <v>1</v>
      </c>
      <c r="L8" s="114">
        <v>1</v>
      </c>
      <c r="N8" s="114">
        <v>1</v>
      </c>
      <c r="P8" s="114">
        <v>1</v>
      </c>
      <c r="R8" s="114">
        <v>1</v>
      </c>
    </row>
    <row r="9" spans="1:27" x14ac:dyDescent="0.4">
      <c r="A9" s="114" t="s">
        <v>830</v>
      </c>
      <c r="C9" s="114">
        <f>'Fan_F$'!B8</f>
        <v>0</v>
      </c>
      <c r="D9" s="114">
        <f>'Fan_F$'!C8</f>
        <v>0</v>
      </c>
      <c r="F9" s="114">
        <v>1</v>
      </c>
      <c r="H9" s="114">
        <v>1</v>
      </c>
      <c r="J9" s="114">
        <v>1</v>
      </c>
      <c r="L9" s="114">
        <v>1</v>
      </c>
      <c r="N9" s="114">
        <v>1</v>
      </c>
      <c r="P9" s="114">
        <v>1</v>
      </c>
      <c r="R9" s="114">
        <v>1</v>
      </c>
    </row>
    <row r="10" spans="1:27" x14ac:dyDescent="0.4">
      <c r="A10" s="114" t="s">
        <v>858</v>
      </c>
      <c r="B10" s="114" t="s">
        <v>847</v>
      </c>
      <c r="C10" s="114">
        <f>'Fan_F$'!B2</f>
        <v>0</v>
      </c>
      <c r="D10" s="114">
        <f>'Fan_F$'!C2</f>
        <v>3</v>
      </c>
      <c r="E10" s="114" t="s">
        <v>672</v>
      </c>
      <c r="F10" s="114">
        <v>1</v>
      </c>
      <c r="G10" s="114" t="s">
        <v>420</v>
      </c>
      <c r="H10" s="114">
        <v>1</v>
      </c>
      <c r="I10" s="114" t="s">
        <v>281</v>
      </c>
      <c r="J10" s="114">
        <v>1</v>
      </c>
      <c r="K10" s="114" t="s">
        <v>328</v>
      </c>
      <c r="L10" s="114">
        <v>1</v>
      </c>
      <c r="M10" s="114" t="s">
        <v>851</v>
      </c>
      <c r="N10" s="114">
        <v>1</v>
      </c>
      <c r="O10" s="114" t="s">
        <v>305</v>
      </c>
      <c r="P10" s="114">
        <v>1</v>
      </c>
      <c r="Q10" s="114" t="s">
        <v>852</v>
      </c>
      <c r="R10" s="114">
        <v>1</v>
      </c>
      <c r="S10" s="114" t="s">
        <v>853</v>
      </c>
      <c r="T10" s="114">
        <v>1</v>
      </c>
    </row>
    <row r="11" spans="1:27" x14ac:dyDescent="0.4">
      <c r="A11" s="114" t="s">
        <v>827</v>
      </c>
      <c r="C11" s="114">
        <f>'Fan_F$'!B5</f>
        <v>549.48</v>
      </c>
      <c r="D11" s="114">
        <f>'Fan_F$'!C5</f>
        <v>0</v>
      </c>
      <c r="F11" s="114">
        <v>0</v>
      </c>
      <c r="H11" s="114">
        <v>0</v>
      </c>
      <c r="J11" s="114">
        <v>0</v>
      </c>
    </row>
    <row r="12" spans="1:27" x14ac:dyDescent="0.4">
      <c r="A12" s="114" t="s">
        <v>832</v>
      </c>
      <c r="B12" s="114" t="s">
        <v>850</v>
      </c>
      <c r="C12" s="114">
        <f>'Fan_F$'!B10</f>
        <v>0</v>
      </c>
      <c r="D12" s="114">
        <f>'Fan_F$'!C10</f>
        <v>0</v>
      </c>
      <c r="F12" s="114">
        <v>1</v>
      </c>
      <c r="H12" s="114">
        <v>1</v>
      </c>
      <c r="J12" s="114">
        <v>1</v>
      </c>
      <c r="L12" s="114">
        <v>1</v>
      </c>
      <c r="N12" s="114">
        <v>1</v>
      </c>
      <c r="P12" s="114">
        <v>1</v>
      </c>
      <c r="R12" s="114">
        <v>1</v>
      </c>
    </row>
    <row r="13" spans="1:27" x14ac:dyDescent="0.4">
      <c r="A13" s="114" t="s">
        <v>824</v>
      </c>
      <c r="B13" s="114" t="s">
        <v>843</v>
      </c>
      <c r="C13" s="114">
        <f>'Fan_F$'!B3</f>
        <v>0</v>
      </c>
      <c r="D13" s="114">
        <f>'Fan_F$'!C3</f>
        <v>0</v>
      </c>
      <c r="E13" s="114" t="s">
        <v>591</v>
      </c>
      <c r="F13" s="114">
        <v>1</v>
      </c>
      <c r="H13" s="114">
        <v>0</v>
      </c>
      <c r="J13" s="114">
        <v>0</v>
      </c>
    </row>
    <row r="14" spans="1:27" x14ac:dyDescent="0.4">
      <c r="F14" s="114">
        <v>1</v>
      </c>
      <c r="H14" s="114">
        <v>1</v>
      </c>
      <c r="J14" s="114">
        <v>1</v>
      </c>
      <c r="L14" s="114">
        <v>1</v>
      </c>
      <c r="N14" s="114">
        <v>1</v>
      </c>
      <c r="P14" s="114">
        <v>1</v>
      </c>
      <c r="R14" s="114">
        <v>1</v>
      </c>
    </row>
    <row r="20" spans="1:38" x14ac:dyDescent="0.4">
      <c r="A20" s="114" t="s">
        <v>861</v>
      </c>
    </row>
    <row r="21" spans="1:38" s="33" customFormat="1" x14ac:dyDescent="0.4">
      <c r="A21" s="33" t="str">
        <f>A2</f>
        <v>Power Supply</v>
      </c>
      <c r="E21" s="33" t="str">
        <f>E2</f>
        <v>Part</v>
      </c>
      <c r="F21" s="33" t="str">
        <f>F2</f>
        <v>Qty</v>
      </c>
    </row>
    <row r="22" spans="1:38" x14ac:dyDescent="0.4">
      <c r="A22" s="114" t="str">
        <f t="shared" ref="A22:A32" si="1">A3</f>
        <v>BMS Provisions</v>
      </c>
      <c r="E22" s="114">
        <f>E3</f>
        <v>0</v>
      </c>
      <c r="F22" s="114">
        <f>IFERROR(F3*VLOOKUP($A22,Selector_PL!$A:$B,2,FALSE),0)</f>
        <v>0</v>
      </c>
      <c r="G22" s="114">
        <f t="shared" ref="G22:AL22" si="2">G3</f>
        <v>0</v>
      </c>
      <c r="H22" s="114">
        <f>IFERROR(H3*VLOOKUP($A22,Selector_PL!$A:$B,2,FALSE),0)</f>
        <v>0</v>
      </c>
      <c r="I22" s="114">
        <f t="shared" ref="I22:AL22" si="3">I3</f>
        <v>0</v>
      </c>
      <c r="J22" s="114">
        <f>IFERROR(J3*VLOOKUP($A22,Selector_PL!$A:$B,2,FALSE),0)</f>
        <v>0</v>
      </c>
      <c r="K22" s="114">
        <f t="shared" ref="K22:AL22" si="4">K3</f>
        <v>0</v>
      </c>
      <c r="L22" s="114">
        <f>IFERROR(L3*VLOOKUP($A22,Selector_PL!$A:$B,2,FALSE),0)</f>
        <v>0</v>
      </c>
      <c r="M22" s="114">
        <f t="shared" ref="M22:AL22" si="5">M3</f>
        <v>0</v>
      </c>
      <c r="N22" s="114">
        <f>IFERROR(N3*VLOOKUP($A22,Selector_PL!$A:$B,2,FALSE),0)</f>
        <v>0</v>
      </c>
      <c r="O22" s="114">
        <f t="shared" ref="O22:AL22" si="6">O3</f>
        <v>0</v>
      </c>
      <c r="P22" s="114">
        <f>IFERROR(P3*VLOOKUP($A22,Selector_PL!$A:$B,2,FALSE),0)</f>
        <v>0</v>
      </c>
      <c r="Q22" s="114">
        <f t="shared" ref="Q22:AL22" si="7">Q3</f>
        <v>0</v>
      </c>
      <c r="R22" s="114">
        <f>IFERROR(R3*VLOOKUP($A22,Selector_PL!$A:$B,2,FALSE),0)</f>
        <v>0</v>
      </c>
      <c r="S22" s="114">
        <f t="shared" ref="S22:AL22" si="8">S3</f>
        <v>0</v>
      </c>
      <c r="T22" s="114">
        <f>IFERROR(T3*VLOOKUP($A22,Selector_PL!$A:$B,2,FALSE),0)</f>
        <v>0</v>
      </c>
      <c r="U22" s="114">
        <f t="shared" ref="U22:AL22" si="9">U3</f>
        <v>0</v>
      </c>
      <c r="V22" s="114">
        <f>IFERROR(V3*VLOOKUP($A22,Selector_PL!$A:$B,2,FALSE),0)</f>
        <v>0</v>
      </c>
      <c r="W22" s="114">
        <f t="shared" ref="W22:AL22" si="10">W3</f>
        <v>0</v>
      </c>
      <c r="X22" s="114">
        <f>IFERROR(X3*VLOOKUP($A22,Selector_PL!$A:$B,2,FALSE),0)</f>
        <v>0</v>
      </c>
      <c r="Y22" s="114">
        <f t="shared" ref="Y22:AL22" si="11">Y3</f>
        <v>0</v>
      </c>
      <c r="Z22" s="114">
        <f>IFERROR(Z3*VLOOKUP($A22,Selector_PL!$A:$B,2,FALSE),0)</f>
        <v>0</v>
      </c>
      <c r="AA22" s="114">
        <f t="shared" ref="AA22:AL22" si="12">AA3</f>
        <v>0</v>
      </c>
      <c r="AB22" s="114">
        <f>IFERROR(AB3*VLOOKUP($A22,Selector_PL!$A:$B,2,FALSE),0)</f>
        <v>0</v>
      </c>
      <c r="AC22" s="114">
        <f t="shared" ref="AC22:AL22" si="13">AC3</f>
        <v>0</v>
      </c>
      <c r="AD22" s="114">
        <f>IFERROR(AD3*VLOOKUP($A22,Selector_PL!$A:$B,2,FALSE),0)</f>
        <v>0</v>
      </c>
      <c r="AE22" s="114">
        <f t="shared" ref="AE22:AL22" si="14">AE3</f>
        <v>0</v>
      </c>
      <c r="AF22" s="114">
        <f>IFERROR(AF3*VLOOKUP($A22,Selector_PL!$A:$B,2,FALSE),0)</f>
        <v>0</v>
      </c>
      <c r="AG22" s="114">
        <f t="shared" ref="AG22:AL22" si="15">AG3</f>
        <v>0</v>
      </c>
      <c r="AH22" s="114">
        <f>IFERROR(AH3*VLOOKUP($A22,Selector_PL!$A:$B,2,FALSE),0)</f>
        <v>0</v>
      </c>
      <c r="AI22" s="114">
        <f t="shared" ref="AI22:AL22" si="16">AI3</f>
        <v>0</v>
      </c>
      <c r="AJ22" s="114">
        <f>IFERROR(AJ3*VLOOKUP($A22,Selector_PL!$A:$B,2,FALSE),0)</f>
        <v>0</v>
      </c>
      <c r="AK22" s="114">
        <f t="shared" ref="AK22:AL22" si="17">AK3</f>
        <v>0</v>
      </c>
      <c r="AL22" s="114">
        <f>IFERROR(AL3*VLOOKUP($A22,Selector_PL!$A:$B,2,FALSE),0)</f>
        <v>0</v>
      </c>
    </row>
    <row r="23" spans="1:38" x14ac:dyDescent="0.4">
      <c r="A23" s="114" t="str">
        <f t="shared" si="1"/>
        <v>Fire Shutdown</v>
      </c>
      <c r="E23" s="114">
        <f t="shared" ref="E23:E32" si="18">E4</f>
        <v>0</v>
      </c>
      <c r="F23" s="114">
        <f>IFERROR(F4*VLOOKUP($A23,Selector_PL!$A:$B,2,FALSE),0)</f>
        <v>0</v>
      </c>
      <c r="G23" s="114">
        <f t="shared" ref="G23:AL23" si="19">G4</f>
        <v>0</v>
      </c>
      <c r="H23" s="114">
        <f>IFERROR(H4*VLOOKUP($A23,Selector_PL!$A:$B,2,FALSE),0)</f>
        <v>0</v>
      </c>
      <c r="I23" s="114">
        <f t="shared" ref="I23:AL23" si="20">I4</f>
        <v>0</v>
      </c>
      <c r="J23" s="114">
        <f>IFERROR(J4*VLOOKUP($A23,Selector_PL!$A:$B,2,FALSE),0)</f>
        <v>0</v>
      </c>
      <c r="K23" s="114">
        <f t="shared" ref="K23:AL23" si="21">K4</f>
        <v>0</v>
      </c>
      <c r="L23" s="114">
        <f>IFERROR(L4*VLOOKUP($A23,Selector_PL!$A:$B,2,FALSE),0)</f>
        <v>0</v>
      </c>
      <c r="M23" s="114">
        <f t="shared" ref="M23:AL23" si="22">M4</f>
        <v>0</v>
      </c>
      <c r="N23" s="114">
        <f>IFERROR(N4*VLOOKUP($A23,Selector_PL!$A:$B,2,FALSE),0)</f>
        <v>0</v>
      </c>
      <c r="O23" s="114">
        <f t="shared" ref="O23:AL23" si="23">O4</f>
        <v>0</v>
      </c>
      <c r="P23" s="114">
        <f>IFERROR(P4*VLOOKUP($A23,Selector_PL!$A:$B,2,FALSE),0)</f>
        <v>0</v>
      </c>
      <c r="Q23" s="114">
        <f t="shared" ref="Q23:AL23" si="24">Q4</f>
        <v>0</v>
      </c>
      <c r="R23" s="114">
        <f>IFERROR(R4*VLOOKUP($A23,Selector_PL!$A:$B,2,FALSE),0)</f>
        <v>0</v>
      </c>
      <c r="S23" s="114">
        <f t="shared" ref="S23:AL23" si="25">S4</f>
        <v>0</v>
      </c>
      <c r="T23" s="114">
        <f>IFERROR(T4*VLOOKUP($A23,Selector_PL!$A:$B,2,FALSE),0)</f>
        <v>0</v>
      </c>
      <c r="U23" s="114">
        <f t="shared" ref="U23:AL23" si="26">U4</f>
        <v>0</v>
      </c>
      <c r="V23" s="114">
        <f>IFERROR(V4*VLOOKUP($A23,Selector_PL!$A:$B,2,FALSE),0)</f>
        <v>0</v>
      </c>
      <c r="W23" s="114">
        <f t="shared" ref="W23:AL23" si="27">W4</f>
        <v>0</v>
      </c>
      <c r="X23" s="114">
        <f>IFERROR(X4*VLOOKUP($A23,Selector_PL!$A:$B,2,FALSE),0)</f>
        <v>0</v>
      </c>
      <c r="Y23" s="114">
        <f t="shared" ref="Y23:AL23" si="28">Y4</f>
        <v>0</v>
      </c>
      <c r="Z23" s="114">
        <f>IFERROR(Z4*VLOOKUP($A23,Selector_PL!$A:$B,2,FALSE),0)</f>
        <v>0</v>
      </c>
      <c r="AA23" s="114">
        <f t="shared" ref="AA23:AL23" si="29">AA4</f>
        <v>0</v>
      </c>
      <c r="AB23" s="114">
        <f>IFERROR(AB4*VLOOKUP($A23,Selector_PL!$A:$B,2,FALSE),0)</f>
        <v>0</v>
      </c>
      <c r="AC23" s="114">
        <f t="shared" ref="AC23:AL23" si="30">AC4</f>
        <v>0</v>
      </c>
      <c r="AD23" s="114">
        <f>IFERROR(AD4*VLOOKUP($A23,Selector_PL!$A:$B,2,FALSE),0)</f>
        <v>0</v>
      </c>
      <c r="AE23" s="114">
        <f t="shared" ref="AE23:AL23" si="31">AE4</f>
        <v>0</v>
      </c>
      <c r="AF23" s="114">
        <f>IFERROR(AF4*VLOOKUP($A23,Selector_PL!$A:$B,2,FALSE),0)</f>
        <v>0</v>
      </c>
      <c r="AG23" s="114">
        <f t="shared" ref="AG23:AL23" si="32">AG4</f>
        <v>0</v>
      </c>
      <c r="AH23" s="114">
        <f>IFERROR(AH4*VLOOKUP($A23,Selector_PL!$A:$B,2,FALSE),0)</f>
        <v>0</v>
      </c>
      <c r="AI23" s="114">
        <f t="shared" ref="AI23:AL23" si="33">AI4</f>
        <v>0</v>
      </c>
      <c r="AJ23" s="114">
        <f>IFERROR(AJ4*VLOOKUP($A23,Selector_PL!$A:$B,2,FALSE),0)</f>
        <v>0</v>
      </c>
      <c r="AK23" s="114">
        <f t="shared" ref="AK23:AL23" si="34">AK4</f>
        <v>0</v>
      </c>
      <c r="AL23" s="114">
        <f>IFERROR(AL4*VLOOKUP($A23,Selector_PL!$A:$B,2,FALSE),0)</f>
        <v>0</v>
      </c>
    </row>
    <row r="24" spans="1:38" x14ac:dyDescent="0.4">
      <c r="A24" s="114" t="str">
        <f t="shared" si="1"/>
        <v>High Temp Thermostat</v>
      </c>
      <c r="E24" s="114">
        <f t="shared" si="18"/>
        <v>0</v>
      </c>
      <c r="F24" s="114">
        <f>IFERROR(F5*VLOOKUP($A24,Selector_PL!$A:$B,2,FALSE),0)</f>
        <v>0</v>
      </c>
      <c r="G24" s="114">
        <f t="shared" ref="G24:AL24" si="35">G5</f>
        <v>0</v>
      </c>
      <c r="H24" s="114">
        <f>IFERROR(H5*VLOOKUP($A24,Selector_PL!$A:$B,2,FALSE),0)</f>
        <v>0</v>
      </c>
      <c r="I24" s="114">
        <f t="shared" ref="I24:AL24" si="36">I5</f>
        <v>0</v>
      </c>
      <c r="J24" s="114">
        <f>IFERROR(J5*VLOOKUP($A24,Selector_PL!$A:$B,2,FALSE),0)</f>
        <v>0</v>
      </c>
      <c r="K24" s="114">
        <f t="shared" ref="K24:AL24" si="37">K5</f>
        <v>0</v>
      </c>
      <c r="L24" s="114">
        <f>IFERROR(L5*VLOOKUP($A24,Selector_PL!$A:$B,2,FALSE),0)</f>
        <v>0</v>
      </c>
      <c r="M24" s="114">
        <f t="shared" ref="M24:AL24" si="38">M5</f>
        <v>0</v>
      </c>
      <c r="N24" s="114">
        <f>IFERROR(N5*VLOOKUP($A24,Selector_PL!$A:$B,2,FALSE),0)</f>
        <v>0</v>
      </c>
      <c r="O24" s="114">
        <f t="shared" ref="O24:AL24" si="39">O5</f>
        <v>0</v>
      </c>
      <c r="P24" s="114">
        <f>IFERROR(P5*VLOOKUP($A24,Selector_PL!$A:$B,2,FALSE),0)</f>
        <v>0</v>
      </c>
      <c r="Q24" s="114">
        <f t="shared" ref="Q24:AL24" si="40">Q5</f>
        <v>0</v>
      </c>
      <c r="R24" s="114">
        <f>IFERROR(R5*VLOOKUP($A24,Selector_PL!$A:$B,2,FALSE),0)</f>
        <v>0</v>
      </c>
      <c r="S24" s="114">
        <f t="shared" ref="S24:AL24" si="41">S5</f>
        <v>0</v>
      </c>
      <c r="T24" s="114">
        <f>IFERROR(T5*VLOOKUP($A24,Selector_PL!$A:$B,2,FALSE),0)</f>
        <v>0</v>
      </c>
      <c r="U24" s="114">
        <f t="shared" ref="U24:AL24" si="42">U5</f>
        <v>0</v>
      </c>
      <c r="V24" s="114">
        <f>IFERROR(V5*VLOOKUP($A24,Selector_PL!$A:$B,2,FALSE),0)</f>
        <v>0</v>
      </c>
      <c r="W24" s="114">
        <f t="shared" ref="W24:AL24" si="43">W5</f>
        <v>0</v>
      </c>
      <c r="X24" s="114">
        <f>IFERROR(X5*VLOOKUP($A24,Selector_PL!$A:$B,2,FALSE),0)</f>
        <v>0</v>
      </c>
      <c r="Y24" s="114">
        <f t="shared" ref="Y24:AL24" si="44">Y5</f>
        <v>0</v>
      </c>
      <c r="Z24" s="114">
        <f>IFERROR(Z5*VLOOKUP($A24,Selector_PL!$A:$B,2,FALSE),0)</f>
        <v>0</v>
      </c>
      <c r="AA24" s="114">
        <f t="shared" ref="AA24:AL24" si="45">AA5</f>
        <v>0</v>
      </c>
      <c r="AB24" s="114">
        <f>IFERROR(AB5*VLOOKUP($A24,Selector_PL!$A:$B,2,FALSE),0)</f>
        <v>0</v>
      </c>
      <c r="AC24" s="114">
        <f t="shared" ref="AC24:AL24" si="46">AC5</f>
        <v>0</v>
      </c>
      <c r="AD24" s="114">
        <f>IFERROR(AD5*VLOOKUP($A24,Selector_PL!$A:$B,2,FALSE),0)</f>
        <v>0</v>
      </c>
      <c r="AE24" s="114">
        <f t="shared" ref="AE24:AL24" si="47">AE5</f>
        <v>0</v>
      </c>
      <c r="AF24" s="114">
        <f>IFERROR(AF5*VLOOKUP($A24,Selector_PL!$A:$B,2,FALSE),0)</f>
        <v>0</v>
      </c>
      <c r="AG24" s="114">
        <f t="shared" ref="AG24:AL24" si="48">AG5</f>
        <v>0</v>
      </c>
      <c r="AH24" s="114">
        <f>IFERROR(AH5*VLOOKUP($A24,Selector_PL!$A:$B,2,FALSE),0)</f>
        <v>0</v>
      </c>
      <c r="AI24" s="114">
        <f t="shared" ref="AI24:AL24" si="49">AI5</f>
        <v>0</v>
      </c>
      <c r="AJ24" s="114">
        <f>IFERROR(AJ5*VLOOKUP($A24,Selector_PL!$A:$B,2,FALSE),0)</f>
        <v>0</v>
      </c>
      <c r="AK24" s="114">
        <f t="shared" ref="AK24:AL24" si="50">AK5</f>
        <v>0</v>
      </c>
      <c r="AL24" s="114">
        <f>IFERROR(AL5*VLOOKUP($A24,Selector_PL!$A:$B,2,FALSE),0)</f>
        <v>0</v>
      </c>
    </row>
    <row r="25" spans="1:38" x14ac:dyDescent="0.4">
      <c r="A25" s="114" t="str">
        <f t="shared" si="1"/>
        <v>Interlock</v>
      </c>
      <c r="E25" s="114" t="str">
        <f t="shared" si="18"/>
        <v>Switchboard Cable 1mm</v>
      </c>
      <c r="F25" s="114">
        <f>IFERROR(F6*VLOOKUP($A25,Selector_PL!$A:$B,2,FALSE),0)</f>
        <v>1</v>
      </c>
      <c r="G25" s="114" t="str">
        <f t="shared" ref="G25:AL25" si="51">G6</f>
        <v xml:space="preserve">Contactors  + OL </v>
      </c>
      <c r="H25" s="114">
        <f>IFERROR(H6*VLOOKUP($A25,Selector_PL!$A:$B,2,FALSE),0)</f>
        <v>1</v>
      </c>
      <c r="I25" s="114" t="str">
        <f t="shared" ref="I25:AL25" si="52">I6</f>
        <v>Fire Relay</v>
      </c>
      <c r="J25" s="114">
        <f>IFERROR(J6*VLOOKUP($A25,Selector_PL!$A:$B,2,FALSE),0)</f>
        <v>1</v>
      </c>
      <c r="K25" s="114" t="str">
        <f t="shared" ref="K25:AL25" si="53">K6</f>
        <v>Run &amp; Fault LEDs</v>
      </c>
      <c r="L25" s="114">
        <f>IFERROR(L6*VLOOKUP($A25,Selector_PL!$A:$B,2,FALSE),0)</f>
        <v>1</v>
      </c>
      <c r="M25" s="114" t="str">
        <f t="shared" ref="M25:AL25" si="54">M6</f>
        <v>Auto/Off/On switch</v>
      </c>
      <c r="N25" s="114">
        <f>IFERROR(N6*VLOOKUP($A25,Selector_PL!$A:$B,2,FALSE),0)</f>
        <v>1</v>
      </c>
      <c r="O25" s="114" t="str">
        <f t="shared" ref="O25:AL25" si="55">O6</f>
        <v>Traffolyte Labelling</v>
      </c>
      <c r="P25" s="114">
        <f>IFERROR(P6*VLOOKUP($A25,Selector_PL!$A:$B,2,FALSE),0)</f>
        <v>1</v>
      </c>
      <c r="Q25" s="114" t="str">
        <f t="shared" ref="Q25:AL25" si="56">Q6</f>
        <v>Commissioning/Testing</v>
      </c>
      <c r="R25" s="114">
        <f>IFERROR(R6*VLOOKUP($A25,Selector_PL!$A:$B,2,FALSE),0)</f>
        <v>1</v>
      </c>
      <c r="S25" s="114">
        <f t="shared" ref="S25:AL25" si="57">S6</f>
        <v>0</v>
      </c>
      <c r="T25" s="114">
        <f>IFERROR(T6*VLOOKUP($A25,Selector_PL!$A:$B,2,FALSE),0)</f>
        <v>0</v>
      </c>
      <c r="U25" s="114">
        <f t="shared" ref="U25:AL25" si="58">U6</f>
        <v>0</v>
      </c>
      <c r="V25" s="114">
        <f>IFERROR(V6*VLOOKUP($A25,Selector_PL!$A:$B,2,FALSE),0)</f>
        <v>0</v>
      </c>
      <c r="W25" s="114">
        <f t="shared" ref="W25:AL25" si="59">W6</f>
        <v>0</v>
      </c>
      <c r="X25" s="114">
        <f>IFERROR(X6*VLOOKUP($A25,Selector_PL!$A:$B,2,FALSE),0)</f>
        <v>0</v>
      </c>
      <c r="Y25" s="114">
        <f t="shared" ref="Y25:AL25" si="60">Y6</f>
        <v>0</v>
      </c>
      <c r="Z25" s="114">
        <f>IFERROR(Z6*VLOOKUP($A25,Selector_PL!$A:$B,2,FALSE),0)</f>
        <v>0</v>
      </c>
      <c r="AA25" s="114">
        <f t="shared" ref="AA25:AL25" si="61">AA6</f>
        <v>0</v>
      </c>
      <c r="AB25" s="114">
        <f>IFERROR(AB6*VLOOKUP($A25,Selector_PL!$A:$B,2,FALSE),0)</f>
        <v>0</v>
      </c>
      <c r="AC25" s="114">
        <f t="shared" ref="AC25:AL25" si="62">AC6</f>
        <v>0</v>
      </c>
      <c r="AD25" s="114">
        <f>IFERROR(AD6*VLOOKUP($A25,Selector_PL!$A:$B,2,FALSE),0)</f>
        <v>0</v>
      </c>
      <c r="AE25" s="114">
        <f t="shared" ref="AE25:AL25" si="63">AE6</f>
        <v>0</v>
      </c>
      <c r="AF25" s="114">
        <f>IFERROR(AF6*VLOOKUP($A25,Selector_PL!$A:$B,2,FALSE),0)</f>
        <v>0</v>
      </c>
      <c r="AG25" s="114">
        <f t="shared" ref="AG25:AL25" si="64">AG6</f>
        <v>0</v>
      </c>
      <c r="AH25" s="114">
        <f>IFERROR(AH6*VLOOKUP($A25,Selector_PL!$A:$B,2,FALSE),0)</f>
        <v>0</v>
      </c>
      <c r="AI25" s="114">
        <f t="shared" ref="AI25:AL25" si="65">AI6</f>
        <v>0</v>
      </c>
      <c r="AJ25" s="114">
        <f>IFERROR(AJ6*VLOOKUP($A25,Selector_PL!$A:$B,2,FALSE),0)</f>
        <v>0</v>
      </c>
      <c r="AK25" s="114">
        <f t="shared" ref="AK25:AL25" si="66">AK6</f>
        <v>0</v>
      </c>
      <c r="AL25" s="114">
        <f>IFERROR(AL6*VLOOKUP($A25,Selector_PL!$A:$B,2,FALSE),0)</f>
        <v>0</v>
      </c>
    </row>
    <row r="26" spans="1:38" x14ac:dyDescent="0.4">
      <c r="A26" s="114" t="str">
        <f t="shared" si="1"/>
        <v>Interlock with Associted Units</v>
      </c>
      <c r="E26" s="114">
        <f t="shared" si="18"/>
        <v>0</v>
      </c>
      <c r="F26" s="114">
        <f>IFERROR(F7*VLOOKUP($A26,Selector_PL!$A:$B,2,FALSE),0)</f>
        <v>0</v>
      </c>
      <c r="G26" s="114">
        <f t="shared" ref="G26:AL26" si="67">G7</f>
        <v>0</v>
      </c>
      <c r="H26" s="114">
        <f>IFERROR(H7*VLOOKUP($A26,Selector_PL!$A:$B,2,FALSE),0)</f>
        <v>0</v>
      </c>
      <c r="I26" s="114">
        <f t="shared" ref="I26:AL26" si="68">I7</f>
        <v>0</v>
      </c>
      <c r="J26" s="114">
        <f>IFERROR(J7*VLOOKUP($A26,Selector_PL!$A:$B,2,FALSE),0)</f>
        <v>0</v>
      </c>
      <c r="K26" s="114">
        <f t="shared" ref="K26:AL26" si="69">K7</f>
        <v>0</v>
      </c>
      <c r="L26" s="114">
        <f>IFERROR(L7*VLOOKUP($A26,Selector_PL!$A:$B,2,FALSE),0)</f>
        <v>0</v>
      </c>
      <c r="M26" s="114">
        <f t="shared" ref="M26:AL26" si="70">M7</f>
        <v>0</v>
      </c>
      <c r="N26" s="114">
        <f>IFERROR(N7*VLOOKUP($A26,Selector_PL!$A:$B,2,FALSE),0)</f>
        <v>0</v>
      </c>
      <c r="O26" s="114">
        <f t="shared" ref="O26:AL26" si="71">O7</f>
        <v>0</v>
      </c>
      <c r="P26" s="114">
        <f>IFERROR(P7*VLOOKUP($A26,Selector_PL!$A:$B,2,FALSE),0)</f>
        <v>0</v>
      </c>
      <c r="Q26" s="114">
        <f t="shared" ref="Q26:AL26" si="72">Q7</f>
        <v>0</v>
      </c>
      <c r="R26" s="114">
        <f>IFERROR(R7*VLOOKUP($A26,Selector_PL!$A:$B,2,FALSE),0)</f>
        <v>0</v>
      </c>
      <c r="S26" s="114">
        <f t="shared" ref="S26:AL26" si="73">S7</f>
        <v>0</v>
      </c>
      <c r="T26" s="114">
        <f>IFERROR(T7*VLOOKUP($A26,Selector_PL!$A:$B,2,FALSE),0)</f>
        <v>0</v>
      </c>
      <c r="U26" s="114">
        <f t="shared" ref="U26:AL26" si="74">U7</f>
        <v>0</v>
      </c>
      <c r="V26" s="114">
        <f>IFERROR(V7*VLOOKUP($A26,Selector_PL!$A:$B,2,FALSE),0)</f>
        <v>0</v>
      </c>
      <c r="W26" s="114">
        <f t="shared" ref="W26:AL26" si="75">W7</f>
        <v>0</v>
      </c>
      <c r="X26" s="114">
        <f>IFERROR(X7*VLOOKUP($A26,Selector_PL!$A:$B,2,FALSE),0)</f>
        <v>0</v>
      </c>
      <c r="Y26" s="114">
        <f t="shared" ref="Y26:AL26" si="76">Y7</f>
        <v>0</v>
      </c>
      <c r="Z26" s="114">
        <f>IFERROR(Z7*VLOOKUP($A26,Selector_PL!$A:$B,2,FALSE),0)</f>
        <v>0</v>
      </c>
      <c r="AA26" s="114">
        <f t="shared" ref="AA26:AL26" si="77">AA7</f>
        <v>0</v>
      </c>
      <c r="AB26" s="114">
        <f>IFERROR(AB7*VLOOKUP($A26,Selector_PL!$A:$B,2,FALSE),0)</f>
        <v>0</v>
      </c>
      <c r="AC26" s="114">
        <f t="shared" ref="AC26:AL26" si="78">AC7</f>
        <v>0</v>
      </c>
      <c r="AD26" s="114">
        <f>IFERROR(AD7*VLOOKUP($A26,Selector_PL!$A:$B,2,FALSE),0)</f>
        <v>0</v>
      </c>
      <c r="AE26" s="114">
        <f t="shared" ref="AE26:AL26" si="79">AE7</f>
        <v>0</v>
      </c>
      <c r="AF26" s="114">
        <f>IFERROR(AF7*VLOOKUP($A26,Selector_PL!$A:$B,2,FALSE),0)</f>
        <v>0</v>
      </c>
      <c r="AG26" s="114">
        <f t="shared" ref="AG26:AL26" si="80">AG7</f>
        <v>0</v>
      </c>
      <c r="AH26" s="114">
        <f>IFERROR(AH7*VLOOKUP($A26,Selector_PL!$A:$B,2,FALSE),0)</f>
        <v>0</v>
      </c>
      <c r="AI26" s="114">
        <f t="shared" ref="AI26:AL26" si="81">AI7</f>
        <v>0</v>
      </c>
      <c r="AJ26" s="114">
        <f>IFERROR(AJ7*VLOOKUP($A26,Selector_PL!$A:$B,2,FALSE),0)</f>
        <v>0</v>
      </c>
      <c r="AK26" s="114">
        <f t="shared" ref="AK26:AL26" si="82">AK7</f>
        <v>0</v>
      </c>
      <c r="AL26" s="114">
        <f>IFERROR(AL7*VLOOKUP($A26,Selector_PL!$A:$B,2,FALSE),0)</f>
        <v>0</v>
      </c>
    </row>
    <row r="27" spans="1:38" x14ac:dyDescent="0.4">
      <c r="A27" s="114" t="str">
        <f t="shared" si="1"/>
        <v>Interlock with Lighting Circuit</v>
      </c>
      <c r="E27" s="114">
        <f t="shared" si="18"/>
        <v>0</v>
      </c>
      <c r="F27" s="114">
        <f>IFERROR(F8*VLOOKUP($A27,Selector_PL!$A:$B,2,FALSE),0)</f>
        <v>0</v>
      </c>
      <c r="G27" s="114">
        <f t="shared" ref="G27:AL27" si="83">G8</f>
        <v>0</v>
      </c>
      <c r="H27" s="114">
        <f>IFERROR(H8*VLOOKUP($A27,Selector_PL!$A:$B,2,FALSE),0)</f>
        <v>0</v>
      </c>
      <c r="I27" s="114">
        <f t="shared" ref="I27:AL27" si="84">I8</f>
        <v>0</v>
      </c>
      <c r="J27" s="114">
        <f>IFERROR(J8*VLOOKUP($A27,Selector_PL!$A:$B,2,FALSE),0)</f>
        <v>0</v>
      </c>
      <c r="K27" s="114">
        <f t="shared" ref="K27:AL27" si="85">K8</f>
        <v>0</v>
      </c>
      <c r="L27" s="114">
        <f>IFERROR(L8*VLOOKUP($A27,Selector_PL!$A:$B,2,FALSE),0)</f>
        <v>0</v>
      </c>
      <c r="M27" s="114">
        <f t="shared" ref="M27:AL27" si="86">M8</f>
        <v>0</v>
      </c>
      <c r="N27" s="114">
        <f>IFERROR(N8*VLOOKUP($A27,Selector_PL!$A:$B,2,FALSE),0)</f>
        <v>0</v>
      </c>
      <c r="O27" s="114">
        <f t="shared" ref="O27:AL27" si="87">O8</f>
        <v>0</v>
      </c>
      <c r="P27" s="114">
        <f>IFERROR(P8*VLOOKUP($A27,Selector_PL!$A:$B,2,FALSE),0)</f>
        <v>0</v>
      </c>
      <c r="Q27" s="114">
        <f t="shared" ref="Q27:AL27" si="88">Q8</f>
        <v>0</v>
      </c>
      <c r="R27" s="114">
        <f>IFERROR(R8*VLOOKUP($A27,Selector_PL!$A:$B,2,FALSE),0)</f>
        <v>0</v>
      </c>
      <c r="S27" s="114">
        <f t="shared" ref="S27:AL27" si="89">S8</f>
        <v>0</v>
      </c>
      <c r="T27" s="114">
        <f>IFERROR(T8*VLOOKUP($A27,Selector_PL!$A:$B,2,FALSE),0)</f>
        <v>0</v>
      </c>
      <c r="U27" s="114">
        <f t="shared" ref="U27:AL27" si="90">U8</f>
        <v>0</v>
      </c>
      <c r="V27" s="114">
        <f>IFERROR(V8*VLOOKUP($A27,Selector_PL!$A:$B,2,FALSE),0)</f>
        <v>0</v>
      </c>
      <c r="W27" s="114">
        <f t="shared" ref="W27:AL27" si="91">W8</f>
        <v>0</v>
      </c>
      <c r="X27" s="114">
        <f>IFERROR(X8*VLOOKUP($A27,Selector_PL!$A:$B,2,FALSE),0)</f>
        <v>0</v>
      </c>
      <c r="Y27" s="114">
        <f t="shared" ref="Y27:AL27" si="92">Y8</f>
        <v>0</v>
      </c>
      <c r="Z27" s="114">
        <f>IFERROR(Z8*VLOOKUP($A27,Selector_PL!$A:$B,2,FALSE),0)</f>
        <v>0</v>
      </c>
      <c r="AA27" s="114">
        <f t="shared" ref="AA27:AL27" si="93">AA8</f>
        <v>0</v>
      </c>
      <c r="AB27" s="114">
        <f>IFERROR(AB8*VLOOKUP($A27,Selector_PL!$A:$B,2,FALSE),0)</f>
        <v>0</v>
      </c>
      <c r="AC27" s="114">
        <f t="shared" ref="AC27:AL27" si="94">AC8</f>
        <v>0</v>
      </c>
      <c r="AD27" s="114">
        <f>IFERROR(AD8*VLOOKUP($A27,Selector_PL!$A:$B,2,FALSE),0)</f>
        <v>0</v>
      </c>
      <c r="AE27" s="114">
        <f t="shared" ref="AE27:AL27" si="95">AE8</f>
        <v>0</v>
      </c>
      <c r="AF27" s="114">
        <f>IFERROR(AF8*VLOOKUP($A27,Selector_PL!$A:$B,2,FALSE),0)</f>
        <v>0</v>
      </c>
      <c r="AG27" s="114">
        <f t="shared" ref="AG27:AL27" si="96">AG8</f>
        <v>0</v>
      </c>
      <c r="AH27" s="114">
        <f>IFERROR(AH8*VLOOKUP($A27,Selector_PL!$A:$B,2,FALSE),0)</f>
        <v>0</v>
      </c>
      <c r="AI27" s="114">
        <f t="shared" ref="AI27:AL27" si="97">AI8</f>
        <v>0</v>
      </c>
      <c r="AJ27" s="114">
        <f>IFERROR(AJ8*VLOOKUP($A27,Selector_PL!$A:$B,2,FALSE),0)</f>
        <v>0</v>
      </c>
      <c r="AK27" s="114">
        <f t="shared" ref="AK27:AL27" si="98">AK8</f>
        <v>0</v>
      </c>
      <c r="AL27" s="114">
        <f>IFERROR(AL8*VLOOKUP($A27,Selector_PL!$A:$B,2,FALSE),0)</f>
        <v>0</v>
      </c>
    </row>
    <row r="28" spans="1:38" x14ac:dyDescent="0.4">
      <c r="A28" s="114" t="str">
        <f t="shared" si="1"/>
        <v>Interlock with Local Switch</v>
      </c>
      <c r="E28" s="114">
        <f t="shared" si="18"/>
        <v>0</v>
      </c>
      <c r="F28" s="114">
        <f>IFERROR(F9*VLOOKUP($A28,Selector_PL!$A:$B,2,FALSE),0)</f>
        <v>0</v>
      </c>
      <c r="G28" s="114">
        <f t="shared" ref="G28:AL28" si="99">G9</f>
        <v>0</v>
      </c>
      <c r="H28" s="114">
        <f>IFERROR(H9*VLOOKUP($A28,Selector_PL!$A:$B,2,FALSE),0)</f>
        <v>0</v>
      </c>
      <c r="I28" s="114">
        <f t="shared" ref="I28:AL28" si="100">I9</f>
        <v>0</v>
      </c>
      <c r="J28" s="114">
        <f>IFERROR(J9*VLOOKUP($A28,Selector_PL!$A:$B,2,FALSE),0)</f>
        <v>0</v>
      </c>
      <c r="K28" s="114">
        <f t="shared" ref="K28:AL28" si="101">K9</f>
        <v>0</v>
      </c>
      <c r="L28" s="114">
        <f>IFERROR(L9*VLOOKUP($A28,Selector_PL!$A:$B,2,FALSE),0)</f>
        <v>0</v>
      </c>
      <c r="M28" s="114">
        <f t="shared" ref="M28:AL28" si="102">M9</f>
        <v>0</v>
      </c>
      <c r="N28" s="114">
        <f>IFERROR(N9*VLOOKUP($A28,Selector_PL!$A:$B,2,FALSE),0)</f>
        <v>0</v>
      </c>
      <c r="O28" s="114">
        <f t="shared" ref="O28:AL28" si="103">O9</f>
        <v>0</v>
      </c>
      <c r="P28" s="114">
        <f>IFERROR(P9*VLOOKUP($A28,Selector_PL!$A:$B,2,FALSE),0)</f>
        <v>0</v>
      </c>
      <c r="Q28" s="114">
        <f t="shared" ref="Q28:AL28" si="104">Q9</f>
        <v>0</v>
      </c>
      <c r="R28" s="114">
        <f>IFERROR(R9*VLOOKUP($A28,Selector_PL!$A:$B,2,FALSE),0)</f>
        <v>0</v>
      </c>
      <c r="S28" s="114">
        <f t="shared" ref="S28:AL28" si="105">S9</f>
        <v>0</v>
      </c>
      <c r="T28" s="114">
        <f>IFERROR(T9*VLOOKUP($A28,Selector_PL!$A:$B,2,FALSE),0)</f>
        <v>0</v>
      </c>
      <c r="U28" s="114">
        <f t="shared" ref="U28:AL28" si="106">U9</f>
        <v>0</v>
      </c>
      <c r="V28" s="114">
        <f>IFERROR(V9*VLOOKUP($A28,Selector_PL!$A:$B,2,FALSE),0)</f>
        <v>0</v>
      </c>
      <c r="W28" s="114">
        <f t="shared" ref="W28:AL28" si="107">W9</f>
        <v>0</v>
      </c>
      <c r="X28" s="114">
        <f>IFERROR(X9*VLOOKUP($A28,Selector_PL!$A:$B,2,FALSE),0)</f>
        <v>0</v>
      </c>
      <c r="Y28" s="114">
        <f t="shared" ref="Y28:AL28" si="108">Y9</f>
        <v>0</v>
      </c>
      <c r="Z28" s="114">
        <f>IFERROR(Z9*VLOOKUP($A28,Selector_PL!$A:$B,2,FALSE),0)</f>
        <v>0</v>
      </c>
      <c r="AA28" s="114">
        <f t="shared" ref="AA28:AL28" si="109">AA9</f>
        <v>0</v>
      </c>
      <c r="AB28" s="114">
        <f>IFERROR(AB9*VLOOKUP($A28,Selector_PL!$A:$B,2,FALSE),0)</f>
        <v>0</v>
      </c>
      <c r="AC28" s="114">
        <f t="shared" ref="AC28:AL28" si="110">AC9</f>
        <v>0</v>
      </c>
      <c r="AD28" s="114">
        <f>IFERROR(AD9*VLOOKUP($A28,Selector_PL!$A:$B,2,FALSE),0)</f>
        <v>0</v>
      </c>
      <c r="AE28" s="114">
        <f t="shared" ref="AE28:AL28" si="111">AE9</f>
        <v>0</v>
      </c>
      <c r="AF28" s="114">
        <f>IFERROR(AF9*VLOOKUP($A28,Selector_PL!$A:$B,2,FALSE),0)</f>
        <v>0</v>
      </c>
      <c r="AG28" s="114">
        <f t="shared" ref="AG28:AL28" si="112">AG9</f>
        <v>0</v>
      </c>
      <c r="AH28" s="114">
        <f>IFERROR(AH9*VLOOKUP($A28,Selector_PL!$A:$B,2,FALSE),0)</f>
        <v>0</v>
      </c>
      <c r="AI28" s="114">
        <f t="shared" ref="AI28:AL28" si="113">AI9</f>
        <v>0</v>
      </c>
      <c r="AJ28" s="114">
        <f>IFERROR(AJ9*VLOOKUP($A28,Selector_PL!$A:$B,2,FALSE),0)</f>
        <v>0</v>
      </c>
      <c r="AK28" s="114">
        <f t="shared" ref="AK28:AL28" si="114">AK9</f>
        <v>0</v>
      </c>
      <c r="AL28" s="114">
        <f>IFERROR(AL9*VLOOKUP($A28,Selector_PL!$A:$B,2,FALSE),0)</f>
        <v>0</v>
      </c>
    </row>
    <row r="29" spans="1:38" x14ac:dyDescent="0.4">
      <c r="A29" s="114" t="str">
        <f t="shared" si="1"/>
        <v>Interlock With Reed Switch</v>
      </c>
      <c r="E29" s="114" t="str">
        <f t="shared" si="18"/>
        <v>Reed Switch</v>
      </c>
      <c r="F29" s="114">
        <f>IFERROR(F10*VLOOKUP($A29,Selector_PL!$A:$B,2,FALSE),0)</f>
        <v>1</v>
      </c>
      <c r="G29" s="114" t="str">
        <f t="shared" ref="G29:AL29" si="115">G10</f>
        <v>Switchboard Cable 1mm</v>
      </c>
      <c r="H29" s="114">
        <f>IFERROR(H10*VLOOKUP($A29,Selector_PL!$A:$B,2,FALSE),0)</f>
        <v>1</v>
      </c>
      <c r="I29" s="114" t="str">
        <f t="shared" ref="I29:AL29" si="116">I10</f>
        <v xml:space="preserve">Contactors  + OL </v>
      </c>
      <c r="J29" s="114">
        <f>IFERROR(J10*VLOOKUP($A29,Selector_PL!$A:$B,2,FALSE),0)</f>
        <v>1</v>
      </c>
      <c r="K29" s="114" t="str">
        <f t="shared" ref="K29:AL29" si="117">K10</f>
        <v>Fire Relay</v>
      </c>
      <c r="L29" s="114">
        <f>IFERROR(L10*VLOOKUP($A29,Selector_PL!$A:$B,2,FALSE),0)</f>
        <v>1</v>
      </c>
      <c r="M29" s="114" t="str">
        <f t="shared" ref="M29:AL29" si="118">M10</f>
        <v>Run &amp; Fault LEDs</v>
      </c>
      <c r="N29" s="114">
        <f>IFERROR(N10*VLOOKUP($A29,Selector_PL!$A:$B,2,FALSE),0)</f>
        <v>1</v>
      </c>
      <c r="O29" s="114" t="str">
        <f t="shared" ref="O29:AL29" si="119">O10</f>
        <v>Auto/Off/On switch</v>
      </c>
      <c r="P29" s="114">
        <f>IFERROR(P10*VLOOKUP($A29,Selector_PL!$A:$B,2,FALSE),0)</f>
        <v>1</v>
      </c>
      <c r="Q29" s="114" t="str">
        <f t="shared" ref="Q29:AL29" si="120">Q10</f>
        <v>Traffolyte Labelling</v>
      </c>
      <c r="R29" s="114">
        <f>IFERROR(R10*VLOOKUP($A29,Selector_PL!$A:$B,2,FALSE),0)</f>
        <v>1</v>
      </c>
      <c r="S29" s="114" t="str">
        <f t="shared" ref="S29:AL29" si="121">S10</f>
        <v>Commissioning/Testing</v>
      </c>
      <c r="T29" s="114">
        <f>IFERROR(T10*VLOOKUP($A29,Selector_PL!$A:$B,2,FALSE),0)</f>
        <v>1</v>
      </c>
      <c r="U29" s="114">
        <f t="shared" ref="U29:AL29" si="122">U10</f>
        <v>0</v>
      </c>
      <c r="V29" s="114">
        <f>IFERROR(V10*VLOOKUP($A29,Selector_PL!$A:$B,2,FALSE),0)</f>
        <v>0</v>
      </c>
      <c r="W29" s="114">
        <f t="shared" ref="W29:AL29" si="123">W10</f>
        <v>0</v>
      </c>
      <c r="X29" s="114">
        <f>IFERROR(X10*VLOOKUP($A29,Selector_PL!$A:$B,2,FALSE),0)</f>
        <v>0</v>
      </c>
      <c r="Y29" s="114">
        <f t="shared" ref="Y29:AL29" si="124">Y10</f>
        <v>0</v>
      </c>
      <c r="Z29" s="114">
        <f>IFERROR(Z10*VLOOKUP($A29,Selector_PL!$A:$B,2,FALSE),0)</f>
        <v>0</v>
      </c>
      <c r="AA29" s="114">
        <f t="shared" ref="AA29:AL29" si="125">AA10</f>
        <v>0</v>
      </c>
      <c r="AB29" s="114">
        <f>IFERROR(AB10*VLOOKUP($A29,Selector_PL!$A:$B,2,FALSE),0)</f>
        <v>0</v>
      </c>
      <c r="AC29" s="114">
        <f t="shared" ref="AC29:AL29" si="126">AC10</f>
        <v>0</v>
      </c>
      <c r="AD29" s="114">
        <f>IFERROR(AD10*VLOOKUP($A29,Selector_PL!$A:$B,2,FALSE),0)</f>
        <v>0</v>
      </c>
      <c r="AE29" s="114">
        <f t="shared" ref="AE29:AL29" si="127">AE10</f>
        <v>0</v>
      </c>
      <c r="AF29" s="114">
        <f>IFERROR(AF10*VLOOKUP($A29,Selector_PL!$A:$B,2,FALSE),0)</f>
        <v>0</v>
      </c>
      <c r="AG29" s="114">
        <f t="shared" ref="AG29:AL29" si="128">AG10</f>
        <v>0</v>
      </c>
      <c r="AH29" s="114">
        <f>IFERROR(AH10*VLOOKUP($A29,Selector_PL!$A:$B,2,FALSE),0)</f>
        <v>0</v>
      </c>
      <c r="AI29" s="114">
        <f t="shared" ref="AI29:AL29" si="129">AI10</f>
        <v>0</v>
      </c>
      <c r="AJ29" s="114">
        <f>IFERROR(AJ10*VLOOKUP($A29,Selector_PL!$A:$B,2,FALSE),0)</f>
        <v>0</v>
      </c>
      <c r="AK29" s="114">
        <f t="shared" ref="AK29:AL29" si="130">AK10</f>
        <v>0</v>
      </c>
      <c r="AL29" s="114">
        <f>IFERROR(AL10*VLOOKUP($A29,Selector_PL!$A:$B,2,FALSE),0)</f>
        <v>0</v>
      </c>
    </row>
    <row r="30" spans="1:38" x14ac:dyDescent="0.4">
      <c r="A30" s="114" t="str">
        <f t="shared" si="1"/>
        <v>Mechanical Thermostat</v>
      </c>
      <c r="E30" s="114">
        <f t="shared" si="18"/>
        <v>0</v>
      </c>
      <c r="F30" s="114">
        <f>IFERROR(F11*VLOOKUP($A30,Selector_PL!$A:$B,2,FALSE),0)</f>
        <v>0</v>
      </c>
      <c r="G30" s="114">
        <f t="shared" ref="G30:AL30" si="131">G11</f>
        <v>0</v>
      </c>
      <c r="H30" s="114">
        <f>IFERROR(H11*VLOOKUP($A30,Selector_PL!$A:$B,2,FALSE),0)</f>
        <v>0</v>
      </c>
      <c r="I30" s="114">
        <f t="shared" ref="I30:AL30" si="132">I11</f>
        <v>0</v>
      </c>
      <c r="J30" s="114">
        <f>IFERROR(J11*VLOOKUP($A30,Selector_PL!$A:$B,2,FALSE),0)</f>
        <v>0</v>
      </c>
      <c r="K30" s="114">
        <f t="shared" ref="K30:AL30" si="133">K11</f>
        <v>0</v>
      </c>
      <c r="L30" s="114">
        <f>IFERROR(L11*VLOOKUP($A30,Selector_PL!$A:$B,2,FALSE),0)</f>
        <v>0</v>
      </c>
      <c r="M30" s="114">
        <f t="shared" ref="M30:AL30" si="134">M11</f>
        <v>0</v>
      </c>
      <c r="N30" s="114">
        <f>IFERROR(N11*VLOOKUP($A30,Selector_PL!$A:$B,2,FALSE),0)</f>
        <v>0</v>
      </c>
      <c r="O30" s="114">
        <f t="shared" ref="O30:AL30" si="135">O11</f>
        <v>0</v>
      </c>
      <c r="P30" s="114">
        <f>IFERROR(P11*VLOOKUP($A30,Selector_PL!$A:$B,2,FALSE),0)</f>
        <v>0</v>
      </c>
      <c r="Q30" s="114">
        <f t="shared" ref="Q30:AL30" si="136">Q11</f>
        <v>0</v>
      </c>
      <c r="R30" s="114">
        <f>IFERROR(R11*VLOOKUP($A30,Selector_PL!$A:$B,2,FALSE),0)</f>
        <v>0</v>
      </c>
      <c r="S30" s="114">
        <f t="shared" ref="S30:AL30" si="137">S11</f>
        <v>0</v>
      </c>
      <c r="T30" s="114">
        <f>IFERROR(T11*VLOOKUP($A30,Selector_PL!$A:$B,2,FALSE),0)</f>
        <v>0</v>
      </c>
      <c r="U30" s="114">
        <f t="shared" ref="U30:AL30" si="138">U11</f>
        <v>0</v>
      </c>
      <c r="V30" s="114">
        <f>IFERROR(V11*VLOOKUP($A30,Selector_PL!$A:$B,2,FALSE),0)</f>
        <v>0</v>
      </c>
      <c r="W30" s="114">
        <f t="shared" ref="W30:AL30" si="139">W11</f>
        <v>0</v>
      </c>
      <c r="X30" s="114">
        <f>IFERROR(X11*VLOOKUP($A30,Selector_PL!$A:$B,2,FALSE),0)</f>
        <v>0</v>
      </c>
      <c r="Y30" s="114">
        <f t="shared" ref="Y30:AL30" si="140">Y11</f>
        <v>0</v>
      </c>
      <c r="Z30" s="114">
        <f>IFERROR(Z11*VLOOKUP($A30,Selector_PL!$A:$B,2,FALSE),0)</f>
        <v>0</v>
      </c>
      <c r="AA30" s="114">
        <f t="shared" ref="AA30:AL30" si="141">AA11</f>
        <v>0</v>
      </c>
      <c r="AB30" s="114">
        <f>IFERROR(AB11*VLOOKUP($A30,Selector_PL!$A:$B,2,FALSE),0)</f>
        <v>0</v>
      </c>
      <c r="AC30" s="114">
        <f t="shared" ref="AC30:AL30" si="142">AC11</f>
        <v>0</v>
      </c>
      <c r="AD30" s="114">
        <f>IFERROR(AD11*VLOOKUP($A30,Selector_PL!$A:$B,2,FALSE),0)</f>
        <v>0</v>
      </c>
      <c r="AE30" s="114">
        <f t="shared" ref="AE30:AL30" si="143">AE11</f>
        <v>0</v>
      </c>
      <c r="AF30" s="114">
        <f>IFERROR(AF11*VLOOKUP($A30,Selector_PL!$A:$B,2,FALSE),0)</f>
        <v>0</v>
      </c>
      <c r="AG30" s="114">
        <f t="shared" ref="AG30:AL30" si="144">AG11</f>
        <v>0</v>
      </c>
      <c r="AH30" s="114">
        <f>IFERROR(AH11*VLOOKUP($A30,Selector_PL!$A:$B,2,FALSE),0)</f>
        <v>0</v>
      </c>
      <c r="AI30" s="114">
        <f t="shared" ref="AI30:AL30" si="145">AI11</f>
        <v>0</v>
      </c>
      <c r="AJ30" s="114">
        <f>IFERROR(AJ11*VLOOKUP($A30,Selector_PL!$A:$B,2,FALSE),0)</f>
        <v>0</v>
      </c>
      <c r="AK30" s="114">
        <f t="shared" ref="AK30:AL30" si="146">AK11</f>
        <v>0</v>
      </c>
      <c r="AL30" s="114">
        <f>IFERROR(AL11*VLOOKUP($A30,Selector_PL!$A:$B,2,FALSE),0)</f>
        <v>0</v>
      </c>
    </row>
    <row r="31" spans="1:38" x14ac:dyDescent="0.4">
      <c r="A31" s="114" t="str">
        <f t="shared" si="1"/>
        <v>Run On Timer</v>
      </c>
      <c r="E31" s="114">
        <f t="shared" si="18"/>
        <v>0</v>
      </c>
      <c r="F31" s="114">
        <f>IFERROR(F12*VLOOKUP($A31,Selector_PL!$A:$B,2,FALSE),0)</f>
        <v>0</v>
      </c>
      <c r="G31" s="114">
        <f t="shared" ref="G31:AL31" si="147">G12</f>
        <v>0</v>
      </c>
      <c r="H31" s="114">
        <f>IFERROR(H12*VLOOKUP($A31,Selector_PL!$A:$B,2,FALSE),0)</f>
        <v>0</v>
      </c>
      <c r="I31" s="114">
        <f t="shared" ref="I31:AL31" si="148">I12</f>
        <v>0</v>
      </c>
      <c r="J31" s="114">
        <f>IFERROR(J12*VLOOKUP($A31,Selector_PL!$A:$B,2,FALSE),0)</f>
        <v>0</v>
      </c>
      <c r="K31" s="114">
        <f t="shared" ref="K31:AL31" si="149">K12</f>
        <v>0</v>
      </c>
      <c r="L31" s="114">
        <f>IFERROR(L12*VLOOKUP($A31,Selector_PL!$A:$B,2,FALSE),0)</f>
        <v>0</v>
      </c>
      <c r="M31" s="114">
        <f t="shared" ref="M31:AL31" si="150">M12</f>
        <v>0</v>
      </c>
      <c r="N31" s="114">
        <f>IFERROR(N12*VLOOKUP($A31,Selector_PL!$A:$B,2,FALSE),0)</f>
        <v>0</v>
      </c>
      <c r="O31" s="114">
        <f t="shared" ref="O31:AL31" si="151">O12</f>
        <v>0</v>
      </c>
      <c r="P31" s="114">
        <f>IFERROR(P12*VLOOKUP($A31,Selector_PL!$A:$B,2,FALSE),0)</f>
        <v>0</v>
      </c>
      <c r="Q31" s="114">
        <f t="shared" ref="Q31:AL31" si="152">Q12</f>
        <v>0</v>
      </c>
      <c r="R31" s="114">
        <f>IFERROR(R12*VLOOKUP($A31,Selector_PL!$A:$B,2,FALSE),0)</f>
        <v>0</v>
      </c>
      <c r="S31" s="114">
        <f t="shared" ref="S31:AL31" si="153">S12</f>
        <v>0</v>
      </c>
      <c r="T31" s="114">
        <f>IFERROR(T12*VLOOKUP($A31,Selector_PL!$A:$B,2,FALSE),0)</f>
        <v>0</v>
      </c>
      <c r="U31" s="114">
        <f t="shared" ref="U31:AL31" si="154">U12</f>
        <v>0</v>
      </c>
      <c r="V31" s="114">
        <f>IFERROR(V12*VLOOKUP($A31,Selector_PL!$A:$B,2,FALSE),0)</f>
        <v>0</v>
      </c>
      <c r="W31" s="114">
        <f t="shared" ref="W31:AL31" si="155">W12</f>
        <v>0</v>
      </c>
      <c r="X31" s="114">
        <f>IFERROR(X12*VLOOKUP($A31,Selector_PL!$A:$B,2,FALSE),0)</f>
        <v>0</v>
      </c>
      <c r="Y31" s="114">
        <f t="shared" ref="Y31:AL31" si="156">Y12</f>
        <v>0</v>
      </c>
      <c r="Z31" s="114">
        <f>IFERROR(Z12*VLOOKUP($A31,Selector_PL!$A:$B,2,FALSE),0)</f>
        <v>0</v>
      </c>
      <c r="AA31" s="114">
        <f t="shared" ref="AA31:AL31" si="157">AA12</f>
        <v>0</v>
      </c>
      <c r="AB31" s="114">
        <f>IFERROR(AB12*VLOOKUP($A31,Selector_PL!$A:$B,2,FALSE),0)</f>
        <v>0</v>
      </c>
      <c r="AC31" s="114">
        <f t="shared" ref="AC31:AL31" si="158">AC12</f>
        <v>0</v>
      </c>
      <c r="AD31" s="114">
        <f>IFERROR(AD12*VLOOKUP($A31,Selector_PL!$A:$B,2,FALSE),0)</f>
        <v>0</v>
      </c>
      <c r="AE31" s="114">
        <f t="shared" ref="AE31:AL31" si="159">AE12</f>
        <v>0</v>
      </c>
      <c r="AF31" s="114">
        <f>IFERROR(AF12*VLOOKUP($A31,Selector_PL!$A:$B,2,FALSE),0)</f>
        <v>0</v>
      </c>
      <c r="AG31" s="114">
        <f t="shared" ref="AG31:AL31" si="160">AG12</f>
        <v>0</v>
      </c>
      <c r="AH31" s="114">
        <f>IFERROR(AH12*VLOOKUP($A31,Selector_PL!$A:$B,2,FALSE),0)</f>
        <v>0</v>
      </c>
      <c r="AI31" s="114">
        <f t="shared" ref="AI31:AL31" si="161">AI12</f>
        <v>0</v>
      </c>
      <c r="AJ31" s="114">
        <f>IFERROR(AJ12*VLOOKUP($A31,Selector_PL!$A:$B,2,FALSE),0)</f>
        <v>0</v>
      </c>
      <c r="AK31" s="114">
        <f t="shared" ref="AK31:AL31" si="162">AK12</f>
        <v>0</v>
      </c>
      <c r="AL31" s="114">
        <f>IFERROR(AL12*VLOOKUP($A31,Selector_PL!$A:$B,2,FALSE),0)</f>
        <v>0</v>
      </c>
    </row>
    <row r="32" spans="1:38" x14ac:dyDescent="0.4">
      <c r="A32" s="114" t="str">
        <f t="shared" si="1"/>
        <v>Time Clock</v>
      </c>
      <c r="E32" s="114" t="str">
        <f t="shared" si="18"/>
        <v>Programable Timeclock controller</v>
      </c>
      <c r="F32" s="114">
        <f>IFERROR(F13*VLOOKUP($A32,Selector_PL!$A:$B,2,FALSE),0)</f>
        <v>0</v>
      </c>
      <c r="G32" s="114">
        <f t="shared" ref="G32:AL32" si="163">G13</f>
        <v>0</v>
      </c>
      <c r="H32" s="114">
        <f>IFERROR(H13*VLOOKUP($A32,Selector_PL!$A:$B,2,FALSE),0)</f>
        <v>0</v>
      </c>
      <c r="I32" s="114">
        <f t="shared" ref="I32:AL32" si="164">I13</f>
        <v>0</v>
      </c>
      <c r="J32" s="114">
        <f>IFERROR(J13*VLOOKUP($A32,Selector_PL!$A:$B,2,FALSE),0)</f>
        <v>0</v>
      </c>
      <c r="K32" s="114">
        <f t="shared" ref="K32:AL32" si="165">K13</f>
        <v>0</v>
      </c>
      <c r="L32" s="114">
        <f>IFERROR(L13*VLOOKUP($A32,Selector_PL!$A:$B,2,FALSE),0)</f>
        <v>0</v>
      </c>
      <c r="M32" s="114">
        <f t="shared" ref="M32:AL32" si="166">M13</f>
        <v>0</v>
      </c>
      <c r="N32" s="114">
        <f>IFERROR(N13*VLOOKUP($A32,Selector_PL!$A:$B,2,FALSE),0)</f>
        <v>0</v>
      </c>
      <c r="O32" s="114">
        <f t="shared" ref="O32:AL32" si="167">O13</f>
        <v>0</v>
      </c>
      <c r="P32" s="114">
        <f>IFERROR(P13*VLOOKUP($A32,Selector_PL!$A:$B,2,FALSE),0)</f>
        <v>0</v>
      </c>
      <c r="Q32" s="114">
        <f t="shared" ref="Q32:AL32" si="168">Q13</f>
        <v>0</v>
      </c>
      <c r="R32" s="114">
        <f>IFERROR(R13*VLOOKUP($A32,Selector_PL!$A:$B,2,FALSE),0)</f>
        <v>0</v>
      </c>
      <c r="S32" s="114">
        <f t="shared" ref="S32:AL32" si="169">S13</f>
        <v>0</v>
      </c>
      <c r="T32" s="114">
        <f>IFERROR(T13*VLOOKUP($A32,Selector_PL!$A:$B,2,FALSE),0)</f>
        <v>0</v>
      </c>
      <c r="U32" s="114">
        <f t="shared" ref="U32:AL32" si="170">U13</f>
        <v>0</v>
      </c>
      <c r="V32" s="114">
        <f>IFERROR(V13*VLOOKUP($A32,Selector_PL!$A:$B,2,FALSE),0)</f>
        <v>0</v>
      </c>
      <c r="W32" s="114">
        <f t="shared" ref="W32:AL32" si="171">W13</f>
        <v>0</v>
      </c>
      <c r="X32" s="114">
        <f>IFERROR(X13*VLOOKUP($A32,Selector_PL!$A:$B,2,FALSE),0)</f>
        <v>0</v>
      </c>
      <c r="Y32" s="114">
        <f t="shared" ref="Y32:AL32" si="172">Y13</f>
        <v>0</v>
      </c>
      <c r="Z32" s="114">
        <f>IFERROR(Z13*VLOOKUP($A32,Selector_PL!$A:$B,2,FALSE),0)</f>
        <v>0</v>
      </c>
      <c r="AA32" s="114">
        <f t="shared" ref="AA32:AL32" si="173">AA13</f>
        <v>0</v>
      </c>
      <c r="AB32" s="114">
        <f>IFERROR(AB13*VLOOKUP($A32,Selector_PL!$A:$B,2,FALSE),0)</f>
        <v>0</v>
      </c>
      <c r="AC32" s="114">
        <f t="shared" ref="AC32:AL32" si="174">AC13</f>
        <v>0</v>
      </c>
      <c r="AD32" s="114">
        <f>IFERROR(AD13*VLOOKUP($A32,Selector_PL!$A:$B,2,FALSE),0)</f>
        <v>0</v>
      </c>
      <c r="AE32" s="114">
        <f t="shared" ref="AE32:AL32" si="175">AE13</f>
        <v>0</v>
      </c>
      <c r="AF32" s="114">
        <f>IFERROR(AF13*VLOOKUP($A32,Selector_PL!$A:$B,2,FALSE),0)</f>
        <v>0</v>
      </c>
      <c r="AG32" s="114">
        <f t="shared" ref="AG32:AL32" si="176">AG13</f>
        <v>0</v>
      </c>
      <c r="AH32" s="114">
        <f>IFERROR(AH13*VLOOKUP($A32,Selector_PL!$A:$B,2,FALSE),0)</f>
        <v>0</v>
      </c>
      <c r="AI32" s="114">
        <f t="shared" ref="AI32:AL32" si="177">AI13</f>
        <v>0</v>
      </c>
      <c r="AJ32" s="114">
        <f>IFERROR(AJ13*VLOOKUP($A32,Selector_PL!$A:$B,2,FALSE),0)</f>
        <v>0</v>
      </c>
      <c r="AK32" s="114">
        <f t="shared" ref="AK32:AL32" si="178">AK13</f>
        <v>0</v>
      </c>
      <c r="AL32" s="114">
        <f>IFERROR(AL13*VLOOKUP($A32,Selector_PL!$A:$B,2,FALSE),0)</f>
        <v>0</v>
      </c>
    </row>
  </sheetData>
  <sortState ref="A3:AL13">
    <sortCondition ref="A13"/>
  </sortState>
  <conditionalFormatting sqref="P17:Q21">
    <cfRule type="expression" dxfId="3" priority="7">
      <formula>RIGHT(P17,2)="  "</formula>
    </cfRule>
    <cfRule type="expression" dxfId="2" priority="8">
      <formula>RIGHT(P17,1)=" "</formula>
    </cfRule>
  </conditionalFormatting>
  <conditionalFormatting sqref="P17:Q21">
    <cfRule type="expression" dxfId="1" priority="6">
      <formula>IF(ROW() = ROW(), TRUE, FALSE)</formula>
    </cfRule>
  </conditionalFormatting>
  <conditionalFormatting sqref="O17">
    <cfRule type="expression" dxfId="0" priority="2">
      <formula>IF(ROW() = ROW(), TRUE, FALSE)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E75B029-9AE7-4F12-9989-BF2457337593}">
          <x14:formula1>
            <xm:f>'Part List'!$A:$A</xm:f>
          </x14:formula1>
          <xm:sqref>G3:G14 O7:O14 M7:M14 K7:K14 E3:E14 I3:I14 Q3 O3 M3 K3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424-D950-4B98-8C86-0E1A661322AC}">
  <dimension ref="A1:AA16"/>
  <sheetViews>
    <sheetView workbookViewId="0">
      <selection activeCell="G20" sqref="G20"/>
    </sheetView>
  </sheetViews>
  <sheetFormatPr defaultRowHeight="14.6" x14ac:dyDescent="0.4"/>
  <cols>
    <col min="1" max="1" width="25.765625" style="114" bestFit="1" customWidth="1"/>
    <col min="2" max="2" width="8.61328125" style="114" bestFit="1" customWidth="1"/>
    <col min="3" max="3" width="8.921875" style="114" bestFit="1" customWidth="1"/>
    <col min="4" max="4" width="4.921875" style="114" bestFit="1" customWidth="1"/>
    <col min="5" max="5" width="3.84375" style="114" bestFit="1" customWidth="1"/>
    <col min="6" max="6" width="7.61328125" style="302" bestFit="1" customWidth="1"/>
    <col min="7" max="7" width="4.921875" style="114" bestFit="1" customWidth="1"/>
    <col min="8" max="8" width="3.84375" style="114" bestFit="1" customWidth="1"/>
    <col min="9" max="9" width="7.61328125" style="302" bestFit="1" customWidth="1"/>
    <col min="10" max="10" width="4.921875" style="114" bestFit="1" customWidth="1"/>
    <col min="11" max="11" width="3.84375" style="114" bestFit="1" customWidth="1"/>
    <col min="12" max="12" width="7.61328125" style="302" bestFit="1" customWidth="1"/>
    <col min="13" max="13" width="4.921875" style="114" bestFit="1" customWidth="1"/>
    <col min="14" max="14" width="3.84375" style="114" bestFit="1" customWidth="1"/>
    <col min="15" max="15" width="7.61328125" style="302" bestFit="1" customWidth="1"/>
    <col min="16" max="16" width="4.921875" style="114" bestFit="1" customWidth="1"/>
    <col min="17" max="17" width="3.84375" style="114" bestFit="1" customWidth="1"/>
    <col min="18" max="18" width="7.61328125" style="302" bestFit="1" customWidth="1"/>
    <col min="19" max="19" width="4.921875" style="114" bestFit="1" customWidth="1"/>
    <col min="20" max="20" width="3.84375" style="114" bestFit="1" customWidth="1"/>
    <col min="21" max="21" width="8.61328125" style="302" bestFit="1" customWidth="1"/>
    <col min="22" max="22" width="4.921875" style="114" bestFit="1" customWidth="1"/>
    <col min="23" max="23" width="3.84375" style="114" bestFit="1" customWidth="1"/>
    <col min="24" max="24" width="8.61328125" style="302" bestFit="1" customWidth="1"/>
    <col min="25" max="25" width="4.921875" style="114" bestFit="1" customWidth="1"/>
    <col min="26" max="26" width="3.84375" style="114" bestFit="1" customWidth="1"/>
    <col min="27" max="27" width="5.69140625" style="114" bestFit="1" customWidth="1"/>
    <col min="28" max="16384" width="9.23046875" style="114"/>
  </cols>
  <sheetData>
    <row r="1" spans="1:27" x14ac:dyDescent="0.4">
      <c r="A1" s="33" t="str">
        <f>Power!A2</f>
        <v>Power Supply</v>
      </c>
      <c r="B1" s="33" t="str">
        <f>Fan_F!C2</f>
        <v>Unit Cost</v>
      </c>
      <c r="C1" s="114" t="s">
        <v>848</v>
      </c>
      <c r="D1" s="114" t="s">
        <v>849</v>
      </c>
      <c r="E1" s="114" t="str">
        <f>Power!F2</f>
        <v>Qty</v>
      </c>
      <c r="F1" s="302" t="str">
        <f>Power!E2</f>
        <v>Part</v>
      </c>
      <c r="G1" s="114" t="str">
        <f>D1</f>
        <v>Time</v>
      </c>
      <c r="H1" s="114" t="str">
        <f t="shared" ref="H1:X1" si="0">E1</f>
        <v>Qty</v>
      </c>
      <c r="I1" s="302" t="str">
        <f t="shared" si="0"/>
        <v>Part</v>
      </c>
      <c r="J1" s="114" t="str">
        <f t="shared" si="0"/>
        <v>Time</v>
      </c>
      <c r="K1" s="114" t="str">
        <f t="shared" si="0"/>
        <v>Qty</v>
      </c>
      <c r="L1" s="302" t="str">
        <f t="shared" si="0"/>
        <v>Part</v>
      </c>
      <c r="M1" s="114" t="str">
        <f t="shared" si="0"/>
        <v>Time</v>
      </c>
      <c r="N1" s="114" t="str">
        <f t="shared" si="0"/>
        <v>Qty</v>
      </c>
      <c r="O1" s="302" t="str">
        <f t="shared" si="0"/>
        <v>Part</v>
      </c>
      <c r="P1" s="114" t="str">
        <f t="shared" si="0"/>
        <v>Time</v>
      </c>
      <c r="Q1" s="114" t="str">
        <f t="shared" si="0"/>
        <v>Qty</v>
      </c>
      <c r="R1" s="302" t="str">
        <f t="shared" si="0"/>
        <v>Part</v>
      </c>
      <c r="S1" s="114" t="str">
        <f t="shared" si="0"/>
        <v>Time</v>
      </c>
      <c r="T1" s="114" t="str">
        <f t="shared" si="0"/>
        <v>Qty</v>
      </c>
      <c r="U1" s="302" t="str">
        <f t="shared" si="0"/>
        <v>Part</v>
      </c>
      <c r="V1" s="114" t="str">
        <f t="shared" si="0"/>
        <v>Time</v>
      </c>
      <c r="W1" s="114" t="str">
        <f t="shared" si="0"/>
        <v>Qty</v>
      </c>
      <c r="X1" s="302" t="str">
        <f t="shared" si="0"/>
        <v>Part</v>
      </c>
      <c r="Y1" s="114" t="str">
        <f t="shared" ref="Y1" si="1">V1</f>
        <v>Time</v>
      </c>
      <c r="Z1" s="114" t="str">
        <f t="shared" ref="Z1" si="2">W1</f>
        <v>Qty</v>
      </c>
      <c r="AA1" s="302" t="str">
        <f t="shared" ref="AA1" si="3">X1</f>
        <v>Part</v>
      </c>
    </row>
    <row r="2" spans="1:27" x14ac:dyDescent="0.4">
      <c r="A2" s="33" t="str">
        <f>Fan_F!A3</f>
        <v>BMS Provisions</v>
      </c>
      <c r="B2" s="330">
        <f>E2*F2+H2*I2+K2*L2+N2*O2+Q2*R2+T2*U2+W2*X2+Z2*AA2</f>
        <v>0</v>
      </c>
      <c r="C2" s="114">
        <f>D2*E2+G2*H2+J2*K2+M2*N2+P2*Q2+S2*T2+V2*W2+Y2*Z2</f>
        <v>3</v>
      </c>
      <c r="E2" s="114">
        <f>Fan_F!F3</f>
        <v>1</v>
      </c>
      <c r="F2" s="302">
        <f>IFERROR(VLOOKUP(Fan_F!E3, 'Part List'!$A:$G, 3, FALSE),0)</f>
        <v>0</v>
      </c>
      <c r="G2" s="114">
        <v>2</v>
      </c>
      <c r="H2" s="114">
        <f>Fan_F!H3</f>
        <v>1</v>
      </c>
      <c r="I2" s="302">
        <f>IFERROR(VLOOKUP(Fan_F!G3, 'Part List'!$A:$G, 3, FALSE),0)</f>
        <v>0</v>
      </c>
      <c r="J2" s="114">
        <v>1</v>
      </c>
      <c r="K2" s="114">
        <f>Fan_F!J3</f>
        <v>1</v>
      </c>
      <c r="L2" s="302">
        <f>IFERROR(VLOOKUP(Fan_F!I3, 'Part List'!$A:$G, 3, FALSE),0)</f>
        <v>0</v>
      </c>
      <c r="N2" s="114">
        <f>Fan_F!L3</f>
        <v>1</v>
      </c>
      <c r="O2" s="302">
        <f>IFERROR(VLOOKUP(Fan_F!K3, 'Part List'!$A:$G, 3, FALSE),0)</f>
        <v>0</v>
      </c>
      <c r="Q2" s="114">
        <f>Fan_F!N3</f>
        <v>1</v>
      </c>
      <c r="R2" s="302">
        <f>IFERROR(VLOOKUP(Fan_F!M3, 'Part List'!$A:$G, 3, FALSE),0)</f>
        <v>0</v>
      </c>
      <c r="T2" s="114">
        <f>Fan_F!P3</f>
        <v>1</v>
      </c>
      <c r="U2" s="302">
        <f>IFERROR(VLOOKUP(Fan_F!O3, 'Part List'!$A:$G, 3, FALSE),0)</f>
        <v>0</v>
      </c>
      <c r="W2" s="114">
        <f>Fan_F!R3</f>
        <v>1</v>
      </c>
      <c r="X2" s="302">
        <f>IFERROR(VLOOKUP(Fan_F!Q3, 'Part List'!$A:$G, 3, FALSE),0)</f>
        <v>0</v>
      </c>
      <c r="Y2" s="114">
        <v>1</v>
      </c>
      <c r="Z2" s="114">
        <f>Fan_F!T3</f>
        <v>0</v>
      </c>
      <c r="AA2" s="302">
        <f>IFERROR(VLOOKUP(Fan_F!S3, 'Part List'!$A:$G, 3, FALSE),0)</f>
        <v>0</v>
      </c>
    </row>
    <row r="3" spans="1:27" x14ac:dyDescent="0.4">
      <c r="A3" s="33" t="str">
        <f>Fan_F!A4</f>
        <v>Fire Shutdown</v>
      </c>
      <c r="B3" s="330">
        <f t="shared" ref="B3:C16" si="4">E3*F3+H3*I3+K3*L3+N3*O3+Q3*R3+T3*U3+W3*X3+Z3*AA3</f>
        <v>0</v>
      </c>
      <c r="C3" s="114">
        <f t="shared" ref="C3:C16" si="5">D3*E3+G3*H3+J3*K3+M3*N3+P3*Q3+S3*T3+V3*W3+Y3*Z3</f>
        <v>0</v>
      </c>
      <c r="E3" s="114">
        <f>Fan_F!F4</f>
        <v>1</v>
      </c>
      <c r="F3" s="302">
        <f>IFERROR(VLOOKUP(Fan_F!E4, 'Part List'!$A:$G, 3, FALSE),0)</f>
        <v>0</v>
      </c>
      <c r="H3" s="114">
        <f>Fan_F!H4</f>
        <v>1</v>
      </c>
      <c r="I3" s="302">
        <f>IFERROR(VLOOKUP(Fan_F!G4, 'Part List'!$A:$G, 3, FALSE),0)</f>
        <v>0</v>
      </c>
      <c r="K3" s="114">
        <f>Fan_F!J4</f>
        <v>1</v>
      </c>
      <c r="L3" s="302">
        <f>IFERROR(VLOOKUP(Fan_F!I4, 'Part List'!$A:$G, 3, FALSE),0)</f>
        <v>0</v>
      </c>
      <c r="N3" s="114">
        <f>Fan_F!L4</f>
        <v>1</v>
      </c>
      <c r="O3" s="302">
        <f>IFERROR(VLOOKUP(Fan_F!K4, 'Part List'!$A:$G, 3, FALSE),0)</f>
        <v>0</v>
      </c>
      <c r="Q3" s="114">
        <f>Fan_F!N4</f>
        <v>1</v>
      </c>
      <c r="R3" s="302">
        <f>IFERROR(VLOOKUP(Fan_F!M4, 'Part List'!$A:$G, 3, FALSE),0)</f>
        <v>0</v>
      </c>
      <c r="T3" s="114">
        <f>Fan_F!P4</f>
        <v>1</v>
      </c>
      <c r="U3" s="302">
        <f>IFERROR(VLOOKUP(Fan_F!O4, 'Part List'!$A:$G, 3, FALSE),0)</f>
        <v>0</v>
      </c>
      <c r="W3" s="114">
        <f>Fan_F!R4</f>
        <v>1</v>
      </c>
      <c r="X3" s="302">
        <f>IFERROR(VLOOKUP(Fan_F!Q4, 'Part List'!$A:$G, 3, FALSE),0)</f>
        <v>0</v>
      </c>
      <c r="Z3" s="114">
        <f>Fan_F!T4</f>
        <v>0</v>
      </c>
      <c r="AA3" s="302">
        <f>IFERROR(VLOOKUP(Fan_F!S4, 'Part List'!$A:$G, 3, FALSE),0)</f>
        <v>0</v>
      </c>
    </row>
    <row r="4" spans="1:27" x14ac:dyDescent="0.4">
      <c r="A4" s="33" t="str">
        <f>Fan_F!A5</f>
        <v>High Temp Thermostat</v>
      </c>
      <c r="B4" s="330">
        <f t="shared" si="4"/>
        <v>0</v>
      </c>
      <c r="C4" s="114">
        <f t="shared" si="5"/>
        <v>0</v>
      </c>
      <c r="E4" s="114">
        <f>Fan_F!F5</f>
        <v>0</v>
      </c>
      <c r="F4" s="302">
        <f>IFERROR(VLOOKUP(Fan_F!E5, 'Part List'!$A:$G, 3, FALSE),0)</f>
        <v>0</v>
      </c>
      <c r="H4" s="114">
        <f>Fan_F!H5</f>
        <v>0</v>
      </c>
      <c r="I4" s="302">
        <f>IFERROR(VLOOKUP(Fan_F!G5, 'Part List'!$A:$G, 3, FALSE),0)</f>
        <v>0</v>
      </c>
      <c r="K4" s="114">
        <f>Fan_F!J5</f>
        <v>0</v>
      </c>
      <c r="L4" s="302">
        <f>IFERROR(VLOOKUP(Fan_F!I5, 'Part List'!$A:$G, 3, FALSE),0)</f>
        <v>0</v>
      </c>
      <c r="N4" s="114">
        <f>Fan_F!L5</f>
        <v>0</v>
      </c>
      <c r="O4" s="302">
        <f>IFERROR(VLOOKUP(Fan_F!K5, 'Part List'!$A:$G, 3, FALSE),0)</f>
        <v>0</v>
      </c>
      <c r="Q4" s="114">
        <f>Fan_F!N5</f>
        <v>0</v>
      </c>
      <c r="R4" s="302">
        <f>IFERROR(VLOOKUP(Fan_F!M5, 'Part List'!$A:$G, 3, FALSE),0)</f>
        <v>0</v>
      </c>
      <c r="T4" s="114">
        <f>Fan_F!P5</f>
        <v>0</v>
      </c>
      <c r="U4" s="302">
        <f>IFERROR(VLOOKUP(Fan_F!O5, 'Part List'!$A:$G, 3, FALSE),0)</f>
        <v>0</v>
      </c>
      <c r="W4" s="114">
        <f>Fan_F!R5</f>
        <v>0</v>
      </c>
      <c r="X4" s="302">
        <f>IFERROR(VLOOKUP(Fan_F!Q5, 'Part List'!$A:$G, 3, FALSE),0)</f>
        <v>0</v>
      </c>
      <c r="Z4" s="114">
        <f>Fan_F!T5</f>
        <v>0</v>
      </c>
      <c r="AA4" s="302">
        <f>IFERROR(VLOOKUP(Fan_F!S5, 'Part List'!$A:$G, 3, FALSE),0)</f>
        <v>0</v>
      </c>
    </row>
    <row r="5" spans="1:27" x14ac:dyDescent="0.4">
      <c r="A5" s="33" t="str">
        <f>Fan_F!A6</f>
        <v>Interlock</v>
      </c>
      <c r="B5" s="330">
        <f t="shared" si="4"/>
        <v>549.48</v>
      </c>
      <c r="C5" s="114">
        <f t="shared" si="5"/>
        <v>0</v>
      </c>
      <c r="E5" s="114">
        <f>Fan_F!F6</f>
        <v>1</v>
      </c>
      <c r="F5" s="302">
        <f>IFERROR(VLOOKUP(Fan_F!E6, 'Part List'!$A:$G, 3, FALSE),0)</f>
        <v>0.28000000000000003</v>
      </c>
      <c r="H5" s="114">
        <f>Fan_F!H6</f>
        <v>1</v>
      </c>
      <c r="I5" s="302">
        <f>IFERROR(VLOOKUP(Fan_F!G6, 'Part List'!$A:$G, 3, FALSE),0)</f>
        <v>91.05</v>
      </c>
      <c r="K5" s="114">
        <f>Fan_F!J6</f>
        <v>1</v>
      </c>
      <c r="L5" s="302">
        <f>IFERROR(VLOOKUP(Fan_F!I6, 'Part List'!$A:$G, 3, FALSE),0)</f>
        <v>24.2</v>
      </c>
      <c r="N5" s="114">
        <f>Fan_F!L6</f>
        <v>1</v>
      </c>
      <c r="O5" s="302">
        <f>IFERROR(VLOOKUP(Fan_F!K6, 'Part List'!$A:$G, 3, FALSE),0)</f>
        <v>16</v>
      </c>
      <c r="Q5" s="114">
        <f>Fan_F!N6</f>
        <v>1</v>
      </c>
      <c r="R5" s="302">
        <f>IFERROR(VLOOKUP(Fan_F!M6, 'Part List'!$A:$G, 3, FALSE),0)</f>
        <v>57.95</v>
      </c>
      <c r="T5" s="114">
        <f>Fan_F!P6</f>
        <v>1</v>
      </c>
      <c r="U5" s="302">
        <f>IFERROR(VLOOKUP(Fan_F!O6, 'Part List'!$A:$G, 3, FALSE),0)</f>
        <v>360</v>
      </c>
      <c r="W5" s="114">
        <f>Fan_F!R6</f>
        <v>1</v>
      </c>
      <c r="X5" s="302">
        <f>IFERROR(VLOOKUP(Fan_F!Q6, 'Part List'!$A:$G, 3, FALSE),0)</f>
        <v>0</v>
      </c>
      <c r="Z5" s="114">
        <f>Fan_F!T6</f>
        <v>0</v>
      </c>
      <c r="AA5" s="302">
        <f>IFERROR(VLOOKUP(Fan_F!S6, 'Part List'!$A:$G, 3, FALSE),0)</f>
        <v>0</v>
      </c>
    </row>
    <row r="6" spans="1:27" x14ac:dyDescent="0.4">
      <c r="A6" s="33" t="str">
        <f>Fan_F!A7</f>
        <v>Interlock with Associted Units</v>
      </c>
      <c r="B6" s="330">
        <f t="shared" si="4"/>
        <v>0</v>
      </c>
      <c r="C6" s="114">
        <f t="shared" si="5"/>
        <v>4</v>
      </c>
      <c r="D6" s="114">
        <v>2</v>
      </c>
      <c r="E6" s="114">
        <f>Fan_F!F7</f>
        <v>1</v>
      </c>
      <c r="F6" s="302">
        <f>IFERROR(VLOOKUP(Fan_F!E7, 'Part List'!$A:$G, 3, FALSE),0)</f>
        <v>0</v>
      </c>
      <c r="G6" s="114">
        <v>1</v>
      </c>
      <c r="H6" s="114">
        <f>Fan_F!H7</f>
        <v>1</v>
      </c>
      <c r="I6" s="302">
        <f>IFERROR(VLOOKUP(Fan_F!G7, 'Part List'!$A:$G, 3, FALSE),0)</f>
        <v>0</v>
      </c>
      <c r="J6" s="114">
        <v>0</v>
      </c>
      <c r="K6" s="114">
        <f>Fan_F!J7</f>
        <v>1</v>
      </c>
      <c r="L6" s="302">
        <f>IFERROR(VLOOKUP(Fan_F!I7, 'Part List'!$A:$G, 3, FALSE),0)</f>
        <v>0</v>
      </c>
      <c r="M6" s="114">
        <v>0</v>
      </c>
      <c r="N6" s="114">
        <f>Fan_F!L7</f>
        <v>1</v>
      </c>
      <c r="O6" s="302">
        <f>IFERROR(VLOOKUP(Fan_F!K7, 'Part List'!$A:$G, 3, FALSE),0)</f>
        <v>0</v>
      </c>
      <c r="P6" s="114">
        <v>0</v>
      </c>
      <c r="Q6" s="114">
        <f>Fan_F!N7</f>
        <v>1</v>
      </c>
      <c r="R6" s="302">
        <f>IFERROR(VLOOKUP(Fan_F!M7, 'Part List'!$A:$G, 3, FALSE),0)</f>
        <v>0</v>
      </c>
      <c r="T6" s="114">
        <f>Fan_F!P7</f>
        <v>1</v>
      </c>
      <c r="U6" s="302">
        <f>IFERROR(VLOOKUP(Fan_F!O7, 'Part List'!$A:$G, 3, FALSE),0)</f>
        <v>0</v>
      </c>
      <c r="V6" s="114">
        <v>1</v>
      </c>
      <c r="W6" s="114">
        <f>Fan_F!R7</f>
        <v>1</v>
      </c>
      <c r="X6" s="302">
        <f>IFERROR(VLOOKUP(Fan_F!Q7, 'Part List'!$A:$G, 3, FALSE),0)</f>
        <v>0</v>
      </c>
      <c r="Z6" s="114">
        <f>Fan_F!T7</f>
        <v>0</v>
      </c>
      <c r="AA6" s="302">
        <f>IFERROR(VLOOKUP(Fan_F!S7, 'Part List'!$A:$G, 3, FALSE),0)</f>
        <v>0</v>
      </c>
    </row>
    <row r="7" spans="1:27" x14ac:dyDescent="0.4">
      <c r="A7" s="33" t="str">
        <f>Fan_F!A8</f>
        <v>Interlock with Lighting Circuit</v>
      </c>
      <c r="B7" s="330">
        <f t="shared" si="4"/>
        <v>0</v>
      </c>
      <c r="C7" s="114">
        <f t="shared" si="5"/>
        <v>0</v>
      </c>
      <c r="E7" s="114">
        <f>Fan_F!F8</f>
        <v>1</v>
      </c>
      <c r="F7" s="302">
        <f>IFERROR(VLOOKUP(Fan_F!E8, 'Part List'!$A:$G, 3, FALSE),0)</f>
        <v>0</v>
      </c>
      <c r="H7" s="114">
        <f>Fan_F!H8</f>
        <v>1</v>
      </c>
      <c r="I7" s="302">
        <f>IFERROR(VLOOKUP(Fan_F!G8, 'Part List'!$A:$G, 3, FALSE),0)</f>
        <v>0</v>
      </c>
      <c r="K7" s="114">
        <f>Fan_F!J8</f>
        <v>1</v>
      </c>
      <c r="L7" s="302">
        <f>IFERROR(VLOOKUP(Fan_F!I8, 'Part List'!$A:$G, 3, FALSE),0)</f>
        <v>0</v>
      </c>
      <c r="N7" s="114">
        <f>Fan_F!L8</f>
        <v>1</v>
      </c>
      <c r="O7" s="302">
        <f>IFERROR(VLOOKUP(Fan_F!K8, 'Part List'!$A:$G, 3, FALSE),0)</f>
        <v>0</v>
      </c>
      <c r="Q7" s="114">
        <f>Fan_F!N8</f>
        <v>1</v>
      </c>
      <c r="R7" s="302">
        <f>IFERROR(VLOOKUP(Fan_F!M8, 'Part List'!$A:$G, 3, FALSE),0)</f>
        <v>0</v>
      </c>
      <c r="T7" s="114">
        <f>Fan_F!P8</f>
        <v>1</v>
      </c>
      <c r="U7" s="302">
        <f>IFERROR(VLOOKUP(Fan_F!O8, 'Part List'!$A:$G, 3, FALSE),0)</f>
        <v>0</v>
      </c>
      <c r="W7" s="114">
        <f>Fan_F!R8</f>
        <v>1</v>
      </c>
      <c r="X7" s="302">
        <f>IFERROR(VLOOKUP(Fan_F!Q8, 'Part List'!$A:$G, 3, FALSE),0)</f>
        <v>0</v>
      </c>
      <c r="Z7" s="114">
        <f>Fan_F!T8</f>
        <v>0</v>
      </c>
      <c r="AA7" s="302">
        <f>IFERROR(VLOOKUP(Fan_F!S8, 'Part List'!$A:$G, 3, FALSE),0)</f>
        <v>0</v>
      </c>
    </row>
    <row r="8" spans="1:27" x14ac:dyDescent="0.4">
      <c r="A8" s="33" t="str">
        <f>Fan_F!A9</f>
        <v>Interlock with Local Switch</v>
      </c>
      <c r="B8" s="330">
        <f t="shared" si="4"/>
        <v>0</v>
      </c>
      <c r="C8" s="114">
        <f t="shared" si="5"/>
        <v>0</v>
      </c>
      <c r="E8" s="114">
        <f>Fan_F!F9</f>
        <v>1</v>
      </c>
      <c r="F8" s="302">
        <f>IFERROR(VLOOKUP(Fan_F!E9, 'Part List'!$A:$G, 3, FALSE),0)</f>
        <v>0</v>
      </c>
      <c r="H8" s="114">
        <f>Fan_F!H9</f>
        <v>1</v>
      </c>
      <c r="I8" s="302">
        <f>IFERROR(VLOOKUP(Fan_F!G9, 'Part List'!$A:$G, 3, FALSE),0)</f>
        <v>0</v>
      </c>
      <c r="K8" s="114">
        <f>Fan_F!J9</f>
        <v>1</v>
      </c>
      <c r="L8" s="302">
        <f>IFERROR(VLOOKUP(Fan_F!I9, 'Part List'!$A:$G, 3, FALSE),0)</f>
        <v>0</v>
      </c>
      <c r="N8" s="114">
        <f>Fan_F!L9</f>
        <v>1</v>
      </c>
      <c r="O8" s="302">
        <f>IFERROR(VLOOKUP(Fan_F!K9, 'Part List'!$A:$G, 3, FALSE),0)</f>
        <v>0</v>
      </c>
      <c r="Q8" s="114">
        <f>Fan_F!N9</f>
        <v>1</v>
      </c>
      <c r="R8" s="302">
        <f>IFERROR(VLOOKUP(Fan_F!M9, 'Part List'!$A:$G, 3, FALSE),0)</f>
        <v>0</v>
      </c>
      <c r="T8" s="114">
        <f>Fan_F!P9</f>
        <v>1</v>
      </c>
      <c r="U8" s="302">
        <f>IFERROR(VLOOKUP(Fan_F!O9, 'Part List'!$A:$G, 3, FALSE),0)</f>
        <v>0</v>
      </c>
      <c r="W8" s="114">
        <f>Fan_F!R9</f>
        <v>1</v>
      </c>
      <c r="X8" s="302">
        <f>IFERROR(VLOOKUP(Fan_F!Q9, 'Part List'!$A:$G, 3, FALSE),0)</f>
        <v>0</v>
      </c>
      <c r="Z8" s="114">
        <f>Fan_F!T9</f>
        <v>0</v>
      </c>
      <c r="AA8" s="302">
        <f>IFERROR(VLOOKUP(Fan_F!S9, 'Part List'!$A:$G, 3, FALSE),0)</f>
        <v>0</v>
      </c>
    </row>
    <row r="9" spans="1:27" x14ac:dyDescent="0.4">
      <c r="A9" s="33" t="str">
        <f>Fan_F!A10</f>
        <v>Interlock With Reed Switch</v>
      </c>
      <c r="B9" s="330">
        <f t="shared" si="4"/>
        <v>609.48</v>
      </c>
      <c r="C9" s="114">
        <f t="shared" si="5"/>
        <v>0</v>
      </c>
      <c r="E9" s="114">
        <f>Fan_F!F10</f>
        <v>1</v>
      </c>
      <c r="F9" s="302">
        <f>IFERROR(VLOOKUP(Fan_F!E10, 'Part List'!$A:$G, 3, FALSE),0)</f>
        <v>60</v>
      </c>
      <c r="H9" s="114">
        <f>Fan_F!H10</f>
        <v>1</v>
      </c>
      <c r="I9" s="302">
        <f>IFERROR(VLOOKUP(Fan_F!G10, 'Part List'!$A:$G, 3, FALSE),0)</f>
        <v>0.28000000000000003</v>
      </c>
      <c r="K9" s="114">
        <f>Fan_F!J10</f>
        <v>1</v>
      </c>
      <c r="L9" s="302">
        <f>IFERROR(VLOOKUP(Fan_F!I10, 'Part List'!$A:$G, 3, FALSE),0)</f>
        <v>91.05</v>
      </c>
      <c r="N9" s="114">
        <f>Fan_F!L10</f>
        <v>1</v>
      </c>
      <c r="O9" s="302">
        <f>IFERROR(VLOOKUP(Fan_F!K10, 'Part List'!$A:$G, 3, FALSE),0)</f>
        <v>24.2</v>
      </c>
      <c r="Q9" s="114">
        <f>Fan_F!N10</f>
        <v>1</v>
      </c>
      <c r="R9" s="302">
        <f>IFERROR(VLOOKUP(Fan_F!M10, 'Part List'!$A:$G, 3, FALSE),0)</f>
        <v>16</v>
      </c>
      <c r="T9" s="114">
        <f>Fan_F!P10</f>
        <v>1</v>
      </c>
      <c r="U9" s="302">
        <f>IFERROR(VLOOKUP(Fan_F!O10, 'Part List'!$A:$G, 3, FALSE),0)</f>
        <v>57.95</v>
      </c>
      <c r="W9" s="114">
        <f>Fan_F!R10</f>
        <v>1</v>
      </c>
      <c r="X9" s="302">
        <f>IFERROR(VLOOKUP(Fan_F!Q10, 'Part List'!$A:$G, 3, FALSE),0)</f>
        <v>360</v>
      </c>
      <c r="Z9" s="114">
        <f>Fan_F!T10</f>
        <v>1</v>
      </c>
      <c r="AA9" s="302">
        <f>IFERROR(VLOOKUP(Fan_F!S10, 'Part List'!$A:$G, 3, FALSE),0)</f>
        <v>0</v>
      </c>
    </row>
    <row r="10" spans="1:27" x14ac:dyDescent="0.4">
      <c r="A10" s="33" t="str">
        <f>Fan_F!A11</f>
        <v>Mechanical Thermostat</v>
      </c>
      <c r="B10" s="330">
        <f t="shared" si="4"/>
        <v>0</v>
      </c>
      <c r="C10" s="114">
        <f t="shared" si="5"/>
        <v>0</v>
      </c>
      <c r="E10" s="114">
        <f>Fan_F!F11</f>
        <v>0</v>
      </c>
      <c r="F10" s="302">
        <f>IFERROR(VLOOKUP(Fan_F!E11, 'Part List'!$A:$G, 3, FALSE),0)</f>
        <v>0</v>
      </c>
      <c r="H10" s="114">
        <f>Fan_F!H11</f>
        <v>0</v>
      </c>
      <c r="I10" s="302">
        <f>IFERROR(VLOOKUP(Fan_F!G11, 'Part List'!$A:$G, 3, FALSE),0)</f>
        <v>0</v>
      </c>
      <c r="K10" s="114">
        <f>Fan_F!J11</f>
        <v>0</v>
      </c>
      <c r="L10" s="302">
        <f>IFERROR(VLOOKUP(Fan_F!I11, 'Part List'!$A:$G, 3, FALSE),0)</f>
        <v>0</v>
      </c>
      <c r="N10" s="114">
        <f>Fan_F!L11</f>
        <v>0</v>
      </c>
      <c r="O10" s="302">
        <f>IFERROR(VLOOKUP(Fan_F!K11, 'Part List'!$A:$G, 3, FALSE),0)</f>
        <v>0</v>
      </c>
      <c r="Q10" s="114">
        <f>Fan_F!N11</f>
        <v>0</v>
      </c>
      <c r="R10" s="302">
        <f>IFERROR(VLOOKUP(Fan_F!M11, 'Part List'!$A:$G, 3, FALSE),0)</f>
        <v>0</v>
      </c>
      <c r="T10" s="114">
        <f>Fan_F!P11</f>
        <v>0</v>
      </c>
      <c r="U10" s="302">
        <f>IFERROR(VLOOKUP(Fan_F!O11, 'Part List'!$A:$G, 3, FALSE),0)</f>
        <v>0</v>
      </c>
      <c r="W10" s="114">
        <f>Fan_F!R11</f>
        <v>0</v>
      </c>
      <c r="X10" s="302">
        <f>IFERROR(VLOOKUP(Fan_F!Q11, 'Part List'!$A:$G, 3, FALSE),0)</f>
        <v>0</v>
      </c>
      <c r="Z10" s="114">
        <f>Fan_F!T11</f>
        <v>0</v>
      </c>
      <c r="AA10" s="302">
        <f>IFERROR(VLOOKUP(Fan_F!S11, 'Part List'!$A:$G, 3, FALSE),0)</f>
        <v>0</v>
      </c>
    </row>
    <row r="11" spans="1:27" x14ac:dyDescent="0.4">
      <c r="A11" s="33" t="str">
        <f>Fan_F!A12</f>
        <v>Run On Timer</v>
      </c>
      <c r="B11" s="330">
        <f t="shared" si="4"/>
        <v>0</v>
      </c>
      <c r="C11" s="114">
        <f t="shared" si="5"/>
        <v>0</v>
      </c>
      <c r="E11" s="114">
        <f>Fan_F!F12</f>
        <v>1</v>
      </c>
      <c r="F11" s="302">
        <f>IFERROR(VLOOKUP(Fan_F!E12, 'Part List'!$A:$G, 3, FALSE),0)</f>
        <v>0</v>
      </c>
      <c r="H11" s="114">
        <f>Fan_F!H12</f>
        <v>1</v>
      </c>
      <c r="I11" s="302">
        <f>IFERROR(VLOOKUP(Fan_F!G12, 'Part List'!$A:$G, 3, FALSE),0)</f>
        <v>0</v>
      </c>
      <c r="K11" s="114">
        <f>Fan_F!J12</f>
        <v>1</v>
      </c>
      <c r="L11" s="302">
        <f>IFERROR(VLOOKUP(Fan_F!I12, 'Part List'!$A:$G, 3, FALSE),0)</f>
        <v>0</v>
      </c>
      <c r="N11" s="114">
        <f>Fan_F!L12</f>
        <v>1</v>
      </c>
      <c r="O11" s="302">
        <f>IFERROR(VLOOKUP(Fan_F!K12, 'Part List'!$A:$G, 3, FALSE),0)</f>
        <v>0</v>
      </c>
      <c r="Q11" s="114">
        <f>Fan_F!N12</f>
        <v>1</v>
      </c>
      <c r="R11" s="302">
        <f>IFERROR(VLOOKUP(Fan_F!M12, 'Part List'!$A:$G, 3, FALSE),0)</f>
        <v>0</v>
      </c>
      <c r="T11" s="114">
        <f>Fan_F!P12</f>
        <v>1</v>
      </c>
      <c r="U11" s="302">
        <f>IFERROR(VLOOKUP(Fan_F!O12, 'Part List'!$A:$G, 3, FALSE),0)</f>
        <v>0</v>
      </c>
      <c r="W11" s="114">
        <f>Fan_F!R12</f>
        <v>1</v>
      </c>
      <c r="X11" s="302">
        <f>IFERROR(VLOOKUP(Fan_F!Q12, 'Part List'!$A:$G, 3, FALSE),0)</f>
        <v>0</v>
      </c>
      <c r="Z11" s="114">
        <f>Fan_F!T12</f>
        <v>0</v>
      </c>
      <c r="AA11" s="302">
        <f>IFERROR(VLOOKUP(Fan_F!S12, 'Part List'!$A:$G, 3, FALSE),0)</f>
        <v>0</v>
      </c>
    </row>
    <row r="12" spans="1:27" x14ac:dyDescent="0.4">
      <c r="A12" s="33" t="str">
        <f>Fan_F!A13</f>
        <v>Time Clock</v>
      </c>
      <c r="B12" s="330">
        <f t="shared" si="4"/>
        <v>80</v>
      </c>
      <c r="C12" s="114">
        <f t="shared" si="5"/>
        <v>0</v>
      </c>
      <c r="E12" s="114">
        <f>Fan_F!F13</f>
        <v>1</v>
      </c>
      <c r="F12" s="302">
        <f>IFERROR(VLOOKUP(Fan_F!E13, 'Part List'!$A:$G, 3, FALSE),0)</f>
        <v>80</v>
      </c>
      <c r="H12" s="114">
        <f>Fan_F!H13</f>
        <v>0</v>
      </c>
      <c r="I12" s="302">
        <f>IFERROR(VLOOKUP(Fan_F!G13, 'Part List'!$A:$G, 3, FALSE),0)</f>
        <v>0</v>
      </c>
      <c r="K12" s="114">
        <f>Fan_F!J13</f>
        <v>0</v>
      </c>
      <c r="L12" s="302">
        <f>IFERROR(VLOOKUP(Fan_F!I13, 'Part List'!$A:$G, 3, FALSE),0)</f>
        <v>0</v>
      </c>
      <c r="N12" s="114">
        <f>Fan_F!L13</f>
        <v>0</v>
      </c>
      <c r="O12" s="302">
        <f>IFERROR(VLOOKUP(Fan_F!K13, 'Part List'!$A:$G, 3, FALSE),0)</f>
        <v>0</v>
      </c>
      <c r="Q12" s="114">
        <f>Fan_F!N13</f>
        <v>0</v>
      </c>
      <c r="R12" s="302">
        <f>IFERROR(VLOOKUP(Fan_F!M13, 'Part List'!$A:$G, 3, FALSE),0)</f>
        <v>0</v>
      </c>
      <c r="T12" s="114">
        <f>Fan_F!P13</f>
        <v>0</v>
      </c>
      <c r="U12" s="302">
        <f>IFERROR(VLOOKUP(Fan_F!O13, 'Part List'!$A:$G, 3, FALSE),0)</f>
        <v>0</v>
      </c>
      <c r="W12" s="114">
        <f>Fan_F!R13</f>
        <v>0</v>
      </c>
      <c r="X12" s="302">
        <f>IFERROR(VLOOKUP(Fan_F!Q13, 'Part List'!$A:$G, 3, FALSE),0)</f>
        <v>0</v>
      </c>
      <c r="Z12" s="114">
        <f>Fan_F!T13</f>
        <v>0</v>
      </c>
      <c r="AA12" s="302">
        <f>IFERROR(VLOOKUP(Fan_F!S13, 'Part List'!$A:$G, 3, FALSE),0)</f>
        <v>0</v>
      </c>
    </row>
    <row r="13" spans="1:27" x14ac:dyDescent="0.4">
      <c r="A13" s="33"/>
      <c r="B13" s="330">
        <f t="shared" si="4"/>
        <v>0</v>
      </c>
      <c r="C13" s="114">
        <f t="shared" si="5"/>
        <v>0</v>
      </c>
      <c r="E13" s="114">
        <f>Fan_F!F14</f>
        <v>1</v>
      </c>
      <c r="F13" s="302">
        <f>IFERROR(VLOOKUP(Fan_F!E14, 'Part List'!$A:$G, 3, FALSE),0)</f>
        <v>0</v>
      </c>
      <c r="H13" s="114">
        <f>Fan_F!H14</f>
        <v>1</v>
      </c>
      <c r="I13" s="302">
        <f>IFERROR(VLOOKUP(Fan_F!G14, 'Part List'!$A:$G, 3, FALSE),0)</f>
        <v>0</v>
      </c>
      <c r="K13" s="114">
        <f>Fan_F!J14</f>
        <v>1</v>
      </c>
      <c r="L13" s="302">
        <f>IFERROR(VLOOKUP(Fan_F!I14, 'Part List'!$A:$G, 3, FALSE),0)</f>
        <v>0</v>
      </c>
      <c r="N13" s="114">
        <f>Fan_F!L14</f>
        <v>1</v>
      </c>
      <c r="O13" s="302">
        <f>IFERROR(VLOOKUP(Fan_F!K14, 'Part List'!$A:$G, 3, FALSE),0)</f>
        <v>0</v>
      </c>
      <c r="Q13" s="114">
        <f>Fan_F!N14</f>
        <v>1</v>
      </c>
      <c r="R13" s="302">
        <f>IFERROR(VLOOKUP(Fan_F!M14, 'Part List'!$A:$G, 3, FALSE),0)</f>
        <v>0</v>
      </c>
      <c r="T13" s="114">
        <f>Fan_F!P14</f>
        <v>1</v>
      </c>
      <c r="U13" s="302">
        <f>IFERROR(VLOOKUP(Fan_F!O14, 'Part List'!$A:$G, 3, FALSE),0)</f>
        <v>0</v>
      </c>
      <c r="W13" s="114">
        <f>Fan_F!R14</f>
        <v>1</v>
      </c>
      <c r="X13" s="302">
        <f>IFERROR(VLOOKUP(Fan_F!Q14, 'Part List'!$A:$G, 3, FALSE),0)</f>
        <v>0</v>
      </c>
      <c r="Z13" s="114">
        <f>Fan_F!T14</f>
        <v>0</v>
      </c>
      <c r="AA13" s="302">
        <f>IFERROR(VLOOKUP(Fan_F!S14, 'Part List'!$A:$G, 3, FALSE),0)</f>
        <v>0</v>
      </c>
    </row>
    <row r="14" spans="1:27" x14ac:dyDescent="0.4">
      <c r="A14" s="33"/>
      <c r="B14" s="330">
        <f t="shared" si="4"/>
        <v>0</v>
      </c>
      <c r="C14" s="114">
        <f t="shared" si="5"/>
        <v>0</v>
      </c>
      <c r="E14" s="114">
        <f>Fan_F!F15</f>
        <v>0</v>
      </c>
      <c r="F14" s="302">
        <f>IFERROR(VLOOKUP(Fan_F!E15, 'Part List'!$A:$G, 3, FALSE),0)</f>
        <v>0</v>
      </c>
      <c r="H14" s="114">
        <f>Fan_F!H15</f>
        <v>0</v>
      </c>
      <c r="I14" s="302">
        <f>IFERROR(VLOOKUP(Fan_F!G15, 'Part List'!$A:$G, 3, FALSE),0)</f>
        <v>0</v>
      </c>
      <c r="K14" s="114">
        <f>Fan_F!J15</f>
        <v>0</v>
      </c>
      <c r="L14" s="302">
        <f>IFERROR(VLOOKUP(Fan_F!I15, 'Part List'!$A:$G, 3, FALSE),0)</f>
        <v>0</v>
      </c>
      <c r="N14" s="114">
        <f>Fan_F!L15</f>
        <v>0</v>
      </c>
      <c r="O14" s="302">
        <f>IFERROR(VLOOKUP(Fan_F!K15, 'Part List'!$A:$G, 3, FALSE),0)</f>
        <v>0</v>
      </c>
      <c r="Q14" s="114">
        <f>Fan_F!N15</f>
        <v>0</v>
      </c>
      <c r="R14" s="302">
        <f>IFERROR(VLOOKUP(Fan_F!M15, 'Part List'!$A:$G, 3, FALSE),0)</f>
        <v>0</v>
      </c>
      <c r="T14" s="114">
        <f>Fan_F!P15</f>
        <v>0</v>
      </c>
      <c r="U14" s="302">
        <f>IFERROR(VLOOKUP(Fan_F!O15, 'Part List'!$A:$G, 3, FALSE),0)</f>
        <v>0</v>
      </c>
      <c r="W14" s="114">
        <f>Fan_F!R15</f>
        <v>0</v>
      </c>
      <c r="X14" s="302">
        <f>IFERROR(VLOOKUP(Fan_F!Q15, 'Part List'!$A:$G, 3, FALSE),0)</f>
        <v>0</v>
      </c>
      <c r="Z14" s="114">
        <f>Fan_F!T15</f>
        <v>0</v>
      </c>
      <c r="AA14" s="302">
        <f>IFERROR(VLOOKUP(Fan_F!S15, 'Part List'!$A:$G, 3, FALSE),0)</f>
        <v>0</v>
      </c>
    </row>
    <row r="15" spans="1:27" x14ac:dyDescent="0.4">
      <c r="A15" s="33"/>
      <c r="B15" s="330">
        <f t="shared" si="4"/>
        <v>0</v>
      </c>
      <c r="C15" s="114">
        <f t="shared" si="5"/>
        <v>0</v>
      </c>
      <c r="E15" s="114">
        <f>Fan_F!F16</f>
        <v>0</v>
      </c>
      <c r="F15" s="302">
        <f>IFERROR(VLOOKUP(Fan_F!E16, 'Part List'!$A:$G, 3, FALSE),0)</f>
        <v>0</v>
      </c>
      <c r="H15" s="114">
        <f>Fan_F!H16</f>
        <v>0</v>
      </c>
      <c r="I15" s="302">
        <f>IFERROR(VLOOKUP(Fan_F!G16, 'Part List'!$A:$G, 3, FALSE),0)</f>
        <v>0</v>
      </c>
      <c r="K15" s="114">
        <f>Fan_F!J16</f>
        <v>0</v>
      </c>
      <c r="L15" s="302">
        <f>IFERROR(VLOOKUP(Fan_F!I16, 'Part List'!$A:$G, 3, FALSE),0)</f>
        <v>0</v>
      </c>
      <c r="N15" s="114">
        <f>Fan_F!L16</f>
        <v>0</v>
      </c>
      <c r="O15" s="302">
        <f>IFERROR(VLOOKUP(Fan_F!K16, 'Part List'!$A:$G, 3, FALSE),0)</f>
        <v>0</v>
      </c>
      <c r="Q15" s="114">
        <f>Fan_F!N16</f>
        <v>0</v>
      </c>
      <c r="R15" s="302">
        <f>IFERROR(VLOOKUP(Fan_F!M16, 'Part List'!$A:$G, 3, FALSE),0)</f>
        <v>0</v>
      </c>
      <c r="T15" s="114">
        <f>Fan_F!P16</f>
        <v>0</v>
      </c>
      <c r="U15" s="302">
        <f>IFERROR(VLOOKUP(Fan_F!O16, 'Part List'!$A:$G, 3, FALSE),0)</f>
        <v>0</v>
      </c>
      <c r="W15" s="114">
        <f>Fan_F!R16</f>
        <v>0</v>
      </c>
      <c r="X15" s="302">
        <f>IFERROR(VLOOKUP(Fan_F!Q16, 'Part List'!$A:$G, 3, FALSE),0)</f>
        <v>0</v>
      </c>
      <c r="Z15" s="114">
        <f>Fan_F!T16</f>
        <v>0</v>
      </c>
      <c r="AA15" s="302">
        <f>IFERROR(VLOOKUP(Fan_F!S16, 'Part List'!$A:$G, 3, FALSE),0)</f>
        <v>0</v>
      </c>
    </row>
    <row r="16" spans="1:27" x14ac:dyDescent="0.4">
      <c r="A16" s="33"/>
      <c r="B16" s="330">
        <f t="shared" si="4"/>
        <v>0</v>
      </c>
      <c r="C16" s="114">
        <f t="shared" si="5"/>
        <v>0</v>
      </c>
      <c r="E16" s="114">
        <f>Fan_F!F17</f>
        <v>0</v>
      </c>
      <c r="F16" s="302">
        <f>IFERROR(VLOOKUP(Fan_F!E17, 'Part List'!$A:$G, 3, FALSE),0)</f>
        <v>0</v>
      </c>
      <c r="H16" s="114">
        <f>Fan_F!H17</f>
        <v>0</v>
      </c>
      <c r="I16" s="302">
        <f>IFERROR(VLOOKUP(Fan_F!G17, 'Part List'!$A:$G, 3, FALSE),0)</f>
        <v>0</v>
      </c>
      <c r="K16" s="114">
        <f>Fan_F!J17</f>
        <v>0</v>
      </c>
      <c r="L16" s="302">
        <f>IFERROR(VLOOKUP(Fan_F!I17, 'Part List'!$A:$G, 3, FALSE),0)</f>
        <v>0</v>
      </c>
      <c r="N16" s="114">
        <f>Fan_F!L17</f>
        <v>0</v>
      </c>
      <c r="O16" s="302">
        <f>IFERROR(VLOOKUP(Fan_F!K17, 'Part List'!$A:$G, 3, FALSE),0)</f>
        <v>0</v>
      </c>
      <c r="Q16" s="114">
        <f>Fan_F!N17</f>
        <v>0</v>
      </c>
      <c r="R16" s="302">
        <f>IFERROR(VLOOKUP(Fan_F!M17, 'Part List'!$A:$G, 3, FALSE),0)</f>
        <v>0</v>
      </c>
      <c r="T16" s="114">
        <f>Fan_F!P17</f>
        <v>0</v>
      </c>
      <c r="U16" s="302">
        <f>IFERROR(VLOOKUP(Fan_F!O17, 'Part List'!$A:$G, 3, FALSE),0)</f>
        <v>0</v>
      </c>
      <c r="W16" s="114">
        <f>Fan_F!R17</f>
        <v>0</v>
      </c>
      <c r="X16" s="302">
        <f>IFERROR(VLOOKUP(Fan_F!Q17, 'Part List'!$A:$G, 3, FALSE),0)</f>
        <v>0</v>
      </c>
      <c r="Z16" s="114">
        <f>Fan_F!T17</f>
        <v>0</v>
      </c>
      <c r="AA16" s="302">
        <f>IFERROR(VLOOKUP(Fan_F!S17, 'Part List'!$A:$G, 3, FALSE),0)</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7A143-1950-4232-B665-7E0AFC713F7C}">
  <dimension ref="A1:S8"/>
  <sheetViews>
    <sheetView workbookViewId="0">
      <selection activeCell="G13" sqref="G13"/>
    </sheetView>
  </sheetViews>
  <sheetFormatPr defaultRowHeight="14.6" x14ac:dyDescent="0.4"/>
  <cols>
    <col min="1" max="1" width="8.84375" style="33" bestFit="1" customWidth="1"/>
    <col min="2" max="2" width="3.84375" style="33" bestFit="1" customWidth="1"/>
    <col min="3" max="3" width="17.69140625" style="33" bestFit="1" customWidth="1"/>
    <col min="4" max="4" width="11.15234375" style="33" bestFit="1" customWidth="1"/>
    <col min="5" max="5" width="12.07421875" style="114" bestFit="1" customWidth="1"/>
    <col min="6" max="19" width="9.53515625" customWidth="1"/>
  </cols>
  <sheetData>
    <row r="1" spans="1:19" x14ac:dyDescent="0.4">
      <c r="A1" s="33" t="s">
        <v>808</v>
      </c>
      <c r="B1" s="33" t="s">
        <v>809</v>
      </c>
      <c r="C1" s="33" t="s">
        <v>857</v>
      </c>
      <c r="D1" s="33" t="s">
        <v>855</v>
      </c>
      <c r="E1" s="114" t="s">
        <v>679</v>
      </c>
      <c r="F1" t="s">
        <v>810</v>
      </c>
      <c r="G1" s="114" t="s">
        <v>811</v>
      </c>
      <c r="H1" s="114" t="s">
        <v>812</v>
      </c>
      <c r="I1" s="114" t="s">
        <v>813</v>
      </c>
      <c r="J1" s="114" t="s">
        <v>814</v>
      </c>
      <c r="K1" s="114" t="s">
        <v>815</v>
      </c>
      <c r="L1" s="114" t="s">
        <v>816</v>
      </c>
      <c r="M1" s="114" t="s">
        <v>817</v>
      </c>
      <c r="N1" s="114" t="s">
        <v>818</v>
      </c>
      <c r="O1" s="114" t="s">
        <v>819</v>
      </c>
      <c r="P1" s="114" t="s">
        <v>820</v>
      </c>
      <c r="Q1" s="114" t="s">
        <v>821</v>
      </c>
      <c r="R1" s="114" t="s">
        <v>822</v>
      </c>
      <c r="S1" s="114" t="s">
        <v>823</v>
      </c>
    </row>
    <row r="2" spans="1:19" x14ac:dyDescent="0.4">
      <c r="A2" s="33" t="s">
        <v>805</v>
      </c>
      <c r="B2" s="33">
        <v>1</v>
      </c>
      <c r="C2" s="33">
        <f>B2*'Selector_$'!C2</f>
        <v>45.25</v>
      </c>
      <c r="D2" s="33">
        <f>B2*'Selector_$'!D2</f>
        <v>7</v>
      </c>
      <c r="E2" s="114" t="s">
        <v>681</v>
      </c>
      <c r="F2" t="s">
        <v>828</v>
      </c>
      <c r="G2" s="114"/>
      <c r="H2" s="114"/>
      <c r="I2" s="114"/>
      <c r="J2" s="114"/>
      <c r="K2" s="114"/>
      <c r="L2" s="114"/>
      <c r="M2" s="114"/>
      <c r="N2" s="114"/>
      <c r="O2" s="114"/>
      <c r="P2" s="114"/>
      <c r="Q2" s="114"/>
      <c r="R2" s="114"/>
      <c r="S2" s="114"/>
    </row>
    <row r="3" spans="1:19" s="114" customFormat="1" x14ac:dyDescent="0.4">
      <c r="A3" s="33" t="s">
        <v>805</v>
      </c>
      <c r="B3" s="33">
        <v>1</v>
      </c>
      <c r="C3" s="33">
        <f>B3*'Selector_$'!C3</f>
        <v>32.5</v>
      </c>
      <c r="D3" s="33">
        <f>B3*'Selector_$'!D3</f>
        <v>5</v>
      </c>
      <c r="E3" s="114" t="s">
        <v>825</v>
      </c>
      <c r="F3" s="114" t="s">
        <v>858</v>
      </c>
    </row>
    <row r="4" spans="1:19" x14ac:dyDescent="0.4">
      <c r="F4" s="114"/>
      <c r="G4" s="114"/>
      <c r="H4" s="114"/>
      <c r="I4" s="114"/>
      <c r="J4" s="114"/>
      <c r="K4" s="114"/>
      <c r="L4" s="114"/>
      <c r="M4" s="114"/>
      <c r="N4" s="114"/>
      <c r="O4" s="114"/>
      <c r="P4" s="114"/>
      <c r="Q4" s="114"/>
      <c r="R4" s="114"/>
      <c r="S4" s="114"/>
    </row>
    <row r="5" spans="1:19" x14ac:dyDescent="0.4">
      <c r="F5" s="114"/>
      <c r="G5" s="114"/>
      <c r="H5" s="114"/>
      <c r="I5" s="114"/>
      <c r="J5" s="114"/>
      <c r="K5" s="114"/>
      <c r="L5" s="114"/>
      <c r="M5" s="114"/>
      <c r="N5" s="114"/>
      <c r="O5" s="114"/>
      <c r="P5" s="114"/>
      <c r="Q5" s="114"/>
      <c r="R5" s="114"/>
      <c r="S5" s="114"/>
    </row>
    <row r="6" spans="1:19" x14ac:dyDescent="0.4">
      <c r="F6" s="114"/>
      <c r="G6" s="114"/>
      <c r="H6" s="114"/>
      <c r="I6" s="114"/>
      <c r="J6" s="114"/>
      <c r="K6" s="114"/>
      <c r="L6" s="114"/>
      <c r="M6" s="114"/>
      <c r="N6" s="114"/>
      <c r="O6" s="114"/>
      <c r="P6" s="114"/>
      <c r="Q6" s="114"/>
      <c r="R6" s="114"/>
      <c r="S6" s="114"/>
    </row>
    <row r="7" spans="1:19" x14ac:dyDescent="0.4">
      <c r="F7" s="114"/>
      <c r="G7" s="114"/>
      <c r="H7" s="114"/>
      <c r="I7" s="114"/>
      <c r="J7" s="114"/>
      <c r="K7" s="114"/>
      <c r="L7" s="114"/>
      <c r="M7" s="114"/>
      <c r="N7" s="114"/>
      <c r="O7" s="114"/>
      <c r="P7" s="114"/>
      <c r="Q7" s="114"/>
      <c r="R7" s="114"/>
      <c r="S7" s="114"/>
    </row>
    <row r="8" spans="1:19" x14ac:dyDescent="0.4">
      <c r="F8" s="114"/>
      <c r="G8" s="114"/>
      <c r="H8" s="114"/>
      <c r="I8" s="114"/>
      <c r="J8" s="114"/>
      <c r="K8" s="114"/>
      <c r="L8" s="114"/>
      <c r="M8" s="114"/>
      <c r="N8" s="114"/>
      <c r="O8" s="114"/>
      <c r="P8" s="114"/>
      <c r="Q8" s="114"/>
      <c r="R8" s="114"/>
      <c r="S8" s="114"/>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4201332F-4099-4C3D-9FD7-E9A499F1D1CF}">
          <x14:formula1>
            <xm:f>'Unit Types'!$A$2:$A$190</xm:f>
          </x14:formula1>
          <xm:sqref>A2:A8</xm:sqref>
        </x14:dataValidation>
        <x14:dataValidation type="list" allowBlank="1" showInputMessage="1" showErrorMessage="1" xr:uid="{9A34099B-7F22-4E01-BFF2-A39DCA17983A}">
          <x14:formula1>
            <xm:f>#REF!</xm:f>
          </x14:formula1>
          <xm:sqref>H2:S8 G3:G8</xm:sqref>
        </x14:dataValidation>
        <x14:dataValidation type="list" allowBlank="1" showInputMessage="1" showErrorMessage="1" xr:uid="{481BE3C2-7737-4F30-9FD7-8A7864D8295A}">
          <x14:formula1>
            <xm:f>Power!$A$3:$A$201</xm:f>
          </x14:formula1>
          <xm:sqref>E2:E8</xm:sqref>
        </x14:dataValidation>
        <x14:dataValidation type="list" allowBlank="1" showInputMessage="1" showErrorMessage="1" xr:uid="{67641820-8E4B-4319-8B38-0BFF7A1AF71B}">
          <x14:formula1>
            <xm:f>Fan_F!$A:$A</xm:f>
          </x14:formula1>
          <xm:sqref>F2:F23 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F0E1-4B2D-46A1-BE2E-0B0C3E0ECCF0}">
  <dimension ref="A1:AR9"/>
  <sheetViews>
    <sheetView workbookViewId="0">
      <selection activeCell="F16" sqref="F16"/>
    </sheetView>
  </sheetViews>
  <sheetFormatPr defaultRowHeight="14.6" x14ac:dyDescent="0.4"/>
  <cols>
    <col min="4" max="4" width="9.23046875" style="114"/>
    <col min="6" max="6" width="9.23046875" style="114"/>
    <col min="8" max="8" width="9.23046875" style="114"/>
    <col min="10" max="10" width="9.23046875" style="114"/>
    <col min="12" max="12" width="9.23046875" style="114"/>
    <col min="14" max="14" width="9.23046875" style="114"/>
    <col min="16" max="16" width="9.23046875" style="114"/>
    <col min="18" max="18" width="9.23046875" style="114"/>
    <col min="20" max="20" width="9.23046875" style="114"/>
    <col min="22" max="22" width="9.23046875" style="114"/>
    <col min="24" max="24" width="9.23046875" style="114"/>
    <col min="26" max="26" width="9.23046875" style="114"/>
    <col min="28" max="28" width="9.23046875" style="114"/>
    <col min="30" max="30" width="9.23046875" style="114"/>
    <col min="32" max="32" width="9.23046875" style="114"/>
  </cols>
  <sheetData>
    <row r="1" spans="1:44" x14ac:dyDescent="0.4">
      <c r="A1" t="str">
        <f>Selector!A1</f>
        <v>Unit Type</v>
      </c>
      <c r="B1" s="114" t="str">
        <f>Selector!B1</f>
        <v>Qty</v>
      </c>
      <c r="C1" s="114" t="s">
        <v>841</v>
      </c>
      <c r="D1" s="114" t="s">
        <v>856</v>
      </c>
      <c r="E1" s="114" t="str">
        <f>Selector!E1</f>
        <v>Power Supply</v>
      </c>
      <c r="F1" s="114" t="s">
        <v>854</v>
      </c>
      <c r="G1" s="114" t="str">
        <f>Selector!F1</f>
        <v>Facet 1</v>
      </c>
      <c r="I1" s="114" t="str">
        <f>Selector!G1</f>
        <v>Facet 2</v>
      </c>
      <c r="K1" s="114" t="str">
        <f>Selector!H1</f>
        <v>Facet 3</v>
      </c>
      <c r="M1" s="114" t="str">
        <f>Selector!I1</f>
        <v>Facet 4</v>
      </c>
      <c r="O1" s="114" t="str">
        <f>Selector!J1</f>
        <v>Facet 5</v>
      </c>
      <c r="Q1" s="114" t="str">
        <f>Selector!K1</f>
        <v>Facet 6</v>
      </c>
      <c r="S1" s="114" t="str">
        <f>Selector!L1</f>
        <v>Facet 7</v>
      </c>
      <c r="U1" s="114" t="str">
        <f>Selector!M1</f>
        <v>Facet 8</v>
      </c>
      <c r="W1" s="114" t="str">
        <f>Selector!N1</f>
        <v>Facet 9</v>
      </c>
      <c r="Y1" s="114" t="str">
        <f>Selector!O1</f>
        <v>Facet 10</v>
      </c>
      <c r="AA1" s="114" t="str">
        <f>Selector!P1</f>
        <v>Facet 11</v>
      </c>
      <c r="AC1" s="114" t="str">
        <f>Selector!Q1</f>
        <v>Facet 12</v>
      </c>
      <c r="AE1" s="114" t="str">
        <f>Selector!R1</f>
        <v>Facet 13</v>
      </c>
      <c r="AG1" s="114" t="str">
        <f>Selector!S1</f>
        <v>Facet 14</v>
      </c>
      <c r="AH1" s="114"/>
      <c r="AI1" s="114"/>
      <c r="AJ1" s="114"/>
      <c r="AK1" s="114"/>
      <c r="AL1" s="114"/>
      <c r="AM1" s="114"/>
      <c r="AN1" s="114"/>
      <c r="AO1" s="114"/>
      <c r="AP1" s="114"/>
      <c r="AQ1" s="114"/>
      <c r="AR1" s="114"/>
    </row>
    <row r="2" spans="1:44" x14ac:dyDescent="0.4">
      <c r="A2" s="114" t="str">
        <f>Selector!A2</f>
        <v>Fan</v>
      </c>
      <c r="B2" s="114">
        <f>Selector!B2</f>
        <v>1</v>
      </c>
      <c r="C2" s="114">
        <f>E2+G2+I2+K2+M2+O2+Q2+S2+U2+W2+Y2+AA2+AC2+AE2+AG2</f>
        <v>45.25</v>
      </c>
      <c r="D2" s="114">
        <f>F2+H2+J2+L2+N2+P2+R2+T2+V2+X2+Z2+AB2+AD2+AF2+AH2</f>
        <v>7</v>
      </c>
      <c r="E2" s="114">
        <f>IFERROR(VLOOKUP(Selector!$E2,Power!$A:$J,3,FALSE),0)</f>
        <v>45.25</v>
      </c>
      <c r="F2" s="114">
        <f>IFERROR(VLOOKUP(Selector!$E2,Power!$A:$J,4,FALSE),0)</f>
        <v>3</v>
      </c>
      <c r="G2" s="114">
        <f>IFERROR(VLOOKUP(Selector!F2,Fan_F!$A:$C,3,FALSE),0)</f>
        <v>0</v>
      </c>
      <c r="H2" s="114">
        <f>IFERROR(VLOOKUP(Selector!$F2,Fan_F!$A:$J,4,FALSE),0)</f>
        <v>4</v>
      </c>
      <c r="I2" s="114">
        <f>IFERROR(VLOOKUP(Selector!G2,Fan_F!$A:$C,3,FALSE),0)</f>
        <v>0</v>
      </c>
      <c r="J2" s="114">
        <f>IFERROR(VLOOKUP(Selector!$G2,Fan_F!$A:$J,4,FALSE),0)</f>
        <v>0</v>
      </c>
      <c r="K2" s="114">
        <f>IFERROR(VLOOKUP(Selector!H2,Fan_F!$A:$C,3,FALSE),0)</f>
        <v>0</v>
      </c>
      <c r="L2" s="114">
        <f>IFERROR(VLOOKUP(Selector!$H2,Fan_F!$A:$J,4,FALSE),0)</f>
        <v>0</v>
      </c>
      <c r="M2" s="114">
        <f>IFERROR(VLOOKUP(Selector!I2,Fan_F!$A:$C,3,FALSE),0)</f>
        <v>0</v>
      </c>
      <c r="N2" s="114">
        <f>IFERROR(VLOOKUP(Selector!$I2,Fan_F!$A:$J,4,FALSE),0)</f>
        <v>0</v>
      </c>
      <c r="O2" s="114">
        <f>IFERROR(VLOOKUP(Selector!J2,Fan_F!$A:$C,3,FALSE),0)</f>
        <v>0</v>
      </c>
      <c r="P2" s="114">
        <f>IFERROR(VLOOKUP(Selector!$J2,Fan_F!$A:$J,4,FALSE),0)</f>
        <v>0</v>
      </c>
      <c r="Q2" s="114">
        <f>IFERROR(VLOOKUP(Selector!K2,Fan_F!$A:$C,3,FALSE),0)</f>
        <v>0</v>
      </c>
      <c r="R2" s="114">
        <f>IFERROR(VLOOKUP(Selector!$K2,Fan_F!$A:$J,4,FALSE),0)</f>
        <v>0</v>
      </c>
      <c r="S2" s="114">
        <f>IFERROR(VLOOKUP(Selector!L2,Fan_F!$A:$C,3,FALSE),0)</f>
        <v>0</v>
      </c>
      <c r="T2" s="114">
        <f>IFERROR(VLOOKUP(Selector!$L2,Fan_F!$A:$J,4,FALSE),0)</f>
        <v>0</v>
      </c>
      <c r="U2" s="114">
        <f>IFERROR(VLOOKUP(Selector!M2,Fan_F!$A:$C,3,FALSE),0)</f>
        <v>0</v>
      </c>
      <c r="V2" s="114">
        <f>IFERROR(VLOOKUP(Selector!$M2,Fan_F!$A:$J,4,FALSE),0)</f>
        <v>0</v>
      </c>
      <c r="W2" s="114">
        <f>IFERROR(VLOOKUP(Selector!N2,Fan_F!$A:$C,3,FALSE),0)</f>
        <v>0</v>
      </c>
      <c r="X2" s="114">
        <f>IFERROR(VLOOKUP(Selector!$N2,Fan_F!$A:$J,4,FALSE),0)</f>
        <v>0</v>
      </c>
      <c r="Y2" s="114">
        <f>IFERROR(VLOOKUP(Selector!O2,Fan_F!$A:$C,3,FALSE),0)</f>
        <v>0</v>
      </c>
      <c r="Z2" s="114">
        <f>IFERROR(VLOOKUP(Selector!$O2,Fan_F!$A:$J,4,FALSE),0)</f>
        <v>0</v>
      </c>
      <c r="AA2" s="114">
        <f>IFERROR(VLOOKUP(Selector!P2,Fan_F!$A:$C,3,FALSE),0)</f>
        <v>0</v>
      </c>
      <c r="AB2" s="114">
        <f>IFERROR(VLOOKUP(Selector!$P2,Fan_F!$A:$J,4,FALSE),0)</f>
        <v>0</v>
      </c>
      <c r="AC2" s="114">
        <f>IFERROR(VLOOKUP(Selector!Q2,Fan_F!$A:$C,3,FALSE),0)</f>
        <v>0</v>
      </c>
      <c r="AD2" s="114">
        <f>IFERROR(VLOOKUP(Selector!$Q2,Fan_F!$A:$J,4,FALSE),0)</f>
        <v>0</v>
      </c>
      <c r="AE2" s="114">
        <f>IFERROR(VLOOKUP(Selector!R2,Fan_F!$A:$C,3,FALSE),0)</f>
        <v>0</v>
      </c>
      <c r="AF2" s="114">
        <f>IFERROR(VLOOKUP(Selector!$R2,Fan_F!$A:$J,4,FALSE),0)</f>
        <v>0</v>
      </c>
      <c r="AG2" s="114">
        <f>IFERROR(VLOOKUP(Selector!S2,Fan_F!$A:$C,3,FALSE),0)</f>
        <v>0</v>
      </c>
      <c r="AH2" s="114">
        <f>IFERROR(VLOOKUP(Selector!$S2,Fan_F!$A:$J,4,FALSE),0)</f>
        <v>0</v>
      </c>
      <c r="AI2" s="114"/>
      <c r="AJ2" s="114"/>
      <c r="AK2" s="114"/>
      <c r="AL2" s="114"/>
      <c r="AM2" s="114"/>
      <c r="AN2" s="114"/>
      <c r="AO2" s="114"/>
      <c r="AP2" s="114"/>
      <c r="AQ2" s="114"/>
      <c r="AR2" s="114"/>
    </row>
    <row r="3" spans="1:44" x14ac:dyDescent="0.4">
      <c r="A3" s="114" t="str">
        <f>Selector!A3</f>
        <v>Fan</v>
      </c>
      <c r="B3" s="114">
        <f>Selector!B3</f>
        <v>1</v>
      </c>
      <c r="C3" s="114">
        <f t="shared" ref="C3:C9" si="0">E3+G3+I3+K3+M3+O3+Q3+S3+U3+W3+Y3+AA3+AC3+AE3+AG3</f>
        <v>32.5</v>
      </c>
      <c r="D3" s="114">
        <f t="shared" ref="D3:D9" si="1">F3+H3+J3+L3+N3+P3+R3+T3+V3+X3+Z3+AB3+AD3+AF3+AH3</f>
        <v>5</v>
      </c>
      <c r="E3" s="114">
        <f>IFERROR(VLOOKUP(Selector!$E3,Power!$A:$J,3,FALSE),0)</f>
        <v>32.5</v>
      </c>
      <c r="F3" s="114">
        <f>IFERROR(VLOOKUP(Selector!$E3,Power!$A:$J,4,FALSE),0)</f>
        <v>2</v>
      </c>
      <c r="G3" s="114">
        <f>IFERROR(VLOOKUP(Selector!F3,Fan_F!$A:$C,3,FALSE),0)</f>
        <v>0</v>
      </c>
      <c r="H3" s="114">
        <f>IFERROR(VLOOKUP(Selector!$F3,Fan_F!$A:$J,4,FALSE),0)</f>
        <v>3</v>
      </c>
      <c r="I3" s="114">
        <f>IFERROR(VLOOKUP(Selector!G3,Fan_F!$A:$C,3,FALSE),0)</f>
        <v>0</v>
      </c>
      <c r="J3" s="114">
        <f>IFERROR(VLOOKUP(Selector!$G3,Fan_F!$A:$J,4,FALSE),0)</f>
        <v>0</v>
      </c>
      <c r="K3" s="114">
        <f>IFERROR(VLOOKUP(Selector!H3,Fan_F!$A:$C,3,FALSE),0)</f>
        <v>0</v>
      </c>
      <c r="L3" s="114">
        <f>IFERROR(VLOOKUP(Selector!$H3,Fan_F!$A:$J,4,FALSE),0)</f>
        <v>0</v>
      </c>
      <c r="M3" s="114">
        <f>IFERROR(VLOOKUP(Selector!I3,Fan_F!$A:$C,3,FALSE),0)</f>
        <v>0</v>
      </c>
      <c r="N3" s="114">
        <f>IFERROR(VLOOKUP(Selector!$I3,Fan_F!$A:$J,4,FALSE),0)</f>
        <v>0</v>
      </c>
      <c r="O3" s="114">
        <f>IFERROR(VLOOKUP(Selector!J3,Fan_F!$A:$C,3,FALSE),0)</f>
        <v>0</v>
      </c>
      <c r="P3" s="114">
        <f>IFERROR(VLOOKUP(Selector!$J3,Fan_F!$A:$J,4,FALSE),0)</f>
        <v>0</v>
      </c>
      <c r="Q3" s="114">
        <f>IFERROR(VLOOKUP(Selector!K3,Fan_F!$A:$C,3,FALSE),0)</f>
        <v>0</v>
      </c>
      <c r="R3" s="114">
        <f>IFERROR(VLOOKUP(Selector!$K3,Fan_F!$A:$J,4,FALSE),0)</f>
        <v>0</v>
      </c>
      <c r="S3" s="114">
        <f>IFERROR(VLOOKUP(Selector!L3,Fan_F!$A:$C,3,FALSE),0)</f>
        <v>0</v>
      </c>
      <c r="T3" s="114">
        <f>IFERROR(VLOOKUP(Selector!$L3,Fan_F!$A:$J,4,FALSE),0)</f>
        <v>0</v>
      </c>
      <c r="U3" s="114">
        <f>IFERROR(VLOOKUP(Selector!M3,Fan_F!$A:$C,3,FALSE),0)</f>
        <v>0</v>
      </c>
      <c r="V3" s="114">
        <f>IFERROR(VLOOKUP(Selector!$M3,Fan_F!$A:$J,4,FALSE),0)</f>
        <v>0</v>
      </c>
      <c r="W3" s="114">
        <f>IFERROR(VLOOKUP(Selector!N3,Fan_F!$A:$C,3,FALSE),0)</f>
        <v>0</v>
      </c>
      <c r="X3" s="114">
        <f>IFERROR(VLOOKUP(Selector!$N3,Fan_F!$A:$J,4,FALSE),0)</f>
        <v>0</v>
      </c>
      <c r="Y3" s="114">
        <f>IFERROR(VLOOKUP(Selector!O3,Fan_F!$A:$C,3,FALSE),0)</f>
        <v>0</v>
      </c>
      <c r="Z3" s="114">
        <f>IFERROR(VLOOKUP(Selector!$O3,Fan_F!$A:$J,4,FALSE),0)</f>
        <v>0</v>
      </c>
      <c r="AA3" s="114">
        <f>IFERROR(VLOOKUP(Selector!P3,Fan_F!$A:$C,3,FALSE),0)</f>
        <v>0</v>
      </c>
      <c r="AB3" s="114">
        <f>IFERROR(VLOOKUP(Selector!$P3,Fan_F!$A:$J,4,FALSE),0)</f>
        <v>0</v>
      </c>
      <c r="AC3" s="114">
        <f>IFERROR(VLOOKUP(Selector!Q3,Fan_F!$A:$C,3,FALSE),0)</f>
        <v>0</v>
      </c>
      <c r="AD3" s="114">
        <f>IFERROR(VLOOKUP(Selector!$Q3,Fan_F!$A:$J,4,FALSE),0)</f>
        <v>0</v>
      </c>
      <c r="AE3" s="114">
        <f>IFERROR(VLOOKUP(Selector!R3,Fan_F!$A:$C,3,FALSE),0)</f>
        <v>0</v>
      </c>
      <c r="AF3" s="114">
        <f>IFERROR(VLOOKUP(Selector!$R3,Fan_F!$A:$J,4,FALSE),0)</f>
        <v>0</v>
      </c>
      <c r="AG3" s="114">
        <f>IFERROR(VLOOKUP(Selector!S3,Fan_F!$A:$C,3,FALSE),0)</f>
        <v>0</v>
      </c>
      <c r="AH3" s="114">
        <f>IFERROR(VLOOKUP(Selector!$S3,Fan_F!$A:$J,4,FALSE),0)</f>
        <v>0</v>
      </c>
      <c r="AI3" s="114"/>
      <c r="AJ3" s="114"/>
      <c r="AK3" s="114"/>
      <c r="AL3" s="114"/>
      <c r="AM3" s="114"/>
      <c r="AN3" s="114"/>
      <c r="AO3" s="114"/>
      <c r="AP3" s="114"/>
      <c r="AQ3" s="114"/>
      <c r="AR3" s="114"/>
    </row>
    <row r="4" spans="1:44" x14ac:dyDescent="0.4">
      <c r="A4" s="114">
        <f>Selector!A4</f>
        <v>0</v>
      </c>
      <c r="B4" s="114">
        <f>Selector!B4</f>
        <v>0</v>
      </c>
      <c r="C4" s="114">
        <f t="shared" si="0"/>
        <v>0</v>
      </c>
      <c r="D4" s="114">
        <f t="shared" si="1"/>
        <v>0</v>
      </c>
      <c r="E4" s="114">
        <f>IFERROR(VLOOKUP(Selector!$E4,Power!$A:$J,3,FALSE),0)</f>
        <v>0</v>
      </c>
      <c r="F4" s="114">
        <f>IFERROR(VLOOKUP(Selector!$E4,Power!$A:$J,4,FALSE),0)</f>
        <v>0</v>
      </c>
      <c r="G4" s="114">
        <f>IFERROR(VLOOKUP(Selector!F4,Fan_F!$A:$C,3,FALSE),0)</f>
        <v>0</v>
      </c>
      <c r="H4" s="114">
        <f>IFERROR(VLOOKUP(Selector!$F4,Fan_F!$A:$J,4,FALSE),0)</f>
        <v>0</v>
      </c>
      <c r="I4" s="114">
        <f>IFERROR(VLOOKUP(Selector!G4,Fan_F!$A:$C,3,FALSE),0)</f>
        <v>0</v>
      </c>
      <c r="J4" s="114">
        <f>IFERROR(VLOOKUP(Selector!$G4,Fan_F!$A:$J,4,FALSE),0)</f>
        <v>0</v>
      </c>
      <c r="K4" s="114">
        <f>IFERROR(VLOOKUP(Selector!H4,Fan_F!$A:$C,3,FALSE),0)</f>
        <v>0</v>
      </c>
      <c r="L4" s="114">
        <f>IFERROR(VLOOKUP(Selector!$H4,Fan_F!$A:$J,4,FALSE),0)</f>
        <v>0</v>
      </c>
      <c r="M4" s="114">
        <f>IFERROR(VLOOKUP(Selector!I4,Fan_F!$A:$C,3,FALSE),0)</f>
        <v>0</v>
      </c>
      <c r="N4" s="114">
        <f>IFERROR(VLOOKUP(Selector!$I4,Fan_F!$A:$J,4,FALSE),0)</f>
        <v>0</v>
      </c>
      <c r="O4" s="114">
        <f>IFERROR(VLOOKUP(Selector!J4,Fan_F!$A:$C,3,FALSE),0)</f>
        <v>0</v>
      </c>
      <c r="P4" s="114">
        <f>IFERROR(VLOOKUP(Selector!$J4,Fan_F!$A:$J,4,FALSE),0)</f>
        <v>0</v>
      </c>
      <c r="Q4" s="114">
        <f>IFERROR(VLOOKUP(Selector!K4,Fan_F!$A:$C,3,FALSE),0)</f>
        <v>0</v>
      </c>
      <c r="R4" s="114">
        <f>IFERROR(VLOOKUP(Selector!$K4,Fan_F!$A:$J,4,FALSE),0)</f>
        <v>0</v>
      </c>
      <c r="S4" s="114">
        <f>IFERROR(VLOOKUP(Selector!L4,Fan_F!$A:$C,3,FALSE),0)</f>
        <v>0</v>
      </c>
      <c r="T4" s="114">
        <f>IFERROR(VLOOKUP(Selector!$L4,Fan_F!$A:$J,4,FALSE),0)</f>
        <v>0</v>
      </c>
      <c r="U4" s="114">
        <f>IFERROR(VLOOKUP(Selector!M4,Fan_F!$A:$C,3,FALSE),0)</f>
        <v>0</v>
      </c>
      <c r="V4" s="114">
        <f>IFERROR(VLOOKUP(Selector!$M4,Fan_F!$A:$J,4,FALSE),0)</f>
        <v>0</v>
      </c>
      <c r="W4" s="114">
        <f>IFERROR(VLOOKUP(Selector!N4,Fan_F!$A:$C,3,FALSE),0)</f>
        <v>0</v>
      </c>
      <c r="X4" s="114">
        <f>IFERROR(VLOOKUP(Selector!$N4,Fan_F!$A:$J,4,FALSE),0)</f>
        <v>0</v>
      </c>
      <c r="Y4" s="114">
        <f>IFERROR(VLOOKUP(Selector!O4,Fan_F!$A:$C,3,FALSE),0)</f>
        <v>0</v>
      </c>
      <c r="Z4" s="114">
        <f>IFERROR(VLOOKUP(Selector!$O4,Fan_F!$A:$J,4,FALSE),0)</f>
        <v>0</v>
      </c>
      <c r="AA4" s="114">
        <f>IFERROR(VLOOKUP(Selector!P4,Fan_F!$A:$C,3,FALSE),0)</f>
        <v>0</v>
      </c>
      <c r="AB4" s="114">
        <f>IFERROR(VLOOKUP(Selector!$P4,Fan_F!$A:$J,4,FALSE),0)</f>
        <v>0</v>
      </c>
      <c r="AC4" s="114">
        <f>IFERROR(VLOOKUP(Selector!Q4,Fan_F!$A:$C,3,FALSE),0)</f>
        <v>0</v>
      </c>
      <c r="AD4" s="114">
        <f>IFERROR(VLOOKUP(Selector!$Q4,Fan_F!$A:$J,4,FALSE),0)</f>
        <v>0</v>
      </c>
      <c r="AE4" s="114">
        <f>IFERROR(VLOOKUP(Selector!R4,Fan_F!$A:$C,3,FALSE),0)</f>
        <v>0</v>
      </c>
      <c r="AF4" s="114">
        <f>IFERROR(VLOOKUP(Selector!$R4,Fan_F!$A:$J,4,FALSE),0)</f>
        <v>0</v>
      </c>
      <c r="AG4" s="114">
        <f>IFERROR(VLOOKUP(Selector!S4,Fan_F!$A:$C,3,FALSE),0)</f>
        <v>0</v>
      </c>
      <c r="AH4" s="114">
        <f>IFERROR(VLOOKUP(Selector!$S4,Fan_F!$A:$J,4,FALSE),0)</f>
        <v>0</v>
      </c>
      <c r="AI4" s="114"/>
      <c r="AJ4" s="114"/>
      <c r="AK4" s="114"/>
      <c r="AL4" s="114"/>
      <c r="AM4" s="114"/>
      <c r="AN4" s="114"/>
      <c r="AO4" s="114"/>
      <c r="AP4" s="114"/>
      <c r="AQ4" s="114"/>
      <c r="AR4" s="114"/>
    </row>
    <row r="5" spans="1:44" x14ac:dyDescent="0.4">
      <c r="A5" s="114">
        <f>Selector!A5</f>
        <v>0</v>
      </c>
      <c r="B5" s="114">
        <f>Selector!B5</f>
        <v>0</v>
      </c>
      <c r="C5" s="114">
        <f t="shared" si="0"/>
        <v>0</v>
      </c>
      <c r="D5" s="114">
        <f t="shared" si="1"/>
        <v>0</v>
      </c>
      <c r="E5" s="114">
        <f>IFERROR(VLOOKUP(Selector!$E5,Power!$A:$J,3,FALSE),0)</f>
        <v>0</v>
      </c>
      <c r="F5" s="114">
        <f>IFERROR(VLOOKUP(Selector!$E5,Power!$A:$J,4,FALSE),0)</f>
        <v>0</v>
      </c>
      <c r="G5" s="114">
        <f>IFERROR(VLOOKUP(Selector!F5,Fan_F!$A:$C,3,FALSE),0)</f>
        <v>0</v>
      </c>
      <c r="H5" s="114">
        <f>IFERROR(VLOOKUP(Selector!$F5,Fan_F!$A:$J,4,FALSE),0)</f>
        <v>0</v>
      </c>
      <c r="I5" s="114">
        <f>IFERROR(VLOOKUP(Selector!G5,Fan_F!$A:$C,3,FALSE),0)</f>
        <v>0</v>
      </c>
      <c r="J5" s="114">
        <f>IFERROR(VLOOKUP(Selector!$G5,Fan_F!$A:$J,4,FALSE),0)</f>
        <v>0</v>
      </c>
      <c r="K5" s="114">
        <f>IFERROR(VLOOKUP(Selector!H5,Fan_F!$A:$C,3,FALSE),0)</f>
        <v>0</v>
      </c>
      <c r="L5" s="114">
        <f>IFERROR(VLOOKUP(Selector!$H5,Fan_F!$A:$J,4,FALSE),0)</f>
        <v>0</v>
      </c>
      <c r="M5" s="114">
        <f>IFERROR(VLOOKUP(Selector!I5,Fan_F!$A:$C,3,FALSE),0)</f>
        <v>0</v>
      </c>
      <c r="N5" s="114">
        <f>IFERROR(VLOOKUP(Selector!$I5,Fan_F!$A:$J,4,FALSE),0)</f>
        <v>0</v>
      </c>
      <c r="O5" s="114">
        <f>IFERROR(VLOOKUP(Selector!J5,Fan_F!$A:$C,3,FALSE),0)</f>
        <v>0</v>
      </c>
      <c r="P5" s="114">
        <f>IFERROR(VLOOKUP(Selector!$J5,Fan_F!$A:$J,4,FALSE),0)</f>
        <v>0</v>
      </c>
      <c r="Q5" s="114">
        <f>IFERROR(VLOOKUP(Selector!K5,Fan_F!$A:$C,3,FALSE),0)</f>
        <v>0</v>
      </c>
      <c r="R5" s="114">
        <f>IFERROR(VLOOKUP(Selector!$K5,Fan_F!$A:$J,4,FALSE),0)</f>
        <v>0</v>
      </c>
      <c r="S5" s="114">
        <f>IFERROR(VLOOKUP(Selector!L5,Fan_F!$A:$C,3,FALSE),0)</f>
        <v>0</v>
      </c>
      <c r="T5" s="114">
        <f>IFERROR(VLOOKUP(Selector!$L5,Fan_F!$A:$J,4,FALSE),0)</f>
        <v>0</v>
      </c>
      <c r="U5" s="114">
        <f>IFERROR(VLOOKUP(Selector!M5,Fan_F!$A:$C,3,FALSE),0)</f>
        <v>0</v>
      </c>
      <c r="V5" s="114">
        <f>IFERROR(VLOOKUP(Selector!$M5,Fan_F!$A:$J,4,FALSE),0)</f>
        <v>0</v>
      </c>
      <c r="W5" s="114">
        <f>IFERROR(VLOOKUP(Selector!N5,Fan_F!$A:$C,3,FALSE),0)</f>
        <v>0</v>
      </c>
      <c r="X5" s="114">
        <f>IFERROR(VLOOKUP(Selector!$N5,Fan_F!$A:$J,4,FALSE),0)</f>
        <v>0</v>
      </c>
      <c r="Y5" s="114">
        <f>IFERROR(VLOOKUP(Selector!O5,Fan_F!$A:$C,3,FALSE),0)</f>
        <v>0</v>
      </c>
      <c r="Z5" s="114">
        <f>IFERROR(VLOOKUP(Selector!$O5,Fan_F!$A:$J,4,FALSE),0)</f>
        <v>0</v>
      </c>
      <c r="AA5" s="114">
        <f>IFERROR(VLOOKUP(Selector!P5,Fan_F!$A:$C,3,FALSE),0)</f>
        <v>0</v>
      </c>
      <c r="AB5" s="114">
        <f>IFERROR(VLOOKUP(Selector!$P5,Fan_F!$A:$J,4,FALSE),0)</f>
        <v>0</v>
      </c>
      <c r="AC5" s="114">
        <f>IFERROR(VLOOKUP(Selector!Q5,Fan_F!$A:$C,3,FALSE),0)</f>
        <v>0</v>
      </c>
      <c r="AD5" s="114">
        <f>IFERROR(VLOOKUP(Selector!$Q5,Fan_F!$A:$J,4,FALSE),0)</f>
        <v>0</v>
      </c>
      <c r="AE5" s="114">
        <f>IFERROR(VLOOKUP(Selector!R5,Fan_F!$A:$C,3,FALSE),0)</f>
        <v>0</v>
      </c>
      <c r="AF5" s="114">
        <f>IFERROR(VLOOKUP(Selector!$R5,Fan_F!$A:$J,4,FALSE),0)</f>
        <v>0</v>
      </c>
      <c r="AG5" s="114">
        <f>IFERROR(VLOOKUP(Selector!S5,Fan_F!$A:$C,3,FALSE),0)</f>
        <v>0</v>
      </c>
      <c r="AH5" s="114">
        <f>IFERROR(VLOOKUP(Selector!$S5,Fan_F!$A:$J,4,FALSE),0)</f>
        <v>0</v>
      </c>
      <c r="AI5" s="114"/>
      <c r="AJ5" s="114"/>
      <c r="AK5" s="114"/>
      <c r="AL5" s="114"/>
      <c r="AM5" s="114"/>
      <c r="AN5" s="114"/>
      <c r="AO5" s="114"/>
      <c r="AP5" s="114"/>
      <c r="AQ5" s="114"/>
      <c r="AR5" s="114"/>
    </row>
    <row r="6" spans="1:44" x14ac:dyDescent="0.4">
      <c r="A6" s="114">
        <f>Selector!A6</f>
        <v>0</v>
      </c>
      <c r="B6" s="114">
        <f>Selector!B6</f>
        <v>0</v>
      </c>
      <c r="C6" s="114">
        <f t="shared" si="0"/>
        <v>0</v>
      </c>
      <c r="D6" s="114">
        <f t="shared" si="1"/>
        <v>0</v>
      </c>
      <c r="E6" s="114">
        <f>IFERROR(VLOOKUP(Selector!$E6,Power!$A:$J,3,FALSE),0)</f>
        <v>0</v>
      </c>
      <c r="F6" s="114">
        <f>IFERROR(VLOOKUP(Selector!$E6,Power!$A:$J,4,FALSE),0)</f>
        <v>0</v>
      </c>
      <c r="G6" s="114">
        <f>IFERROR(VLOOKUP(Selector!F6,Fan_F!$A:$C,3,FALSE),0)</f>
        <v>0</v>
      </c>
      <c r="H6" s="114">
        <f>IFERROR(VLOOKUP(Selector!$F6,Fan_F!$A:$J,4,FALSE),0)</f>
        <v>0</v>
      </c>
      <c r="I6" s="114">
        <f>IFERROR(VLOOKUP(Selector!G6,Fan_F!$A:$C,3,FALSE),0)</f>
        <v>0</v>
      </c>
      <c r="J6" s="114">
        <f>IFERROR(VLOOKUP(Selector!$G6,Fan_F!$A:$J,4,FALSE),0)</f>
        <v>0</v>
      </c>
      <c r="K6" s="114">
        <f>IFERROR(VLOOKUP(Selector!H6,Fan_F!$A:$C,3,FALSE),0)</f>
        <v>0</v>
      </c>
      <c r="L6" s="114">
        <f>IFERROR(VLOOKUP(Selector!$H6,Fan_F!$A:$J,4,FALSE),0)</f>
        <v>0</v>
      </c>
      <c r="M6" s="114">
        <f>IFERROR(VLOOKUP(Selector!I6,Fan_F!$A:$C,3,FALSE),0)</f>
        <v>0</v>
      </c>
      <c r="N6" s="114">
        <f>IFERROR(VLOOKUP(Selector!$I6,Fan_F!$A:$J,4,FALSE),0)</f>
        <v>0</v>
      </c>
      <c r="O6" s="114">
        <f>IFERROR(VLOOKUP(Selector!J6,Fan_F!$A:$C,3,FALSE),0)</f>
        <v>0</v>
      </c>
      <c r="P6" s="114">
        <f>IFERROR(VLOOKUP(Selector!$J6,Fan_F!$A:$J,4,FALSE),0)</f>
        <v>0</v>
      </c>
      <c r="Q6" s="114">
        <f>IFERROR(VLOOKUP(Selector!K6,Fan_F!$A:$C,3,FALSE),0)</f>
        <v>0</v>
      </c>
      <c r="R6" s="114">
        <f>IFERROR(VLOOKUP(Selector!$K6,Fan_F!$A:$J,4,FALSE),0)</f>
        <v>0</v>
      </c>
      <c r="S6" s="114">
        <f>IFERROR(VLOOKUP(Selector!L6,Fan_F!$A:$C,3,FALSE),0)</f>
        <v>0</v>
      </c>
      <c r="T6" s="114">
        <f>IFERROR(VLOOKUP(Selector!$L6,Fan_F!$A:$J,4,FALSE),0)</f>
        <v>0</v>
      </c>
      <c r="U6" s="114">
        <f>IFERROR(VLOOKUP(Selector!M6,Fan_F!$A:$C,3,FALSE),0)</f>
        <v>0</v>
      </c>
      <c r="V6" s="114">
        <f>IFERROR(VLOOKUP(Selector!$M6,Fan_F!$A:$J,4,FALSE),0)</f>
        <v>0</v>
      </c>
      <c r="W6" s="114">
        <f>IFERROR(VLOOKUP(Selector!N6,Fan_F!$A:$C,3,FALSE),0)</f>
        <v>0</v>
      </c>
      <c r="X6" s="114">
        <f>IFERROR(VLOOKUP(Selector!$N6,Fan_F!$A:$J,4,FALSE),0)</f>
        <v>0</v>
      </c>
      <c r="Y6" s="114">
        <f>IFERROR(VLOOKUP(Selector!O6,Fan_F!$A:$C,3,FALSE),0)</f>
        <v>0</v>
      </c>
      <c r="Z6" s="114">
        <f>IFERROR(VLOOKUP(Selector!$O6,Fan_F!$A:$J,4,FALSE),0)</f>
        <v>0</v>
      </c>
      <c r="AA6" s="114">
        <f>IFERROR(VLOOKUP(Selector!P6,Fan_F!$A:$C,3,FALSE),0)</f>
        <v>0</v>
      </c>
      <c r="AB6" s="114">
        <f>IFERROR(VLOOKUP(Selector!$P6,Fan_F!$A:$J,4,FALSE),0)</f>
        <v>0</v>
      </c>
      <c r="AC6" s="114">
        <f>IFERROR(VLOOKUP(Selector!Q6,Fan_F!$A:$C,3,FALSE),0)</f>
        <v>0</v>
      </c>
      <c r="AD6" s="114">
        <f>IFERROR(VLOOKUP(Selector!$Q6,Fan_F!$A:$J,4,FALSE),0)</f>
        <v>0</v>
      </c>
      <c r="AE6" s="114">
        <f>IFERROR(VLOOKUP(Selector!R6,Fan_F!$A:$C,3,FALSE),0)</f>
        <v>0</v>
      </c>
      <c r="AF6" s="114">
        <f>IFERROR(VLOOKUP(Selector!$R6,Fan_F!$A:$J,4,FALSE),0)</f>
        <v>0</v>
      </c>
      <c r="AG6" s="114">
        <f>IFERROR(VLOOKUP(Selector!S6,Fan_F!$A:$C,3,FALSE),0)</f>
        <v>0</v>
      </c>
      <c r="AH6" s="114">
        <f>IFERROR(VLOOKUP(Selector!$S6,Fan_F!$A:$J,4,FALSE),0)</f>
        <v>0</v>
      </c>
      <c r="AI6" s="114"/>
      <c r="AJ6" s="114"/>
      <c r="AK6" s="114"/>
      <c r="AL6" s="114"/>
      <c r="AM6" s="114"/>
      <c r="AN6" s="114"/>
      <c r="AO6" s="114"/>
      <c r="AP6" s="114"/>
      <c r="AQ6" s="114"/>
      <c r="AR6" s="114"/>
    </row>
    <row r="7" spans="1:44" x14ac:dyDescent="0.4">
      <c r="A7" s="114">
        <f>Selector!A7</f>
        <v>0</v>
      </c>
      <c r="B7" s="114">
        <f>Selector!B7</f>
        <v>0</v>
      </c>
      <c r="C7" s="114">
        <f t="shared" si="0"/>
        <v>0</v>
      </c>
      <c r="D7" s="114">
        <f t="shared" si="1"/>
        <v>0</v>
      </c>
      <c r="E7" s="114">
        <f>IFERROR(VLOOKUP(Selector!$E7,Power!$A:$J,3,FALSE),0)</f>
        <v>0</v>
      </c>
      <c r="F7" s="114">
        <f>IFERROR(VLOOKUP(Selector!$E7,Power!$A:$J,4,FALSE),0)</f>
        <v>0</v>
      </c>
      <c r="G7" s="114">
        <f>IFERROR(VLOOKUP(Selector!F7,Fan_F!$A:$C,3,FALSE),0)</f>
        <v>0</v>
      </c>
      <c r="H7" s="114">
        <f>IFERROR(VLOOKUP(Selector!$F7,Fan_F!$A:$J,4,FALSE),0)</f>
        <v>0</v>
      </c>
      <c r="I7" s="114">
        <f>IFERROR(VLOOKUP(Selector!G7,Fan_F!$A:$C,3,FALSE),0)</f>
        <v>0</v>
      </c>
      <c r="J7" s="114">
        <f>IFERROR(VLOOKUP(Selector!$G7,Fan_F!$A:$J,4,FALSE),0)</f>
        <v>0</v>
      </c>
      <c r="K7" s="114">
        <f>IFERROR(VLOOKUP(Selector!H7,Fan_F!$A:$C,3,FALSE),0)</f>
        <v>0</v>
      </c>
      <c r="L7" s="114">
        <f>IFERROR(VLOOKUP(Selector!$H7,Fan_F!$A:$J,4,FALSE),0)</f>
        <v>0</v>
      </c>
      <c r="M7" s="114">
        <f>IFERROR(VLOOKUP(Selector!I7,Fan_F!$A:$C,3,FALSE),0)</f>
        <v>0</v>
      </c>
      <c r="N7" s="114">
        <f>IFERROR(VLOOKUP(Selector!$I7,Fan_F!$A:$J,4,FALSE),0)</f>
        <v>0</v>
      </c>
      <c r="O7" s="114">
        <f>IFERROR(VLOOKUP(Selector!J7,Fan_F!$A:$C,3,FALSE),0)</f>
        <v>0</v>
      </c>
      <c r="P7" s="114">
        <f>IFERROR(VLOOKUP(Selector!$J7,Fan_F!$A:$J,4,FALSE),0)</f>
        <v>0</v>
      </c>
      <c r="Q7" s="114">
        <f>IFERROR(VLOOKUP(Selector!K7,Fan_F!$A:$C,3,FALSE),0)</f>
        <v>0</v>
      </c>
      <c r="R7" s="114">
        <f>IFERROR(VLOOKUP(Selector!$K7,Fan_F!$A:$J,4,FALSE),0)</f>
        <v>0</v>
      </c>
      <c r="S7" s="114">
        <f>IFERROR(VLOOKUP(Selector!L7,Fan_F!$A:$C,3,FALSE),0)</f>
        <v>0</v>
      </c>
      <c r="T7" s="114">
        <f>IFERROR(VLOOKUP(Selector!$L7,Fan_F!$A:$J,4,FALSE),0)</f>
        <v>0</v>
      </c>
      <c r="U7" s="114">
        <f>IFERROR(VLOOKUP(Selector!M7,Fan_F!$A:$C,3,FALSE),0)</f>
        <v>0</v>
      </c>
      <c r="V7" s="114">
        <f>IFERROR(VLOOKUP(Selector!$M7,Fan_F!$A:$J,4,FALSE),0)</f>
        <v>0</v>
      </c>
      <c r="W7" s="114">
        <f>IFERROR(VLOOKUP(Selector!N7,Fan_F!$A:$C,3,FALSE),0)</f>
        <v>0</v>
      </c>
      <c r="X7" s="114">
        <f>IFERROR(VLOOKUP(Selector!$N7,Fan_F!$A:$J,4,FALSE),0)</f>
        <v>0</v>
      </c>
      <c r="Y7" s="114">
        <f>IFERROR(VLOOKUP(Selector!O7,Fan_F!$A:$C,3,FALSE),0)</f>
        <v>0</v>
      </c>
      <c r="Z7" s="114">
        <f>IFERROR(VLOOKUP(Selector!$O7,Fan_F!$A:$J,4,FALSE),0)</f>
        <v>0</v>
      </c>
      <c r="AA7" s="114">
        <f>IFERROR(VLOOKUP(Selector!P7,Fan_F!$A:$C,3,FALSE),0)</f>
        <v>0</v>
      </c>
      <c r="AB7" s="114">
        <f>IFERROR(VLOOKUP(Selector!$P7,Fan_F!$A:$J,4,FALSE),0)</f>
        <v>0</v>
      </c>
      <c r="AC7" s="114">
        <f>IFERROR(VLOOKUP(Selector!Q7,Fan_F!$A:$C,3,FALSE),0)</f>
        <v>0</v>
      </c>
      <c r="AD7" s="114">
        <f>IFERROR(VLOOKUP(Selector!$Q7,Fan_F!$A:$J,4,FALSE),0)</f>
        <v>0</v>
      </c>
      <c r="AE7" s="114">
        <f>IFERROR(VLOOKUP(Selector!R7,Fan_F!$A:$C,3,FALSE),0)</f>
        <v>0</v>
      </c>
      <c r="AF7" s="114">
        <f>IFERROR(VLOOKUP(Selector!$R7,Fan_F!$A:$J,4,FALSE),0)</f>
        <v>0</v>
      </c>
      <c r="AG7" s="114">
        <f>IFERROR(VLOOKUP(Selector!S7,Fan_F!$A:$C,3,FALSE),0)</f>
        <v>0</v>
      </c>
      <c r="AH7" s="114">
        <f>IFERROR(VLOOKUP(Selector!$S7,Fan_F!$A:$J,4,FALSE),0)</f>
        <v>0</v>
      </c>
      <c r="AI7" s="114"/>
      <c r="AJ7" s="114"/>
      <c r="AK7" s="114"/>
      <c r="AL7" s="114"/>
      <c r="AM7" s="114"/>
      <c r="AN7" s="114"/>
      <c r="AO7" s="114"/>
      <c r="AP7" s="114"/>
      <c r="AQ7" s="114"/>
      <c r="AR7" s="114"/>
    </row>
    <row r="8" spans="1:44" x14ac:dyDescent="0.4">
      <c r="A8" s="114">
        <f>Selector!A8</f>
        <v>0</v>
      </c>
      <c r="B8" s="114">
        <f>Selector!B8</f>
        <v>0</v>
      </c>
      <c r="C8" s="114">
        <f t="shared" si="0"/>
        <v>0</v>
      </c>
      <c r="D8" s="114">
        <f t="shared" si="1"/>
        <v>0</v>
      </c>
      <c r="E8" s="114">
        <f>IFERROR(VLOOKUP(Selector!$E8,Power!$A:$J,3,FALSE),0)</f>
        <v>0</v>
      </c>
      <c r="F8" s="114">
        <f>IFERROR(VLOOKUP(Selector!$E8,Power!$A:$J,4,FALSE),0)</f>
        <v>0</v>
      </c>
      <c r="G8" s="114">
        <f>IFERROR(VLOOKUP(Selector!F8,Fan_F!$A:$C,3,FALSE),0)</f>
        <v>0</v>
      </c>
      <c r="H8" s="114">
        <f>IFERROR(VLOOKUP(Selector!$F8,Fan_F!$A:$J,4,FALSE),0)</f>
        <v>0</v>
      </c>
      <c r="I8" s="114">
        <f>IFERROR(VLOOKUP(Selector!G8,Fan_F!$A:$C,3,FALSE),0)</f>
        <v>0</v>
      </c>
      <c r="J8" s="114">
        <f>IFERROR(VLOOKUP(Selector!$G8,Fan_F!$A:$J,4,FALSE),0)</f>
        <v>0</v>
      </c>
      <c r="K8" s="114">
        <f>IFERROR(VLOOKUP(Selector!H8,Fan_F!$A:$C,3,FALSE),0)</f>
        <v>0</v>
      </c>
      <c r="L8" s="114">
        <f>IFERROR(VLOOKUP(Selector!$H8,Fan_F!$A:$J,4,FALSE),0)</f>
        <v>0</v>
      </c>
      <c r="M8" s="114">
        <f>IFERROR(VLOOKUP(Selector!I8,Fan_F!$A:$C,3,FALSE),0)</f>
        <v>0</v>
      </c>
      <c r="N8" s="114">
        <f>IFERROR(VLOOKUP(Selector!$I8,Fan_F!$A:$J,4,FALSE),0)</f>
        <v>0</v>
      </c>
      <c r="O8" s="114">
        <f>IFERROR(VLOOKUP(Selector!J8,Fan_F!$A:$C,3,FALSE),0)</f>
        <v>0</v>
      </c>
      <c r="P8" s="114">
        <f>IFERROR(VLOOKUP(Selector!$J8,Fan_F!$A:$J,4,FALSE),0)</f>
        <v>0</v>
      </c>
      <c r="Q8" s="114">
        <f>IFERROR(VLOOKUP(Selector!K8,Fan_F!$A:$C,3,FALSE),0)</f>
        <v>0</v>
      </c>
      <c r="R8" s="114">
        <f>IFERROR(VLOOKUP(Selector!$K8,Fan_F!$A:$J,4,FALSE),0)</f>
        <v>0</v>
      </c>
      <c r="S8" s="114">
        <f>IFERROR(VLOOKUP(Selector!L8,Fan_F!$A:$C,3,FALSE),0)</f>
        <v>0</v>
      </c>
      <c r="T8" s="114">
        <f>IFERROR(VLOOKUP(Selector!$L8,Fan_F!$A:$J,4,FALSE),0)</f>
        <v>0</v>
      </c>
      <c r="U8" s="114">
        <f>IFERROR(VLOOKUP(Selector!M8,Fan_F!$A:$C,3,FALSE),0)</f>
        <v>0</v>
      </c>
      <c r="V8" s="114">
        <f>IFERROR(VLOOKUP(Selector!$M8,Fan_F!$A:$J,4,FALSE),0)</f>
        <v>0</v>
      </c>
      <c r="W8" s="114">
        <f>IFERROR(VLOOKUP(Selector!N8,Fan_F!$A:$C,3,FALSE),0)</f>
        <v>0</v>
      </c>
      <c r="X8" s="114">
        <f>IFERROR(VLOOKUP(Selector!$N8,Fan_F!$A:$J,4,FALSE),0)</f>
        <v>0</v>
      </c>
      <c r="Y8" s="114">
        <f>IFERROR(VLOOKUP(Selector!O8,Fan_F!$A:$C,3,FALSE),0)</f>
        <v>0</v>
      </c>
      <c r="Z8" s="114">
        <f>IFERROR(VLOOKUP(Selector!$O8,Fan_F!$A:$J,4,FALSE),0)</f>
        <v>0</v>
      </c>
      <c r="AA8" s="114">
        <f>IFERROR(VLOOKUP(Selector!P8,Fan_F!$A:$C,3,FALSE),0)</f>
        <v>0</v>
      </c>
      <c r="AB8" s="114">
        <f>IFERROR(VLOOKUP(Selector!$P8,Fan_F!$A:$J,4,FALSE),0)</f>
        <v>0</v>
      </c>
      <c r="AC8" s="114">
        <f>IFERROR(VLOOKUP(Selector!Q8,Fan_F!$A:$C,3,FALSE),0)</f>
        <v>0</v>
      </c>
      <c r="AD8" s="114">
        <f>IFERROR(VLOOKUP(Selector!$Q8,Fan_F!$A:$J,4,FALSE),0)</f>
        <v>0</v>
      </c>
      <c r="AE8" s="114">
        <f>IFERROR(VLOOKUP(Selector!R8,Fan_F!$A:$C,3,FALSE),0)</f>
        <v>0</v>
      </c>
      <c r="AF8" s="114">
        <f>IFERROR(VLOOKUP(Selector!$R8,Fan_F!$A:$J,4,FALSE),0)</f>
        <v>0</v>
      </c>
      <c r="AG8" s="114">
        <f>IFERROR(VLOOKUP(Selector!S8,Fan_F!$A:$C,3,FALSE),0)</f>
        <v>0</v>
      </c>
      <c r="AH8" s="114">
        <f>IFERROR(VLOOKUP(Selector!$S8,Fan_F!$A:$J,4,FALSE),0)</f>
        <v>0</v>
      </c>
      <c r="AI8" s="114"/>
      <c r="AJ8" s="114"/>
      <c r="AK8" s="114"/>
      <c r="AL8" s="114"/>
      <c r="AM8" s="114"/>
      <c r="AN8" s="114"/>
      <c r="AO8" s="114"/>
      <c r="AP8" s="114"/>
      <c r="AQ8" s="114"/>
      <c r="AR8" s="114"/>
    </row>
    <row r="9" spans="1:44" x14ac:dyDescent="0.4">
      <c r="A9" s="114">
        <f>Selector!A9</f>
        <v>0</v>
      </c>
      <c r="B9" s="114">
        <f>Selector!B9</f>
        <v>0</v>
      </c>
      <c r="C9" s="114">
        <f t="shared" si="0"/>
        <v>0</v>
      </c>
      <c r="D9" s="114">
        <f t="shared" si="1"/>
        <v>0</v>
      </c>
      <c r="E9" s="114">
        <f>IFERROR(VLOOKUP(Selector!$E9,Power!$A:$J,3,FALSE),0)</f>
        <v>0</v>
      </c>
      <c r="F9" s="114">
        <f>IFERROR(VLOOKUP(Selector!$E9,Power!$A:$J,4,FALSE),0)</f>
        <v>0</v>
      </c>
      <c r="G9" s="114">
        <f>IFERROR(VLOOKUP(Selector!F9,Fan_F!$A:$C,3,FALSE),0)</f>
        <v>0</v>
      </c>
      <c r="H9" s="114">
        <f>IFERROR(VLOOKUP(Selector!$F9,Fan_F!$A:$J,4,FALSE),0)</f>
        <v>0</v>
      </c>
      <c r="I9" s="114">
        <f>IFERROR(VLOOKUP(Selector!G9,Fan_F!$A:$C,3,FALSE),0)</f>
        <v>0</v>
      </c>
      <c r="J9" s="114">
        <f>IFERROR(VLOOKUP(Selector!$G9,Fan_F!$A:$J,4,FALSE),0)</f>
        <v>0</v>
      </c>
      <c r="K9" s="114">
        <f>IFERROR(VLOOKUP(Selector!H9,Fan_F!$A:$C,3,FALSE),0)</f>
        <v>0</v>
      </c>
      <c r="L9" s="114">
        <f>IFERROR(VLOOKUP(Selector!$H9,Fan_F!$A:$J,4,FALSE),0)</f>
        <v>0</v>
      </c>
      <c r="M9" s="114">
        <f>IFERROR(VLOOKUP(Selector!I9,Fan_F!$A:$C,3,FALSE),0)</f>
        <v>0</v>
      </c>
      <c r="N9" s="114">
        <f>IFERROR(VLOOKUP(Selector!$I9,Fan_F!$A:$J,4,FALSE),0)</f>
        <v>0</v>
      </c>
      <c r="O9" s="114">
        <f>IFERROR(VLOOKUP(Selector!J9,Fan_F!$A:$C,3,FALSE),0)</f>
        <v>0</v>
      </c>
      <c r="P9" s="114">
        <f>IFERROR(VLOOKUP(Selector!$J9,Fan_F!$A:$J,4,FALSE),0)</f>
        <v>0</v>
      </c>
      <c r="Q9" s="114">
        <f>IFERROR(VLOOKUP(Selector!K9,Fan_F!$A:$C,3,FALSE),0)</f>
        <v>0</v>
      </c>
      <c r="R9" s="114">
        <f>IFERROR(VLOOKUP(Selector!$K9,Fan_F!$A:$J,4,FALSE),0)</f>
        <v>0</v>
      </c>
      <c r="S9" s="114">
        <f>IFERROR(VLOOKUP(Selector!L9,Fan_F!$A:$C,3,FALSE),0)</f>
        <v>0</v>
      </c>
      <c r="T9" s="114">
        <f>IFERROR(VLOOKUP(Selector!$L9,Fan_F!$A:$J,4,FALSE),0)</f>
        <v>0</v>
      </c>
      <c r="U9" s="114">
        <f>IFERROR(VLOOKUP(Selector!M9,Fan_F!$A:$C,3,FALSE),0)</f>
        <v>0</v>
      </c>
      <c r="V9" s="114">
        <f>IFERROR(VLOOKUP(Selector!$M9,Fan_F!$A:$J,4,FALSE),0)</f>
        <v>0</v>
      </c>
      <c r="W9" s="114">
        <f>IFERROR(VLOOKUP(Selector!N9,Fan_F!$A:$C,3,FALSE),0)</f>
        <v>0</v>
      </c>
      <c r="X9" s="114">
        <f>IFERROR(VLOOKUP(Selector!$N9,Fan_F!$A:$J,4,FALSE),0)</f>
        <v>0</v>
      </c>
      <c r="Y9" s="114">
        <f>IFERROR(VLOOKUP(Selector!O9,Fan_F!$A:$C,3,FALSE),0)</f>
        <v>0</v>
      </c>
      <c r="Z9" s="114">
        <f>IFERROR(VLOOKUP(Selector!$O9,Fan_F!$A:$J,4,FALSE),0)</f>
        <v>0</v>
      </c>
      <c r="AA9" s="114">
        <f>IFERROR(VLOOKUP(Selector!P9,Fan_F!$A:$C,3,FALSE),0)</f>
        <v>0</v>
      </c>
      <c r="AB9" s="114">
        <f>IFERROR(VLOOKUP(Selector!$P9,Fan_F!$A:$J,4,FALSE),0)</f>
        <v>0</v>
      </c>
      <c r="AC9" s="114">
        <f>IFERROR(VLOOKUP(Selector!Q9,Fan_F!$A:$C,3,FALSE),0)</f>
        <v>0</v>
      </c>
      <c r="AD9" s="114">
        <f>IFERROR(VLOOKUP(Selector!$Q9,Fan_F!$A:$J,4,FALSE),0)</f>
        <v>0</v>
      </c>
      <c r="AE9" s="114">
        <f>IFERROR(VLOOKUP(Selector!R9,Fan_F!$A:$C,3,FALSE),0)</f>
        <v>0</v>
      </c>
      <c r="AF9" s="114">
        <f>IFERROR(VLOOKUP(Selector!$R9,Fan_F!$A:$J,4,FALSE),0)</f>
        <v>0</v>
      </c>
      <c r="AG9" s="114">
        <f>IFERROR(VLOOKUP(Selector!S9,Fan_F!$A:$C,3,FALSE),0)</f>
        <v>0</v>
      </c>
      <c r="AH9" s="114">
        <f>IFERROR(VLOOKUP(Selector!$S9,Fan_F!$A:$J,4,FALSE),0)</f>
        <v>0</v>
      </c>
      <c r="AI9" s="114"/>
      <c r="AJ9" s="114"/>
      <c r="AK9" s="114"/>
      <c r="AL9" s="114"/>
      <c r="AM9" s="114"/>
      <c r="AN9" s="114"/>
      <c r="AO9" s="114"/>
      <c r="AP9" s="114"/>
      <c r="AQ9" s="114"/>
      <c r="AR9" s="1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152-4DCA-4BD4-AB9D-D1072062EF23}">
  <dimension ref="A2:Z14"/>
  <sheetViews>
    <sheetView workbookViewId="0">
      <selection activeCell="A4" sqref="A4"/>
    </sheetView>
  </sheetViews>
  <sheetFormatPr defaultRowHeight="14.6" x14ac:dyDescent="0.4"/>
  <cols>
    <col min="1" max="16384" width="9.23046875" style="114"/>
  </cols>
  <sheetData>
    <row r="2" spans="1:26" x14ac:dyDescent="0.4">
      <c r="A2" s="114" t="str">
        <f>Power!A3</f>
        <v>MSSB</v>
      </c>
      <c r="B2" s="114">
        <f>SUM(C2:AZ2)</f>
        <v>1</v>
      </c>
      <c r="C2" s="114">
        <f>SUMIF(Selector!E:E,Selector_PL!$A2,Selector!$B:$B)</f>
        <v>1</v>
      </c>
      <c r="D2" s="114">
        <f>SUMIF(Selector!F:F,Selector_PL!$A2,Selector!$B:$B)</f>
        <v>0</v>
      </c>
      <c r="E2" s="114">
        <f>SUMIF(Selector!G:G,Selector_PL!$A2,Selector!$B:$B)</f>
        <v>0</v>
      </c>
      <c r="F2" s="114">
        <f>SUMIF(Selector!H:H,Selector_PL!$A2,Selector!$B:$B)</f>
        <v>0</v>
      </c>
      <c r="G2" s="114">
        <f>SUMIF(Selector!I:I,Selector_PL!$A2,Selector!$B:$B)</f>
        <v>0</v>
      </c>
      <c r="H2" s="114">
        <f>SUMIF(Selector!J:J,Selector_PL!$A2,Selector!$B:$B)</f>
        <v>0</v>
      </c>
      <c r="I2" s="114">
        <f>SUMIF(Selector!K:K,Selector_PL!$A2,Selector!$B:$B)</f>
        <v>0</v>
      </c>
      <c r="J2" s="114">
        <f>SUMIF(Selector!L:L,Selector_PL!$A2,Selector!$B:$B)</f>
        <v>0</v>
      </c>
      <c r="K2" s="114">
        <f>SUMIF(Selector!M:M,Selector_PL!$A2,Selector!$B:$B)</f>
        <v>0</v>
      </c>
      <c r="L2" s="114">
        <f>SUMIF(Selector!N:N,Selector_PL!$A2,Selector!$B:$B)</f>
        <v>0</v>
      </c>
      <c r="M2" s="114">
        <f>SUMIF(Selector!O:O,Selector_PL!$A2,Selector!$B:$B)</f>
        <v>0</v>
      </c>
      <c r="N2" s="114">
        <f>SUMIF(Selector!P:P,Selector_PL!$A2,Selector!$B:$B)</f>
        <v>0</v>
      </c>
      <c r="O2" s="114">
        <f>SUMIF(Selector!Q:Q,Selector_PL!$A2,Selector!$B:$B)</f>
        <v>0</v>
      </c>
      <c r="P2" s="114">
        <f>SUMIF(Selector!R:R,Selector_PL!$A2,Selector!$B:$B)</f>
        <v>0</v>
      </c>
      <c r="Q2" s="114">
        <f>SUMIF(Selector!S:S,Selector_PL!$A2,Selector!$B:$B)</f>
        <v>0</v>
      </c>
      <c r="R2" s="114">
        <f>SUMIF(Selector!T:T,Selector_PL!$A2,Selector!$B:$B)</f>
        <v>0</v>
      </c>
      <c r="S2" s="114">
        <f>SUMIF(Selector!U:U,Selector_PL!$A2,Selector!$B:$B)</f>
        <v>0</v>
      </c>
      <c r="T2" s="114">
        <f>SUMIF(Selector!V:V,Selector_PL!$A2,Selector!$B:$B)</f>
        <v>0</v>
      </c>
      <c r="U2" s="114">
        <f>SUMIF(Selector!W:W,Selector_PL!$A2,Selector!$B:$B)</f>
        <v>0</v>
      </c>
      <c r="V2" s="114">
        <f>SUMIF(Selector!X:X,Selector_PL!$A2,Selector!$B:$B)</f>
        <v>0</v>
      </c>
      <c r="W2" s="114">
        <f>SUMIF(Selector!Y:Y,Selector_PL!$A2,Selector!$B:$B)</f>
        <v>0</v>
      </c>
      <c r="X2" s="114">
        <f>SUMIF(Selector!Z:Z,Selector_PL!$A2,Selector!$B:$B)</f>
        <v>0</v>
      </c>
      <c r="Y2" s="114">
        <f>SUMIF(Selector!AA:AA,Selector_PL!$A2,Selector!$B:$B)</f>
        <v>0</v>
      </c>
      <c r="Z2" s="114">
        <f>SUMIF(Selector!AB:AB,Selector_PL!$A2,Selector!$B:$B)</f>
        <v>0</v>
      </c>
    </row>
    <row r="3" spans="1:26" x14ac:dyDescent="0.4">
      <c r="A3" s="114" t="str">
        <f>Power!A4</f>
        <v>Local</v>
      </c>
      <c r="B3" s="114">
        <f t="shared" ref="B3:B14" si="0">SUM(C3:AZ3)</f>
        <v>1</v>
      </c>
      <c r="C3" s="114">
        <f>SUMIF(Selector!E:E,Selector_PL!$A3,Selector!$B:$B)</f>
        <v>1</v>
      </c>
      <c r="D3" s="114">
        <f>SUMIF(Selector!F:F,Selector_PL!$A3,Selector!$B:$B)</f>
        <v>0</v>
      </c>
      <c r="E3" s="114">
        <f>SUMIF(Selector!G:G,Selector_PL!$A3,Selector!$B:$B)</f>
        <v>0</v>
      </c>
      <c r="F3" s="114">
        <f>SUMIF(Selector!H:H,Selector_PL!$A3,Selector!$B:$B)</f>
        <v>0</v>
      </c>
      <c r="G3" s="114">
        <f>SUMIF(Selector!I:I,Selector_PL!$A3,Selector!$B:$B)</f>
        <v>0</v>
      </c>
      <c r="H3" s="114">
        <f>SUMIF(Selector!J:J,Selector_PL!$A3,Selector!$B:$B)</f>
        <v>0</v>
      </c>
      <c r="I3" s="114">
        <f>SUMIF(Selector!K:K,Selector_PL!$A3,Selector!$B:$B)</f>
        <v>0</v>
      </c>
      <c r="J3" s="114">
        <f>SUMIF(Selector!L:L,Selector_PL!$A3,Selector!$B:$B)</f>
        <v>0</v>
      </c>
      <c r="K3" s="114">
        <f>SUMIF(Selector!M:M,Selector_PL!$A3,Selector!$B:$B)</f>
        <v>0</v>
      </c>
      <c r="L3" s="114">
        <f>SUMIF(Selector!N:N,Selector_PL!$A3,Selector!$B:$B)</f>
        <v>0</v>
      </c>
      <c r="M3" s="114">
        <f>SUMIF(Selector!O:O,Selector_PL!$A3,Selector!$B:$B)</f>
        <v>0</v>
      </c>
      <c r="N3" s="114">
        <f>SUMIF(Selector!P:P,Selector_PL!$A3,Selector!$B:$B)</f>
        <v>0</v>
      </c>
      <c r="O3" s="114">
        <f>SUMIF(Selector!Q:Q,Selector_PL!$A3,Selector!$B:$B)</f>
        <v>0</v>
      </c>
      <c r="P3" s="114">
        <f>SUMIF(Selector!R:R,Selector_PL!$A3,Selector!$B:$B)</f>
        <v>0</v>
      </c>
      <c r="Q3" s="114">
        <f>SUMIF(Selector!S:S,Selector_PL!$A3,Selector!$B:$B)</f>
        <v>0</v>
      </c>
      <c r="R3" s="114">
        <f>SUMIF(Selector!T:T,Selector_PL!$A3,Selector!$B:$B)</f>
        <v>0</v>
      </c>
      <c r="S3" s="114">
        <f>SUMIF(Selector!U:U,Selector_PL!$A3,Selector!$B:$B)</f>
        <v>0</v>
      </c>
      <c r="T3" s="114">
        <f>SUMIF(Selector!V:V,Selector_PL!$A3,Selector!$B:$B)</f>
        <v>0</v>
      </c>
      <c r="U3" s="114">
        <f>SUMIF(Selector!W:W,Selector_PL!$A3,Selector!$B:$B)</f>
        <v>0</v>
      </c>
      <c r="V3" s="114">
        <f>SUMIF(Selector!X:X,Selector_PL!$A3,Selector!$B:$B)</f>
        <v>0</v>
      </c>
      <c r="W3" s="114">
        <f>SUMIF(Selector!Y:Y,Selector_PL!$A3,Selector!$B:$B)</f>
        <v>0</v>
      </c>
      <c r="X3" s="114">
        <f>SUMIF(Selector!Z:Z,Selector_PL!$A3,Selector!$B:$B)</f>
        <v>0</v>
      </c>
      <c r="Y3" s="114">
        <f>SUMIF(Selector!AA:AA,Selector_PL!$A3,Selector!$B:$B)</f>
        <v>0</v>
      </c>
      <c r="Z3" s="114">
        <f>SUMIF(Selector!AB:AB,Selector_PL!$A3,Selector!$B:$B)</f>
        <v>0</v>
      </c>
    </row>
    <row r="4" spans="1:26" x14ac:dyDescent="0.4">
      <c r="A4" s="114" t="str">
        <f>Fan_F!A3</f>
        <v>BMS Provisions</v>
      </c>
      <c r="B4" s="114">
        <f t="shared" si="0"/>
        <v>0</v>
      </c>
      <c r="C4" s="114">
        <f>SUMIF(Selector!E:E,Selector_PL!$A4,Selector!$B:$B)</f>
        <v>0</v>
      </c>
      <c r="D4" s="114">
        <f>SUMIF(Selector!F:F,Selector_PL!$A4,Selector!$B:$B)</f>
        <v>0</v>
      </c>
      <c r="E4" s="114">
        <f>SUMIF(Selector!G:G,Selector_PL!$A4,Selector!$B:$B)</f>
        <v>0</v>
      </c>
      <c r="F4" s="114">
        <f>SUMIF(Selector!H:H,Selector_PL!$A4,Selector!$B:$B)</f>
        <v>0</v>
      </c>
      <c r="G4" s="114">
        <f>SUMIF(Selector!I:I,Selector_PL!$A4,Selector!$B:$B)</f>
        <v>0</v>
      </c>
      <c r="H4" s="114">
        <f>SUMIF(Selector!J:J,Selector_PL!$A4,Selector!$B:$B)</f>
        <v>0</v>
      </c>
      <c r="I4" s="114">
        <f>SUMIF(Selector!K:K,Selector_PL!$A4,Selector!$B:$B)</f>
        <v>0</v>
      </c>
      <c r="J4" s="114">
        <f>SUMIF(Selector!L:L,Selector_PL!$A4,Selector!$B:$B)</f>
        <v>0</v>
      </c>
      <c r="K4" s="114">
        <f>SUMIF(Selector!M:M,Selector_PL!$A4,Selector!$B:$B)</f>
        <v>0</v>
      </c>
      <c r="L4" s="114">
        <f>SUMIF(Selector!N:N,Selector_PL!$A4,Selector!$B:$B)</f>
        <v>0</v>
      </c>
      <c r="M4" s="114">
        <f>SUMIF(Selector!O:O,Selector_PL!$A4,Selector!$B:$B)</f>
        <v>0</v>
      </c>
      <c r="N4" s="114">
        <f>SUMIF(Selector!P:P,Selector_PL!$A4,Selector!$B:$B)</f>
        <v>0</v>
      </c>
      <c r="O4" s="114">
        <f>SUMIF(Selector!Q:Q,Selector_PL!$A4,Selector!$B:$B)</f>
        <v>0</v>
      </c>
      <c r="P4" s="114">
        <f>SUMIF(Selector!R:R,Selector_PL!$A4,Selector!$B:$B)</f>
        <v>0</v>
      </c>
      <c r="Q4" s="114">
        <f>SUMIF(Selector!S:S,Selector_PL!$A4,Selector!$B:$B)</f>
        <v>0</v>
      </c>
      <c r="R4" s="114">
        <f>SUMIF(Selector!T:T,Selector_PL!$A4,Selector!$B:$B)</f>
        <v>0</v>
      </c>
      <c r="S4" s="114">
        <f>SUMIF(Selector!U:U,Selector_PL!$A4,Selector!$B:$B)</f>
        <v>0</v>
      </c>
      <c r="T4" s="114">
        <f>SUMIF(Selector!V:V,Selector_PL!$A4,Selector!$B:$B)</f>
        <v>0</v>
      </c>
      <c r="U4" s="114">
        <f>SUMIF(Selector!W:W,Selector_PL!$A4,Selector!$B:$B)</f>
        <v>0</v>
      </c>
      <c r="V4" s="114">
        <f>SUMIF(Selector!X:X,Selector_PL!$A4,Selector!$B:$B)</f>
        <v>0</v>
      </c>
      <c r="W4" s="114">
        <f>SUMIF(Selector!Y:Y,Selector_PL!$A4,Selector!$B:$B)</f>
        <v>0</v>
      </c>
      <c r="X4" s="114">
        <f>SUMIF(Selector!Z:Z,Selector_PL!$A4,Selector!$B:$B)</f>
        <v>0</v>
      </c>
      <c r="Y4" s="114">
        <f>SUMIF(Selector!AA:AA,Selector_PL!$A4,Selector!$B:$B)</f>
        <v>0</v>
      </c>
      <c r="Z4" s="114">
        <f>SUMIF(Selector!AB:AB,Selector_PL!$A4,Selector!$B:$B)</f>
        <v>0</v>
      </c>
    </row>
    <row r="5" spans="1:26" x14ac:dyDescent="0.4">
      <c r="A5" s="114" t="str">
        <f>Fan_F!A4</f>
        <v>Fire Shutdown</v>
      </c>
      <c r="B5" s="114">
        <f t="shared" si="0"/>
        <v>0</v>
      </c>
      <c r="C5" s="114">
        <f>SUMIF(Selector!E:E,Selector_PL!$A5,Selector!$B:$B)</f>
        <v>0</v>
      </c>
      <c r="D5" s="114">
        <f>SUMIF(Selector!F:F,Selector_PL!$A5,Selector!$B:$B)</f>
        <v>0</v>
      </c>
      <c r="E5" s="114">
        <f>SUMIF(Selector!G:G,Selector_PL!$A5,Selector!$B:$B)</f>
        <v>0</v>
      </c>
      <c r="F5" s="114">
        <f>SUMIF(Selector!H:H,Selector_PL!$A5,Selector!$B:$B)</f>
        <v>0</v>
      </c>
      <c r="G5" s="114">
        <f>SUMIF(Selector!I:I,Selector_PL!$A5,Selector!$B:$B)</f>
        <v>0</v>
      </c>
      <c r="H5" s="114">
        <f>SUMIF(Selector!J:J,Selector_PL!$A5,Selector!$B:$B)</f>
        <v>0</v>
      </c>
      <c r="I5" s="114">
        <f>SUMIF(Selector!K:K,Selector_PL!$A5,Selector!$B:$B)</f>
        <v>0</v>
      </c>
      <c r="J5" s="114">
        <f>SUMIF(Selector!L:L,Selector_PL!$A5,Selector!$B:$B)</f>
        <v>0</v>
      </c>
      <c r="K5" s="114">
        <f>SUMIF(Selector!M:M,Selector_PL!$A5,Selector!$B:$B)</f>
        <v>0</v>
      </c>
      <c r="L5" s="114">
        <f>SUMIF(Selector!N:N,Selector_PL!$A5,Selector!$B:$B)</f>
        <v>0</v>
      </c>
      <c r="M5" s="114">
        <f>SUMIF(Selector!O:O,Selector_PL!$A5,Selector!$B:$B)</f>
        <v>0</v>
      </c>
      <c r="N5" s="114">
        <f>SUMIF(Selector!P:P,Selector_PL!$A5,Selector!$B:$B)</f>
        <v>0</v>
      </c>
      <c r="O5" s="114">
        <f>SUMIF(Selector!Q:Q,Selector_PL!$A5,Selector!$B:$B)</f>
        <v>0</v>
      </c>
      <c r="P5" s="114">
        <f>SUMIF(Selector!R:R,Selector_PL!$A5,Selector!$B:$B)</f>
        <v>0</v>
      </c>
      <c r="Q5" s="114">
        <f>SUMIF(Selector!S:S,Selector_PL!$A5,Selector!$B:$B)</f>
        <v>0</v>
      </c>
      <c r="R5" s="114">
        <f>SUMIF(Selector!T:T,Selector_PL!$A5,Selector!$B:$B)</f>
        <v>0</v>
      </c>
      <c r="S5" s="114">
        <f>SUMIF(Selector!U:U,Selector_PL!$A5,Selector!$B:$B)</f>
        <v>0</v>
      </c>
      <c r="T5" s="114">
        <f>SUMIF(Selector!V:V,Selector_PL!$A5,Selector!$B:$B)</f>
        <v>0</v>
      </c>
      <c r="U5" s="114">
        <f>SUMIF(Selector!W:W,Selector_PL!$A5,Selector!$B:$B)</f>
        <v>0</v>
      </c>
      <c r="V5" s="114">
        <f>SUMIF(Selector!X:X,Selector_PL!$A5,Selector!$B:$B)</f>
        <v>0</v>
      </c>
      <c r="W5" s="114">
        <f>SUMIF(Selector!Y:Y,Selector_PL!$A5,Selector!$B:$B)</f>
        <v>0</v>
      </c>
      <c r="X5" s="114">
        <f>SUMIF(Selector!Z:Z,Selector_PL!$A5,Selector!$B:$B)</f>
        <v>0</v>
      </c>
      <c r="Y5" s="114">
        <f>SUMIF(Selector!AA:AA,Selector_PL!$A5,Selector!$B:$B)</f>
        <v>0</v>
      </c>
      <c r="Z5" s="114">
        <f>SUMIF(Selector!AB:AB,Selector_PL!$A5,Selector!$B:$B)</f>
        <v>0</v>
      </c>
    </row>
    <row r="6" spans="1:26" x14ac:dyDescent="0.4">
      <c r="A6" s="114" t="str">
        <f>Fan_F!A5</f>
        <v>High Temp Thermostat</v>
      </c>
      <c r="B6" s="114">
        <f t="shared" si="0"/>
        <v>0</v>
      </c>
      <c r="C6" s="114">
        <f>SUMIF(Selector!E:E,Selector_PL!$A6,Selector!$B:$B)</f>
        <v>0</v>
      </c>
      <c r="D6" s="114">
        <f>SUMIF(Selector!F:F,Selector_PL!$A6,Selector!$B:$B)</f>
        <v>0</v>
      </c>
      <c r="E6" s="114">
        <f>SUMIF(Selector!G:G,Selector_PL!$A6,Selector!$B:$B)</f>
        <v>0</v>
      </c>
      <c r="F6" s="114">
        <f>SUMIF(Selector!H:H,Selector_PL!$A6,Selector!$B:$B)</f>
        <v>0</v>
      </c>
      <c r="G6" s="114">
        <f>SUMIF(Selector!I:I,Selector_PL!$A6,Selector!$B:$B)</f>
        <v>0</v>
      </c>
      <c r="H6" s="114">
        <f>SUMIF(Selector!J:J,Selector_PL!$A6,Selector!$B:$B)</f>
        <v>0</v>
      </c>
      <c r="I6" s="114">
        <f>SUMIF(Selector!K:K,Selector_PL!$A6,Selector!$B:$B)</f>
        <v>0</v>
      </c>
      <c r="J6" s="114">
        <f>SUMIF(Selector!L:L,Selector_PL!$A6,Selector!$B:$B)</f>
        <v>0</v>
      </c>
      <c r="K6" s="114">
        <f>SUMIF(Selector!M:M,Selector_PL!$A6,Selector!$B:$B)</f>
        <v>0</v>
      </c>
      <c r="L6" s="114">
        <f>SUMIF(Selector!N:N,Selector_PL!$A6,Selector!$B:$B)</f>
        <v>0</v>
      </c>
      <c r="M6" s="114">
        <f>SUMIF(Selector!O:O,Selector_PL!$A6,Selector!$B:$B)</f>
        <v>0</v>
      </c>
      <c r="N6" s="114">
        <f>SUMIF(Selector!P:P,Selector_PL!$A6,Selector!$B:$B)</f>
        <v>0</v>
      </c>
      <c r="O6" s="114">
        <f>SUMIF(Selector!Q:Q,Selector_PL!$A6,Selector!$B:$B)</f>
        <v>0</v>
      </c>
      <c r="P6" s="114">
        <f>SUMIF(Selector!R:R,Selector_PL!$A6,Selector!$B:$B)</f>
        <v>0</v>
      </c>
      <c r="Q6" s="114">
        <f>SUMIF(Selector!S:S,Selector_PL!$A6,Selector!$B:$B)</f>
        <v>0</v>
      </c>
      <c r="R6" s="114">
        <f>SUMIF(Selector!T:T,Selector_PL!$A6,Selector!$B:$B)</f>
        <v>0</v>
      </c>
      <c r="S6" s="114">
        <f>SUMIF(Selector!U:U,Selector_PL!$A6,Selector!$B:$B)</f>
        <v>0</v>
      </c>
      <c r="T6" s="114">
        <f>SUMIF(Selector!V:V,Selector_PL!$A6,Selector!$B:$B)</f>
        <v>0</v>
      </c>
      <c r="U6" s="114">
        <f>SUMIF(Selector!W:W,Selector_PL!$A6,Selector!$B:$B)</f>
        <v>0</v>
      </c>
      <c r="V6" s="114">
        <f>SUMIF(Selector!X:X,Selector_PL!$A6,Selector!$B:$B)</f>
        <v>0</v>
      </c>
      <c r="W6" s="114">
        <f>SUMIF(Selector!Y:Y,Selector_PL!$A6,Selector!$B:$B)</f>
        <v>0</v>
      </c>
      <c r="X6" s="114">
        <f>SUMIF(Selector!Z:Z,Selector_PL!$A6,Selector!$B:$B)</f>
        <v>0</v>
      </c>
      <c r="Y6" s="114">
        <f>SUMIF(Selector!AA:AA,Selector_PL!$A6,Selector!$B:$B)</f>
        <v>0</v>
      </c>
      <c r="Z6" s="114">
        <f>SUMIF(Selector!AB:AB,Selector_PL!$A6,Selector!$B:$B)</f>
        <v>0</v>
      </c>
    </row>
    <row r="7" spans="1:26" x14ac:dyDescent="0.4">
      <c r="A7" s="114" t="str">
        <f>Fan_F!A6</f>
        <v>Interlock</v>
      </c>
      <c r="B7" s="114">
        <f t="shared" si="0"/>
        <v>1</v>
      </c>
      <c r="C7" s="114">
        <f>SUMIF(Selector!E:E,Selector_PL!$A7,Selector!$B:$B)</f>
        <v>0</v>
      </c>
      <c r="D7" s="114">
        <f>SUMIF(Selector!F:F,Selector_PL!$A7,Selector!$B:$B)</f>
        <v>1</v>
      </c>
      <c r="E7" s="114">
        <f>SUMIF(Selector!G:G,Selector_PL!$A7,Selector!$B:$B)</f>
        <v>0</v>
      </c>
      <c r="F7" s="114">
        <f>SUMIF(Selector!H:H,Selector_PL!$A7,Selector!$B:$B)</f>
        <v>0</v>
      </c>
      <c r="G7" s="114">
        <f>SUMIF(Selector!I:I,Selector_PL!$A7,Selector!$B:$B)</f>
        <v>0</v>
      </c>
      <c r="H7" s="114">
        <f>SUMIF(Selector!J:J,Selector_PL!$A7,Selector!$B:$B)</f>
        <v>0</v>
      </c>
      <c r="I7" s="114">
        <f>SUMIF(Selector!K:K,Selector_PL!$A7,Selector!$B:$B)</f>
        <v>0</v>
      </c>
      <c r="J7" s="114">
        <f>SUMIF(Selector!L:L,Selector_PL!$A7,Selector!$B:$B)</f>
        <v>0</v>
      </c>
      <c r="K7" s="114">
        <f>SUMIF(Selector!M:M,Selector_PL!$A7,Selector!$B:$B)</f>
        <v>0</v>
      </c>
      <c r="L7" s="114">
        <f>SUMIF(Selector!N:N,Selector_PL!$A7,Selector!$B:$B)</f>
        <v>0</v>
      </c>
      <c r="M7" s="114">
        <f>SUMIF(Selector!O:O,Selector_PL!$A7,Selector!$B:$B)</f>
        <v>0</v>
      </c>
      <c r="N7" s="114">
        <f>SUMIF(Selector!P:P,Selector_PL!$A7,Selector!$B:$B)</f>
        <v>0</v>
      </c>
      <c r="O7" s="114">
        <f>SUMIF(Selector!Q:Q,Selector_PL!$A7,Selector!$B:$B)</f>
        <v>0</v>
      </c>
      <c r="P7" s="114">
        <f>SUMIF(Selector!R:R,Selector_PL!$A7,Selector!$B:$B)</f>
        <v>0</v>
      </c>
      <c r="Q7" s="114">
        <f>SUMIF(Selector!S:S,Selector_PL!$A7,Selector!$B:$B)</f>
        <v>0</v>
      </c>
      <c r="R7" s="114">
        <f>SUMIF(Selector!T:T,Selector_PL!$A7,Selector!$B:$B)</f>
        <v>0</v>
      </c>
      <c r="S7" s="114">
        <f>SUMIF(Selector!U:U,Selector_PL!$A7,Selector!$B:$B)</f>
        <v>0</v>
      </c>
      <c r="T7" s="114">
        <f>SUMIF(Selector!V:V,Selector_PL!$A7,Selector!$B:$B)</f>
        <v>0</v>
      </c>
      <c r="U7" s="114">
        <f>SUMIF(Selector!W:W,Selector_PL!$A7,Selector!$B:$B)</f>
        <v>0</v>
      </c>
      <c r="V7" s="114">
        <f>SUMIF(Selector!X:X,Selector_PL!$A7,Selector!$B:$B)</f>
        <v>0</v>
      </c>
      <c r="W7" s="114">
        <f>SUMIF(Selector!Y:Y,Selector_PL!$A7,Selector!$B:$B)</f>
        <v>0</v>
      </c>
      <c r="X7" s="114">
        <f>SUMIF(Selector!Z:Z,Selector_PL!$A7,Selector!$B:$B)</f>
        <v>0</v>
      </c>
      <c r="Y7" s="114">
        <f>SUMIF(Selector!AA:AA,Selector_PL!$A7,Selector!$B:$B)</f>
        <v>0</v>
      </c>
      <c r="Z7" s="114">
        <f>SUMIF(Selector!AB:AB,Selector_PL!$A7,Selector!$B:$B)</f>
        <v>0</v>
      </c>
    </row>
    <row r="8" spans="1:26" x14ac:dyDescent="0.4">
      <c r="A8" s="114" t="str">
        <f>Fan_F!A7</f>
        <v>Interlock with Associted Units</v>
      </c>
      <c r="B8" s="114">
        <f t="shared" si="0"/>
        <v>0</v>
      </c>
      <c r="C8" s="114">
        <f>SUMIF(Selector!E:E,Selector_PL!$A8,Selector!$B:$B)</f>
        <v>0</v>
      </c>
      <c r="D8" s="114">
        <f>SUMIF(Selector!F:F,Selector_PL!$A8,Selector!$B:$B)</f>
        <v>0</v>
      </c>
      <c r="E8" s="114">
        <f>SUMIF(Selector!G:G,Selector_PL!$A8,Selector!$B:$B)</f>
        <v>0</v>
      </c>
      <c r="F8" s="114">
        <f>SUMIF(Selector!H:H,Selector_PL!$A8,Selector!$B:$B)</f>
        <v>0</v>
      </c>
      <c r="G8" s="114">
        <f>SUMIF(Selector!I:I,Selector_PL!$A8,Selector!$B:$B)</f>
        <v>0</v>
      </c>
      <c r="H8" s="114">
        <f>SUMIF(Selector!J:J,Selector_PL!$A8,Selector!$B:$B)</f>
        <v>0</v>
      </c>
      <c r="I8" s="114">
        <f>SUMIF(Selector!K:K,Selector_PL!$A8,Selector!$B:$B)</f>
        <v>0</v>
      </c>
      <c r="J8" s="114">
        <f>SUMIF(Selector!L:L,Selector_PL!$A8,Selector!$B:$B)</f>
        <v>0</v>
      </c>
      <c r="K8" s="114">
        <f>SUMIF(Selector!M:M,Selector_PL!$A8,Selector!$B:$B)</f>
        <v>0</v>
      </c>
      <c r="L8" s="114">
        <f>SUMIF(Selector!N:N,Selector_PL!$A8,Selector!$B:$B)</f>
        <v>0</v>
      </c>
      <c r="M8" s="114">
        <f>SUMIF(Selector!O:O,Selector_PL!$A8,Selector!$B:$B)</f>
        <v>0</v>
      </c>
      <c r="N8" s="114">
        <f>SUMIF(Selector!P:P,Selector_PL!$A8,Selector!$B:$B)</f>
        <v>0</v>
      </c>
      <c r="O8" s="114">
        <f>SUMIF(Selector!Q:Q,Selector_PL!$A8,Selector!$B:$B)</f>
        <v>0</v>
      </c>
      <c r="P8" s="114">
        <f>SUMIF(Selector!R:R,Selector_PL!$A8,Selector!$B:$B)</f>
        <v>0</v>
      </c>
      <c r="Q8" s="114">
        <f>SUMIF(Selector!S:S,Selector_PL!$A8,Selector!$B:$B)</f>
        <v>0</v>
      </c>
      <c r="R8" s="114">
        <f>SUMIF(Selector!T:T,Selector_PL!$A8,Selector!$B:$B)</f>
        <v>0</v>
      </c>
      <c r="S8" s="114">
        <f>SUMIF(Selector!U:U,Selector_PL!$A8,Selector!$B:$B)</f>
        <v>0</v>
      </c>
      <c r="T8" s="114">
        <f>SUMIF(Selector!V:V,Selector_PL!$A8,Selector!$B:$B)</f>
        <v>0</v>
      </c>
      <c r="U8" s="114">
        <f>SUMIF(Selector!W:W,Selector_PL!$A8,Selector!$B:$B)</f>
        <v>0</v>
      </c>
      <c r="V8" s="114">
        <f>SUMIF(Selector!X:X,Selector_PL!$A8,Selector!$B:$B)</f>
        <v>0</v>
      </c>
      <c r="W8" s="114">
        <f>SUMIF(Selector!Y:Y,Selector_PL!$A8,Selector!$B:$B)</f>
        <v>0</v>
      </c>
      <c r="X8" s="114">
        <f>SUMIF(Selector!Z:Z,Selector_PL!$A8,Selector!$B:$B)</f>
        <v>0</v>
      </c>
      <c r="Y8" s="114">
        <f>SUMIF(Selector!AA:AA,Selector_PL!$A8,Selector!$B:$B)</f>
        <v>0</v>
      </c>
      <c r="Z8" s="114">
        <f>SUMIF(Selector!AB:AB,Selector_PL!$A8,Selector!$B:$B)</f>
        <v>0</v>
      </c>
    </row>
    <row r="9" spans="1:26" x14ac:dyDescent="0.4">
      <c r="A9" s="114" t="str">
        <f>Fan_F!A8</f>
        <v>Interlock with Lighting Circuit</v>
      </c>
      <c r="B9" s="114">
        <f t="shared" si="0"/>
        <v>0</v>
      </c>
      <c r="C9" s="114">
        <f>SUMIF(Selector!E:E,Selector_PL!$A9,Selector!$B:$B)</f>
        <v>0</v>
      </c>
      <c r="D9" s="114">
        <f>SUMIF(Selector!F:F,Selector_PL!$A9,Selector!$B:$B)</f>
        <v>0</v>
      </c>
      <c r="E9" s="114">
        <f>SUMIF(Selector!G:G,Selector_PL!$A9,Selector!$B:$B)</f>
        <v>0</v>
      </c>
      <c r="F9" s="114">
        <f>SUMIF(Selector!H:H,Selector_PL!$A9,Selector!$B:$B)</f>
        <v>0</v>
      </c>
      <c r="G9" s="114">
        <f>SUMIF(Selector!I:I,Selector_PL!$A9,Selector!$B:$B)</f>
        <v>0</v>
      </c>
      <c r="H9" s="114">
        <f>SUMIF(Selector!J:J,Selector_PL!$A9,Selector!$B:$B)</f>
        <v>0</v>
      </c>
      <c r="I9" s="114">
        <f>SUMIF(Selector!K:K,Selector_PL!$A9,Selector!$B:$B)</f>
        <v>0</v>
      </c>
      <c r="J9" s="114">
        <f>SUMIF(Selector!L:L,Selector_PL!$A9,Selector!$B:$B)</f>
        <v>0</v>
      </c>
      <c r="K9" s="114">
        <f>SUMIF(Selector!M:M,Selector_PL!$A9,Selector!$B:$B)</f>
        <v>0</v>
      </c>
      <c r="L9" s="114">
        <f>SUMIF(Selector!N:N,Selector_PL!$A9,Selector!$B:$B)</f>
        <v>0</v>
      </c>
      <c r="M9" s="114">
        <f>SUMIF(Selector!O:O,Selector_PL!$A9,Selector!$B:$B)</f>
        <v>0</v>
      </c>
      <c r="N9" s="114">
        <f>SUMIF(Selector!P:P,Selector_PL!$A9,Selector!$B:$B)</f>
        <v>0</v>
      </c>
      <c r="O9" s="114">
        <f>SUMIF(Selector!Q:Q,Selector_PL!$A9,Selector!$B:$B)</f>
        <v>0</v>
      </c>
      <c r="P9" s="114">
        <f>SUMIF(Selector!R:R,Selector_PL!$A9,Selector!$B:$B)</f>
        <v>0</v>
      </c>
      <c r="Q9" s="114">
        <f>SUMIF(Selector!S:S,Selector_PL!$A9,Selector!$B:$B)</f>
        <v>0</v>
      </c>
      <c r="R9" s="114">
        <f>SUMIF(Selector!T:T,Selector_PL!$A9,Selector!$B:$B)</f>
        <v>0</v>
      </c>
      <c r="S9" s="114">
        <f>SUMIF(Selector!U:U,Selector_PL!$A9,Selector!$B:$B)</f>
        <v>0</v>
      </c>
      <c r="T9" s="114">
        <f>SUMIF(Selector!V:V,Selector_PL!$A9,Selector!$B:$B)</f>
        <v>0</v>
      </c>
      <c r="U9" s="114">
        <f>SUMIF(Selector!W:W,Selector_PL!$A9,Selector!$B:$B)</f>
        <v>0</v>
      </c>
      <c r="V9" s="114">
        <f>SUMIF(Selector!X:X,Selector_PL!$A9,Selector!$B:$B)</f>
        <v>0</v>
      </c>
      <c r="W9" s="114">
        <f>SUMIF(Selector!Y:Y,Selector_PL!$A9,Selector!$B:$B)</f>
        <v>0</v>
      </c>
      <c r="X9" s="114">
        <f>SUMIF(Selector!Z:Z,Selector_PL!$A9,Selector!$B:$B)</f>
        <v>0</v>
      </c>
      <c r="Y9" s="114">
        <f>SUMIF(Selector!AA:AA,Selector_PL!$A9,Selector!$B:$B)</f>
        <v>0</v>
      </c>
      <c r="Z9" s="114">
        <f>SUMIF(Selector!AB:AB,Selector_PL!$A9,Selector!$B:$B)</f>
        <v>0</v>
      </c>
    </row>
    <row r="10" spans="1:26" x14ac:dyDescent="0.4">
      <c r="A10" s="114" t="str">
        <f>Fan_F!A9</f>
        <v>Interlock with Local Switch</v>
      </c>
      <c r="B10" s="114">
        <f t="shared" si="0"/>
        <v>0</v>
      </c>
      <c r="C10" s="114">
        <f>SUMIF(Selector!E:E,Selector_PL!$A10,Selector!$B:$B)</f>
        <v>0</v>
      </c>
      <c r="D10" s="114">
        <f>SUMIF(Selector!F:F,Selector_PL!$A10,Selector!$B:$B)</f>
        <v>0</v>
      </c>
      <c r="E10" s="114">
        <f>SUMIF(Selector!G:G,Selector_PL!$A10,Selector!$B:$B)</f>
        <v>0</v>
      </c>
      <c r="F10" s="114">
        <f>SUMIF(Selector!H:H,Selector_PL!$A10,Selector!$B:$B)</f>
        <v>0</v>
      </c>
      <c r="G10" s="114">
        <f>SUMIF(Selector!I:I,Selector_PL!$A10,Selector!$B:$B)</f>
        <v>0</v>
      </c>
      <c r="H10" s="114">
        <f>SUMIF(Selector!J:J,Selector_PL!$A10,Selector!$B:$B)</f>
        <v>0</v>
      </c>
      <c r="I10" s="114">
        <f>SUMIF(Selector!K:K,Selector_PL!$A10,Selector!$B:$B)</f>
        <v>0</v>
      </c>
      <c r="J10" s="114">
        <f>SUMIF(Selector!L:L,Selector_PL!$A10,Selector!$B:$B)</f>
        <v>0</v>
      </c>
      <c r="K10" s="114">
        <f>SUMIF(Selector!M:M,Selector_PL!$A10,Selector!$B:$B)</f>
        <v>0</v>
      </c>
      <c r="L10" s="114">
        <f>SUMIF(Selector!N:N,Selector_PL!$A10,Selector!$B:$B)</f>
        <v>0</v>
      </c>
      <c r="M10" s="114">
        <f>SUMIF(Selector!O:O,Selector_PL!$A10,Selector!$B:$B)</f>
        <v>0</v>
      </c>
      <c r="N10" s="114">
        <f>SUMIF(Selector!P:P,Selector_PL!$A10,Selector!$B:$B)</f>
        <v>0</v>
      </c>
      <c r="O10" s="114">
        <f>SUMIF(Selector!Q:Q,Selector_PL!$A10,Selector!$B:$B)</f>
        <v>0</v>
      </c>
      <c r="P10" s="114">
        <f>SUMIF(Selector!R:R,Selector_PL!$A10,Selector!$B:$B)</f>
        <v>0</v>
      </c>
      <c r="Q10" s="114">
        <f>SUMIF(Selector!S:S,Selector_PL!$A10,Selector!$B:$B)</f>
        <v>0</v>
      </c>
      <c r="R10" s="114">
        <f>SUMIF(Selector!T:T,Selector_PL!$A10,Selector!$B:$B)</f>
        <v>0</v>
      </c>
      <c r="S10" s="114">
        <f>SUMIF(Selector!U:U,Selector_PL!$A10,Selector!$B:$B)</f>
        <v>0</v>
      </c>
      <c r="T10" s="114">
        <f>SUMIF(Selector!V:V,Selector_PL!$A10,Selector!$B:$B)</f>
        <v>0</v>
      </c>
      <c r="U10" s="114">
        <f>SUMIF(Selector!W:W,Selector_PL!$A10,Selector!$B:$B)</f>
        <v>0</v>
      </c>
      <c r="V10" s="114">
        <f>SUMIF(Selector!X:X,Selector_PL!$A10,Selector!$B:$B)</f>
        <v>0</v>
      </c>
      <c r="W10" s="114">
        <f>SUMIF(Selector!Y:Y,Selector_PL!$A10,Selector!$B:$B)</f>
        <v>0</v>
      </c>
      <c r="X10" s="114">
        <f>SUMIF(Selector!Z:Z,Selector_PL!$A10,Selector!$B:$B)</f>
        <v>0</v>
      </c>
      <c r="Y10" s="114">
        <f>SUMIF(Selector!AA:AA,Selector_PL!$A10,Selector!$B:$B)</f>
        <v>0</v>
      </c>
      <c r="Z10" s="114">
        <f>SUMIF(Selector!AB:AB,Selector_PL!$A10,Selector!$B:$B)</f>
        <v>0</v>
      </c>
    </row>
    <row r="11" spans="1:26" x14ac:dyDescent="0.4">
      <c r="A11" s="114" t="str">
        <f>Fan_F!A10</f>
        <v>Interlock With Reed Switch</v>
      </c>
      <c r="B11" s="114">
        <f t="shared" si="0"/>
        <v>1</v>
      </c>
      <c r="C11" s="114">
        <f>SUMIF(Selector!E:E,Selector_PL!$A11,Selector!$B:$B)</f>
        <v>0</v>
      </c>
      <c r="D11" s="114">
        <f>SUMIF(Selector!F:F,Selector_PL!$A11,Selector!$B:$B)</f>
        <v>1</v>
      </c>
      <c r="E11" s="114">
        <f>SUMIF(Selector!G:G,Selector_PL!$A11,Selector!$B:$B)</f>
        <v>0</v>
      </c>
      <c r="F11" s="114">
        <f>SUMIF(Selector!H:H,Selector_PL!$A11,Selector!$B:$B)</f>
        <v>0</v>
      </c>
      <c r="G11" s="114">
        <f>SUMIF(Selector!I:I,Selector_PL!$A11,Selector!$B:$B)</f>
        <v>0</v>
      </c>
      <c r="H11" s="114">
        <f>SUMIF(Selector!J:J,Selector_PL!$A11,Selector!$B:$B)</f>
        <v>0</v>
      </c>
      <c r="I11" s="114">
        <f>SUMIF(Selector!K:K,Selector_PL!$A11,Selector!$B:$B)</f>
        <v>0</v>
      </c>
      <c r="J11" s="114">
        <f>SUMIF(Selector!L:L,Selector_PL!$A11,Selector!$B:$B)</f>
        <v>0</v>
      </c>
      <c r="K11" s="114">
        <f>SUMIF(Selector!M:M,Selector_PL!$A11,Selector!$B:$B)</f>
        <v>0</v>
      </c>
      <c r="L11" s="114">
        <f>SUMIF(Selector!N:N,Selector_PL!$A11,Selector!$B:$B)</f>
        <v>0</v>
      </c>
      <c r="M11" s="114">
        <f>SUMIF(Selector!O:O,Selector_PL!$A11,Selector!$B:$B)</f>
        <v>0</v>
      </c>
      <c r="N11" s="114">
        <f>SUMIF(Selector!P:P,Selector_PL!$A11,Selector!$B:$B)</f>
        <v>0</v>
      </c>
      <c r="O11" s="114">
        <f>SUMIF(Selector!Q:Q,Selector_PL!$A11,Selector!$B:$B)</f>
        <v>0</v>
      </c>
      <c r="P11" s="114">
        <f>SUMIF(Selector!R:R,Selector_PL!$A11,Selector!$B:$B)</f>
        <v>0</v>
      </c>
      <c r="Q11" s="114">
        <f>SUMIF(Selector!S:S,Selector_PL!$A11,Selector!$B:$B)</f>
        <v>0</v>
      </c>
      <c r="R11" s="114">
        <f>SUMIF(Selector!T:T,Selector_PL!$A11,Selector!$B:$B)</f>
        <v>0</v>
      </c>
      <c r="S11" s="114">
        <f>SUMIF(Selector!U:U,Selector_PL!$A11,Selector!$B:$B)</f>
        <v>0</v>
      </c>
      <c r="T11" s="114">
        <f>SUMIF(Selector!V:V,Selector_PL!$A11,Selector!$B:$B)</f>
        <v>0</v>
      </c>
      <c r="U11" s="114">
        <f>SUMIF(Selector!W:W,Selector_PL!$A11,Selector!$B:$B)</f>
        <v>0</v>
      </c>
      <c r="V11" s="114">
        <f>SUMIF(Selector!X:X,Selector_PL!$A11,Selector!$B:$B)</f>
        <v>0</v>
      </c>
      <c r="W11" s="114">
        <f>SUMIF(Selector!Y:Y,Selector_PL!$A11,Selector!$B:$B)</f>
        <v>0</v>
      </c>
      <c r="X11" s="114">
        <f>SUMIF(Selector!Z:Z,Selector_PL!$A11,Selector!$B:$B)</f>
        <v>0</v>
      </c>
      <c r="Y11" s="114">
        <f>SUMIF(Selector!AA:AA,Selector_PL!$A11,Selector!$B:$B)</f>
        <v>0</v>
      </c>
      <c r="Z11" s="114">
        <f>SUMIF(Selector!AB:AB,Selector_PL!$A11,Selector!$B:$B)</f>
        <v>0</v>
      </c>
    </row>
    <row r="12" spans="1:26" x14ac:dyDescent="0.4">
      <c r="A12" s="114" t="str">
        <f>Fan_F!A11</f>
        <v>Mechanical Thermostat</v>
      </c>
      <c r="B12" s="114">
        <f t="shared" si="0"/>
        <v>0</v>
      </c>
      <c r="C12" s="114">
        <f>SUMIF(Selector!E:E,Selector_PL!$A12,Selector!$B:$B)</f>
        <v>0</v>
      </c>
      <c r="D12" s="114">
        <f>SUMIF(Selector!F:F,Selector_PL!$A12,Selector!$B:$B)</f>
        <v>0</v>
      </c>
      <c r="E12" s="114">
        <f>SUMIF(Selector!G:G,Selector_PL!$A12,Selector!$B:$B)</f>
        <v>0</v>
      </c>
      <c r="F12" s="114">
        <f>SUMIF(Selector!H:H,Selector_PL!$A12,Selector!$B:$B)</f>
        <v>0</v>
      </c>
      <c r="G12" s="114">
        <f>SUMIF(Selector!I:I,Selector_PL!$A12,Selector!$B:$B)</f>
        <v>0</v>
      </c>
      <c r="H12" s="114">
        <f>SUMIF(Selector!J:J,Selector_PL!$A12,Selector!$B:$B)</f>
        <v>0</v>
      </c>
      <c r="I12" s="114">
        <f>SUMIF(Selector!K:K,Selector_PL!$A12,Selector!$B:$B)</f>
        <v>0</v>
      </c>
      <c r="J12" s="114">
        <f>SUMIF(Selector!L:L,Selector_PL!$A12,Selector!$B:$B)</f>
        <v>0</v>
      </c>
      <c r="K12" s="114">
        <f>SUMIF(Selector!M:M,Selector_PL!$A12,Selector!$B:$B)</f>
        <v>0</v>
      </c>
      <c r="L12" s="114">
        <f>SUMIF(Selector!N:N,Selector_PL!$A12,Selector!$B:$B)</f>
        <v>0</v>
      </c>
      <c r="M12" s="114">
        <f>SUMIF(Selector!O:O,Selector_PL!$A12,Selector!$B:$B)</f>
        <v>0</v>
      </c>
      <c r="N12" s="114">
        <f>SUMIF(Selector!P:P,Selector_PL!$A12,Selector!$B:$B)</f>
        <v>0</v>
      </c>
      <c r="O12" s="114">
        <f>SUMIF(Selector!Q:Q,Selector_PL!$A12,Selector!$B:$B)</f>
        <v>0</v>
      </c>
      <c r="P12" s="114">
        <f>SUMIF(Selector!R:R,Selector_PL!$A12,Selector!$B:$B)</f>
        <v>0</v>
      </c>
      <c r="Q12" s="114">
        <f>SUMIF(Selector!S:S,Selector_PL!$A12,Selector!$B:$B)</f>
        <v>0</v>
      </c>
      <c r="R12" s="114">
        <f>SUMIF(Selector!T:T,Selector_PL!$A12,Selector!$B:$B)</f>
        <v>0</v>
      </c>
      <c r="S12" s="114">
        <f>SUMIF(Selector!U:U,Selector_PL!$A12,Selector!$B:$B)</f>
        <v>0</v>
      </c>
      <c r="T12" s="114">
        <f>SUMIF(Selector!V:V,Selector_PL!$A12,Selector!$B:$B)</f>
        <v>0</v>
      </c>
      <c r="U12" s="114">
        <f>SUMIF(Selector!W:W,Selector_PL!$A12,Selector!$B:$B)</f>
        <v>0</v>
      </c>
      <c r="V12" s="114">
        <f>SUMIF(Selector!X:X,Selector_PL!$A12,Selector!$B:$B)</f>
        <v>0</v>
      </c>
      <c r="W12" s="114">
        <f>SUMIF(Selector!Y:Y,Selector_PL!$A12,Selector!$B:$B)</f>
        <v>0</v>
      </c>
      <c r="X12" s="114">
        <f>SUMIF(Selector!Z:Z,Selector_PL!$A12,Selector!$B:$B)</f>
        <v>0</v>
      </c>
      <c r="Y12" s="114">
        <f>SUMIF(Selector!AA:AA,Selector_PL!$A12,Selector!$B:$B)</f>
        <v>0</v>
      </c>
      <c r="Z12" s="114">
        <f>SUMIF(Selector!AB:AB,Selector_PL!$A12,Selector!$B:$B)</f>
        <v>0</v>
      </c>
    </row>
    <row r="13" spans="1:26" x14ac:dyDescent="0.4">
      <c r="A13" s="114" t="str">
        <f>Fan_F!A12</f>
        <v>Run On Timer</v>
      </c>
      <c r="B13" s="114">
        <f t="shared" si="0"/>
        <v>0</v>
      </c>
      <c r="C13" s="114">
        <f>SUMIF(Selector!E:E,Selector_PL!$A13,Selector!$B:$B)</f>
        <v>0</v>
      </c>
      <c r="D13" s="114">
        <f>SUMIF(Selector!F:F,Selector_PL!$A13,Selector!$B:$B)</f>
        <v>0</v>
      </c>
      <c r="E13" s="114">
        <f>SUMIF(Selector!G:G,Selector_PL!$A13,Selector!$B:$B)</f>
        <v>0</v>
      </c>
      <c r="F13" s="114">
        <f>SUMIF(Selector!H:H,Selector_PL!$A13,Selector!$B:$B)</f>
        <v>0</v>
      </c>
      <c r="G13" s="114">
        <f>SUMIF(Selector!I:I,Selector_PL!$A13,Selector!$B:$B)</f>
        <v>0</v>
      </c>
      <c r="H13" s="114">
        <f>SUMIF(Selector!J:J,Selector_PL!$A13,Selector!$B:$B)</f>
        <v>0</v>
      </c>
      <c r="I13" s="114">
        <f>SUMIF(Selector!K:K,Selector_PL!$A13,Selector!$B:$B)</f>
        <v>0</v>
      </c>
      <c r="J13" s="114">
        <f>SUMIF(Selector!L:L,Selector_PL!$A13,Selector!$B:$B)</f>
        <v>0</v>
      </c>
      <c r="K13" s="114">
        <f>SUMIF(Selector!M:M,Selector_PL!$A13,Selector!$B:$B)</f>
        <v>0</v>
      </c>
      <c r="L13" s="114">
        <f>SUMIF(Selector!N:N,Selector_PL!$A13,Selector!$B:$B)</f>
        <v>0</v>
      </c>
      <c r="M13" s="114">
        <f>SUMIF(Selector!O:O,Selector_PL!$A13,Selector!$B:$B)</f>
        <v>0</v>
      </c>
      <c r="N13" s="114">
        <f>SUMIF(Selector!P:P,Selector_PL!$A13,Selector!$B:$B)</f>
        <v>0</v>
      </c>
      <c r="O13" s="114">
        <f>SUMIF(Selector!Q:Q,Selector_PL!$A13,Selector!$B:$B)</f>
        <v>0</v>
      </c>
      <c r="P13" s="114">
        <f>SUMIF(Selector!R:R,Selector_PL!$A13,Selector!$B:$B)</f>
        <v>0</v>
      </c>
      <c r="Q13" s="114">
        <f>SUMIF(Selector!S:S,Selector_PL!$A13,Selector!$B:$B)</f>
        <v>0</v>
      </c>
      <c r="R13" s="114">
        <f>SUMIF(Selector!T:T,Selector_PL!$A13,Selector!$B:$B)</f>
        <v>0</v>
      </c>
      <c r="S13" s="114">
        <f>SUMIF(Selector!U:U,Selector_PL!$A13,Selector!$B:$B)</f>
        <v>0</v>
      </c>
      <c r="T13" s="114">
        <f>SUMIF(Selector!V:V,Selector_PL!$A13,Selector!$B:$B)</f>
        <v>0</v>
      </c>
      <c r="U13" s="114">
        <f>SUMIF(Selector!W:W,Selector_PL!$A13,Selector!$B:$B)</f>
        <v>0</v>
      </c>
      <c r="V13" s="114">
        <f>SUMIF(Selector!X:X,Selector_PL!$A13,Selector!$B:$B)</f>
        <v>0</v>
      </c>
      <c r="W13" s="114">
        <f>SUMIF(Selector!Y:Y,Selector_PL!$A13,Selector!$B:$B)</f>
        <v>0</v>
      </c>
      <c r="X13" s="114">
        <f>SUMIF(Selector!Z:Z,Selector_PL!$A13,Selector!$B:$B)</f>
        <v>0</v>
      </c>
      <c r="Y13" s="114">
        <f>SUMIF(Selector!AA:AA,Selector_PL!$A13,Selector!$B:$B)</f>
        <v>0</v>
      </c>
      <c r="Z13" s="114">
        <f>SUMIF(Selector!AB:AB,Selector_PL!$A13,Selector!$B:$B)</f>
        <v>0</v>
      </c>
    </row>
    <row r="14" spans="1:26" x14ac:dyDescent="0.4">
      <c r="A14" s="114" t="str">
        <f>Fan_F!A13</f>
        <v>Time Clock</v>
      </c>
      <c r="B14" s="114">
        <f t="shared" si="0"/>
        <v>0</v>
      </c>
      <c r="C14" s="114">
        <f>SUMIF(Selector!E:E,Selector_PL!$A14,Selector!$B:$B)</f>
        <v>0</v>
      </c>
      <c r="D14" s="114">
        <f>SUMIF(Selector!F:F,Selector_PL!$A14,Selector!$B:$B)</f>
        <v>0</v>
      </c>
      <c r="E14" s="114">
        <f>SUMIF(Selector!G:G,Selector_PL!$A14,Selector!$B:$B)</f>
        <v>0</v>
      </c>
      <c r="F14" s="114">
        <f>SUMIF(Selector!H:H,Selector_PL!$A14,Selector!$B:$B)</f>
        <v>0</v>
      </c>
      <c r="G14" s="114">
        <f>SUMIF(Selector!I:I,Selector_PL!$A14,Selector!$B:$B)</f>
        <v>0</v>
      </c>
      <c r="H14" s="114">
        <f>SUMIF(Selector!J:J,Selector_PL!$A14,Selector!$B:$B)</f>
        <v>0</v>
      </c>
      <c r="I14" s="114">
        <f>SUMIF(Selector!K:K,Selector_PL!$A14,Selector!$B:$B)</f>
        <v>0</v>
      </c>
      <c r="J14" s="114">
        <f>SUMIF(Selector!L:L,Selector_PL!$A14,Selector!$B:$B)</f>
        <v>0</v>
      </c>
      <c r="K14" s="114">
        <f>SUMIF(Selector!M:M,Selector_PL!$A14,Selector!$B:$B)</f>
        <v>0</v>
      </c>
      <c r="L14" s="114">
        <f>SUMIF(Selector!N:N,Selector_PL!$A14,Selector!$B:$B)</f>
        <v>0</v>
      </c>
      <c r="M14" s="114">
        <f>SUMIF(Selector!O:O,Selector_PL!$A14,Selector!$B:$B)</f>
        <v>0</v>
      </c>
      <c r="N14" s="114">
        <f>SUMIF(Selector!P:P,Selector_PL!$A14,Selector!$B:$B)</f>
        <v>0</v>
      </c>
      <c r="O14" s="114">
        <f>SUMIF(Selector!Q:Q,Selector_PL!$A14,Selector!$B:$B)</f>
        <v>0</v>
      </c>
      <c r="P14" s="114">
        <f>SUMIF(Selector!R:R,Selector_PL!$A14,Selector!$B:$B)</f>
        <v>0</v>
      </c>
      <c r="Q14" s="114">
        <f>SUMIF(Selector!S:S,Selector_PL!$A14,Selector!$B:$B)</f>
        <v>0</v>
      </c>
      <c r="R14" s="114">
        <f>SUMIF(Selector!T:T,Selector_PL!$A14,Selector!$B:$B)</f>
        <v>0</v>
      </c>
      <c r="S14" s="114">
        <f>SUMIF(Selector!U:U,Selector_PL!$A14,Selector!$B:$B)</f>
        <v>0</v>
      </c>
      <c r="T14" s="114">
        <f>SUMIF(Selector!V:V,Selector_PL!$A14,Selector!$B:$B)</f>
        <v>0</v>
      </c>
      <c r="U14" s="114">
        <f>SUMIF(Selector!W:W,Selector_PL!$A14,Selector!$B:$B)</f>
        <v>0</v>
      </c>
      <c r="V14" s="114">
        <f>SUMIF(Selector!X:X,Selector_PL!$A14,Selector!$B:$B)</f>
        <v>0</v>
      </c>
      <c r="W14" s="114">
        <f>SUMIF(Selector!Y:Y,Selector_PL!$A14,Selector!$B:$B)</f>
        <v>0</v>
      </c>
      <c r="X14" s="114">
        <f>SUMIF(Selector!Z:Z,Selector_PL!$A14,Selector!$B:$B)</f>
        <v>0</v>
      </c>
      <c r="Y14" s="114">
        <f>SUMIF(Selector!AA:AA,Selector_PL!$A14,Selector!$B:$B)</f>
        <v>0</v>
      </c>
      <c r="Z14" s="114">
        <f>SUMIF(Selector!AB:AB,Selector_PL!$A14,Selector!$B:$B)</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BAA-78F1-4AEE-9166-CB85CF8B59F3}">
  <dimension ref="A1:O36"/>
  <sheetViews>
    <sheetView workbookViewId="0">
      <pane ySplit="1" topLeftCell="A2" activePane="bottomLeft" state="frozen"/>
      <selection pane="bottomLeft" activeCell="A13" sqref="A13"/>
    </sheetView>
  </sheetViews>
  <sheetFormatPr defaultRowHeight="14.6" x14ac:dyDescent="0.4"/>
  <cols>
    <col min="1" max="1" width="25.53515625" customWidth="1"/>
    <col min="2" max="2" width="9.23046875" style="331"/>
    <col min="3" max="4" width="25.3046875" style="331" customWidth="1"/>
    <col min="7" max="8" width="0" hidden="1" customWidth="1"/>
  </cols>
  <sheetData>
    <row r="1" spans="1:15" x14ac:dyDescent="0.4">
      <c r="A1" s="33" t="str">
        <f>'Part List'!A1</f>
        <v>Part</v>
      </c>
      <c r="B1" s="333" t="str">
        <f>'Part List'!B1</f>
        <v>Part No.</v>
      </c>
      <c r="C1" s="333" t="s">
        <v>842</v>
      </c>
      <c r="D1" s="333" t="s">
        <v>809</v>
      </c>
      <c r="E1" s="33" t="s">
        <v>841</v>
      </c>
      <c r="F1" s="33" t="str">
        <f>'Part List'!D1</f>
        <v>Supplier</v>
      </c>
      <c r="G1" s="114" t="str">
        <f>'Part List'!E1</f>
        <v>Install Time</v>
      </c>
      <c r="H1" s="114" t="str">
        <f>'Part List'!F1</f>
        <v>Notes</v>
      </c>
      <c r="I1" s="114"/>
      <c r="J1" s="114"/>
      <c r="K1" s="114"/>
      <c r="L1" s="114"/>
      <c r="M1" s="114"/>
      <c r="N1" s="114"/>
      <c r="O1" s="114"/>
    </row>
    <row r="2" spans="1:15" x14ac:dyDescent="0.4">
      <c r="A2" s="302" t="str">
        <f>'Part List'!A2</f>
        <v>1 Phase Isolator</v>
      </c>
      <c r="B2" s="332" t="str">
        <f>IF('Part List'!B2=0,"",'Part List'!B2)</f>
        <v>WP135</v>
      </c>
      <c r="C2" s="332">
        <f>E2*D2</f>
        <v>39.6</v>
      </c>
      <c r="D2" s="332">
        <f>SUMIF(Power!E$12:E$250,'Pick List'!A2,Power!F$12:F$250)
+SUMIF(Power!G$12:G$250,'Pick List'!A2,Power!H$12:H$250)
+SUMIF(Power!I$12:I$250,'Pick List'!A2,Power!J$12:J$250)
+SUMIF(Power!K$12:K$250,'Pick List'!A2,Power!L$12:L$250)
+SUMIF(Power!M$12:M$250,'Pick List'!A2,Power!N$12:N$250)
+SUMIF(Power!O$12:O$250,'Pick List'!A2,Power!P$12:P$250)
+SUMIF(Power!Q$12:Q$250,'Pick List'!A2,Power!R$12:R$250)
+SUMIF(Power!S$12:S$250,'Pick List'!A2,Power!T$12:T$250)
+SUMIF(Fan_F!E$22:E$250,'Pick List'!A2,Fan_F!F$22:F$250)
+SUMIF(Fan_F!G$22:G$250,'Pick List'!A2,Fan_F!$H22:H$250)
+SUMIF(Fan_F!I$22:I$250,'Pick List'!A2,Fan_F!J$22:J$250)
+SUMIF(Fan_F!K$22:K$250,'Pick List'!A2,Fan_F!L$22:L$250)
+SUMIF(Fan_F!M$22:M$250,'Pick List'!A2,Fan_F!N$22:N$250)
+SUMIF(Fan_F!O$22:O$250,'Pick List'!A2,Fan_F!P$22:P$250)
+SUMIF(Fan_F!Q$22:Q$250,'Pick List'!A2,Fan_F!R$22:R$250)
+SUMIF(Fan_F!S$22:S$250,'Pick List'!A2,Fan_F!T$22:T$250)</f>
        <v>2</v>
      </c>
      <c r="E2" s="332">
        <f>IF('Part List'!C2=0,0,'Part List'!C2)</f>
        <v>19.8</v>
      </c>
      <c r="F2" s="332" t="str">
        <f>IF('Part List'!D2=0,"",'Part List'!D2)</f>
        <v>Dore</v>
      </c>
      <c r="G2" s="332" t="str">
        <f>IF('Part List'!E2=0,"",'Part List'!E2)</f>
        <v/>
      </c>
      <c r="H2" s="332" t="str">
        <f>IF('Part List'!F2=0,"",'Part List'!F2)</f>
        <v/>
      </c>
    </row>
    <row r="3" spans="1:15" x14ac:dyDescent="0.4">
      <c r="A3" s="302" t="str">
        <f>'Part List'!A3</f>
        <v>2.5mm Twin and Earth</v>
      </c>
      <c r="B3" s="332" t="str">
        <f>IF('Part List'!B3=0,"",'Part List'!B3)</f>
        <v/>
      </c>
      <c r="C3" s="332">
        <f t="shared" ref="C3:C15" ca="1" si="0">E3*D3</f>
        <v>21.25</v>
      </c>
      <c r="D3" s="332">
        <f ca="1">SUMIF(Power!E$12:E$250,'Pick List'!A3,Power!F$12:F$250)
+SUMIF(Power!G$12:G$250,'Pick List'!A3,Power!H$12:H$250)
+SUMIF(Power!I$12:I$250,'Pick List'!A3,Power!J$12:J$250)
+SUMIF(Power!K$12:K$250,'Pick List'!A3,Power!L$12:L$250)
+SUMIF(Power!M$12:M$250,'Pick List'!A3,Power!N$12:N$250)
+SUMIF(Power!O$12:O$250,'Pick List'!A3,Power!P$12:P$250)
+SUMIF(Power!Q$12:Q$250,'Pick List'!A3,Power!R$12:R$250)
+SUMIF(Power!S$12:S$250,'Pick List'!A3,Power!T$12:T$250)
+SUMIF(Fan_F!E$22:E$250,'Pick List'!A3,Fan_F!F$22:F$250)
+SUMIF(Fan_F!G$22:G$250,'Pick List'!A3,Fan_F!$H23:H$250)
+SUMIF(Fan_F!I$22:I$250,'Pick List'!A3,Fan_F!J$22:J$250)
+SUMIF(Fan_F!K$22:K$250,'Pick List'!A3,Fan_F!L$22:L$250)
+SUMIF(Fan_F!M$22:M$250,'Pick List'!A3,Fan_F!N$22:N$250)
+SUMIF(Fan_F!O$22:O$250,'Pick List'!A3,Fan_F!P$22:P$250)
+SUMIF(Fan_F!Q$22:Q$250,'Pick List'!A3,Fan_F!R$22:R$250)
+SUMIF(Fan_F!S$22:S$250,'Pick List'!A3,Fan_F!T$22:T$250)</f>
        <v>25</v>
      </c>
      <c r="E3" s="332">
        <f>IF('Part List'!C3=0,0,'Part List'!C3)</f>
        <v>0.85</v>
      </c>
      <c r="F3" s="332" t="str">
        <f>IF('Part List'!D3=0,"",'Part List'!D3)</f>
        <v>Design Data</v>
      </c>
      <c r="G3" s="332" t="str">
        <f>IF('Part List'!E3=0,"",'Part List'!E3)</f>
        <v/>
      </c>
      <c r="H3" s="332" t="str">
        <f>IF('Part List'!F3=0,"",'Part List'!F3)</f>
        <v/>
      </c>
    </row>
    <row r="4" spans="1:15" x14ac:dyDescent="0.4">
      <c r="A4" s="302" t="str">
        <f>'Part List'!A4</f>
        <v>Auto/Off/On switch</v>
      </c>
      <c r="B4" s="332" t="str">
        <f>IF('Part List'!B4=0,"",'Part List'!B4)</f>
        <v>RKR22OFO + LEGEND/MOA</v>
      </c>
      <c r="C4" s="332">
        <f t="shared" ca="1" si="0"/>
        <v>115.9</v>
      </c>
      <c r="D4" s="332">
        <f ca="1">SUMIF(Power!E$12:E$250,'Pick List'!A4,Power!F$12:F$250)
+SUMIF(Power!G$12:G$250,'Pick List'!A4,Power!H$12:H$250)
+SUMIF(Power!I$12:I$250,'Pick List'!A4,Power!J$12:J$250)
+SUMIF(Power!K$12:K$250,'Pick List'!A4,Power!L$12:L$250)
+SUMIF(Power!M$12:M$250,'Pick List'!A4,Power!N$12:N$250)
+SUMIF(Power!O$12:O$250,'Pick List'!A4,Power!P$12:P$250)
+SUMIF(Power!Q$12:Q$250,'Pick List'!A4,Power!R$12:R$250)
+SUMIF(Power!S$12:S$250,'Pick List'!A4,Power!T$12:T$250)
+SUMIF(Fan_F!E$22:E$250,'Pick List'!A4,Fan_F!F$22:F$250)
+SUMIF(Fan_F!G$22:G$250,'Pick List'!A4,Fan_F!$H24:H$250)
+SUMIF(Fan_F!I$22:I$250,'Pick List'!A4,Fan_F!J$22:J$250)
+SUMIF(Fan_F!K$22:K$250,'Pick List'!A4,Fan_F!L$22:L$250)
+SUMIF(Fan_F!M$22:M$250,'Pick List'!A4,Fan_F!N$22:N$250)
+SUMIF(Fan_F!O$22:O$250,'Pick List'!A4,Fan_F!P$22:P$250)
+SUMIF(Fan_F!Q$22:Q$250,'Pick List'!A4,Fan_F!R$22:R$250)
+SUMIF(Fan_F!S$22:S$250,'Pick List'!A4,Fan_F!T$22:T$250)</f>
        <v>2</v>
      </c>
      <c r="E4" s="332">
        <f>IF('Part List'!C4=0,0,'Part List'!C4)</f>
        <v>57.95</v>
      </c>
      <c r="F4" s="332" t="str">
        <f>IF('Part List'!D4=0,"",'Part List'!D4)</f>
        <v>Dore</v>
      </c>
      <c r="G4" s="332" t="str">
        <f>IF('Part List'!E4=0,"",'Part List'!E4)</f>
        <v/>
      </c>
      <c r="H4" s="332" t="str">
        <f>IF('Part List'!F4=0,"",'Part List'!F4)</f>
        <v/>
      </c>
    </row>
    <row r="5" spans="1:15" x14ac:dyDescent="0.4">
      <c r="A5" s="302" t="str">
        <f>'Part List'!A5</f>
        <v>CB 1 Phase 10A</v>
      </c>
      <c r="B5" s="332" t="str">
        <f>IF('Part List'!B5=0,"",'Part List'!B5)</f>
        <v>MCB10P1</v>
      </c>
      <c r="C5" s="332">
        <f t="shared" ca="1" si="0"/>
        <v>16.899999999999999</v>
      </c>
      <c r="D5" s="332">
        <f ca="1">SUMIF(Power!E$12:E$250,'Pick List'!A5,Power!F$12:F$250)
+SUMIF(Power!G$12:G$250,'Pick List'!A5,Power!H$12:H$250)
+SUMIF(Power!I$12:I$250,'Pick List'!A5,Power!J$12:J$250)
+SUMIF(Power!K$12:K$250,'Pick List'!A5,Power!L$12:L$250)
+SUMIF(Power!M$12:M$250,'Pick List'!A5,Power!N$12:N$250)
+SUMIF(Power!O$12:O$250,'Pick List'!A5,Power!P$12:P$250)
+SUMIF(Power!Q$12:Q$250,'Pick List'!A5,Power!R$12:R$250)
+SUMIF(Power!S$12:S$250,'Pick List'!A5,Power!T$12:T$250)
+SUMIF(Fan_F!E$22:E$250,'Pick List'!A5,Fan_F!F$22:F$250)
+SUMIF(Fan_F!G$22:G$250,'Pick List'!A5,Fan_F!$H25:H$250)
+SUMIF(Fan_F!I$22:I$250,'Pick List'!A5,Fan_F!J$22:J$250)
+SUMIF(Fan_F!K$22:K$250,'Pick List'!A5,Fan_F!L$22:L$250)
+SUMIF(Fan_F!M$22:M$250,'Pick List'!A5,Fan_F!N$22:N$250)
+SUMIF(Fan_F!O$22:O$250,'Pick List'!A5,Fan_F!P$22:P$250)
+SUMIF(Fan_F!Q$22:Q$250,'Pick List'!A5,Fan_F!R$22:R$250)
+SUMIF(Fan_F!S$22:S$250,'Pick List'!A5,Fan_F!T$22:T$250)</f>
        <v>2</v>
      </c>
      <c r="E5" s="332">
        <f>IF('Part List'!C5=0,0,'Part List'!C5)</f>
        <v>8.4499999999999993</v>
      </c>
      <c r="F5" s="332" t="str">
        <f>IF('Part List'!D5=0,"",'Part List'!D5)</f>
        <v>Dore</v>
      </c>
      <c r="G5" s="332" t="str">
        <f>IF('Part List'!E5=0,"",'Part List'!E5)</f>
        <v/>
      </c>
      <c r="H5" s="332" t="str">
        <f>IF('Part List'!F5=0,"",'Part List'!F5)</f>
        <v/>
      </c>
    </row>
    <row r="6" spans="1:15" x14ac:dyDescent="0.4">
      <c r="A6" s="302" t="str">
        <f>'Part List'!A6</f>
        <v>Commissioning/Testing</v>
      </c>
      <c r="B6" s="332" t="str">
        <f>IF('Part List'!B6=0,"",'Part List'!B6)</f>
        <v/>
      </c>
      <c r="C6" s="332">
        <f t="shared" ca="1" si="0"/>
        <v>0</v>
      </c>
      <c r="D6" s="332">
        <f ca="1">SUMIF(Power!E$12:E$250,'Pick List'!A6,Power!F$12:F$250)
+SUMIF(Power!G$12:G$250,'Pick List'!A6,Power!H$12:H$250)
+SUMIF(Power!I$12:I$250,'Pick List'!A6,Power!J$12:J$250)
+SUMIF(Power!K$12:K$250,'Pick List'!A6,Power!L$12:L$250)
+SUMIF(Power!M$12:M$250,'Pick List'!A6,Power!N$12:N$250)
+SUMIF(Power!O$12:O$250,'Pick List'!A6,Power!P$12:P$250)
+SUMIF(Power!Q$12:Q$250,'Pick List'!A6,Power!R$12:R$250)
+SUMIF(Power!S$12:S$250,'Pick List'!A6,Power!T$12:T$250)
+SUMIF(Fan_F!E$22:E$250,'Pick List'!A6,Fan_F!F$22:F$250)
+SUMIF(Fan_F!G$22:G$250,'Pick List'!A6,Fan_F!$H26:H$250)
+SUMIF(Fan_F!I$22:I$250,'Pick List'!A6,Fan_F!J$22:J$250)
+SUMIF(Fan_F!K$22:K$250,'Pick List'!A6,Fan_F!L$22:L$250)
+SUMIF(Fan_F!M$22:M$250,'Pick List'!A6,Fan_F!N$22:N$250)
+SUMIF(Fan_F!O$22:O$250,'Pick List'!A6,Fan_F!P$22:P$250)
+SUMIF(Fan_F!Q$22:Q$250,'Pick List'!A6,Fan_F!R$22:R$250)
+SUMIF(Fan_F!S$22:S$250,'Pick List'!A6,Fan_F!T$22:T$250)</f>
        <v>2</v>
      </c>
      <c r="E6" s="332">
        <f>IF('Part List'!C6=0,0,'Part List'!C6)</f>
        <v>0</v>
      </c>
      <c r="F6" s="332" t="str">
        <f>IF('Part List'!D6=0,"",'Part List'!D6)</f>
        <v/>
      </c>
      <c r="G6" s="332">
        <f>IF('Part List'!E6=0,"",'Part List'!E6)</f>
        <v>1</v>
      </c>
      <c r="H6" s="332" t="str">
        <f>IF('Part List'!F6=0,"",'Part List'!F6)</f>
        <v/>
      </c>
    </row>
    <row r="7" spans="1:15" x14ac:dyDescent="0.4">
      <c r="A7" s="302" t="str">
        <f>'Part List'!A7</f>
        <v xml:space="preserve">Contactors  + OL </v>
      </c>
      <c r="B7" s="332" t="str">
        <f>IF('Part List'!B7=0,"",'Part List'!B7)</f>
        <v>CDC1712AC 24vac 10a + 
CDR17A2.2</v>
      </c>
      <c r="C7" s="332">
        <f t="shared" ca="1" si="0"/>
        <v>91.05</v>
      </c>
      <c r="D7" s="332">
        <f ca="1">SUMIF(Power!E$12:E$250,'Pick List'!A7,Power!F$12:F$250)
+SUMIF(Power!G$12:G$250,'Pick List'!A7,Power!H$12:H$250)
+SUMIF(Power!I$12:I$250,'Pick List'!A7,Power!J$12:J$250)
+SUMIF(Power!K$12:K$250,'Pick List'!A7,Power!L$12:L$250)
+SUMIF(Power!M$12:M$250,'Pick List'!A7,Power!N$12:N$250)
+SUMIF(Power!O$12:O$250,'Pick List'!A7,Power!P$12:P$250)
+SUMIF(Power!Q$12:Q$250,'Pick List'!A7,Power!R$12:R$250)
+SUMIF(Power!S$12:S$250,'Pick List'!A7,Power!T$12:T$250)
+SUMIF(Fan_F!E$22:E$250,'Pick List'!A7,Fan_F!F$22:F$250)
+SUMIF(Fan_F!G$22:G$250,'Pick List'!A7,Fan_F!$H27:H$250)
+SUMIF(Fan_F!I$22:I$250,'Pick List'!A7,Fan_F!J$22:J$250)
+SUMIF(Fan_F!K$22:K$250,'Pick List'!A7,Fan_F!L$22:L$250)
+SUMIF(Fan_F!M$22:M$250,'Pick List'!A7,Fan_F!N$22:N$250)
+SUMIF(Fan_F!O$22:O$250,'Pick List'!A7,Fan_F!P$22:P$250)
+SUMIF(Fan_F!Q$22:Q$250,'Pick List'!A7,Fan_F!R$22:R$250)
+SUMIF(Fan_F!S$22:S$250,'Pick List'!A7,Fan_F!T$22:T$250)</f>
        <v>1</v>
      </c>
      <c r="E7" s="332">
        <f>IF('Part List'!C7=0,0,'Part List'!C7)</f>
        <v>91.05</v>
      </c>
      <c r="F7" s="332" t="str">
        <f>IF('Part List'!D7=0,"",'Part List'!D7)</f>
        <v/>
      </c>
      <c r="G7" s="332" t="str">
        <f>IF('Part List'!E7=0,"",'Part List'!E7)</f>
        <v/>
      </c>
      <c r="H7" s="332" t="str">
        <f>IF('Part List'!F7=0,"",'Part List'!F7)</f>
        <v/>
      </c>
    </row>
    <row r="8" spans="1:15" x14ac:dyDescent="0.4">
      <c r="A8" s="302" t="str">
        <f>'Part List'!A8</f>
        <v>Fire Relay</v>
      </c>
      <c r="B8" s="332" t="str">
        <f>IF('Part List'!B8=0,"",'Part List'!B8)</f>
        <v>882DC24SLS or 882DC12SLS</v>
      </c>
      <c r="C8" s="332">
        <f t="shared" ca="1" si="0"/>
        <v>48.4</v>
      </c>
      <c r="D8" s="332">
        <f ca="1">SUMIF(Power!E$12:E$250,'Pick List'!A8,Power!F$12:F$250)
+SUMIF(Power!G$12:G$250,'Pick List'!A8,Power!H$12:H$250)
+SUMIF(Power!I$12:I$250,'Pick List'!A8,Power!J$12:J$250)
+SUMIF(Power!K$12:K$250,'Pick List'!A8,Power!L$12:L$250)
+SUMIF(Power!M$12:M$250,'Pick List'!A8,Power!N$12:N$250)
+SUMIF(Power!O$12:O$250,'Pick List'!A8,Power!P$12:P$250)
+SUMIF(Power!Q$12:Q$250,'Pick List'!A8,Power!R$12:R$250)
+SUMIF(Power!S$12:S$250,'Pick List'!A8,Power!T$12:T$250)
+SUMIF(Fan_F!E$22:E$250,'Pick List'!A8,Fan_F!F$22:F$250)
+SUMIF(Fan_F!G$22:G$250,'Pick List'!A8,Fan_F!$H28:H$250)
+SUMIF(Fan_F!I$22:I$250,'Pick List'!A8,Fan_F!J$22:J$250)
+SUMIF(Fan_F!K$22:K$250,'Pick List'!A8,Fan_F!L$22:L$250)
+SUMIF(Fan_F!M$22:M$250,'Pick List'!A8,Fan_F!N$22:N$250)
+SUMIF(Fan_F!O$22:O$250,'Pick List'!A8,Fan_F!P$22:P$250)
+SUMIF(Fan_F!Q$22:Q$250,'Pick List'!A8,Fan_F!R$22:R$250)
+SUMIF(Fan_F!S$22:S$250,'Pick List'!A8,Fan_F!T$22:T$250)</f>
        <v>2</v>
      </c>
      <c r="E8" s="332">
        <f>IF('Part List'!C8=0,0,'Part List'!C8)</f>
        <v>24.2</v>
      </c>
      <c r="F8" s="332" t="str">
        <f>IF('Part List'!D8=0,"",'Part List'!D8)</f>
        <v>Dore</v>
      </c>
      <c r="G8" s="332" t="str">
        <f>IF('Part List'!E8=0,"",'Part List'!E8)</f>
        <v/>
      </c>
      <c r="H8" s="332" t="str">
        <f>IF('Part List'!F8=0,"",'Part List'!F8)</f>
        <v/>
      </c>
    </row>
    <row r="9" spans="1:15" x14ac:dyDescent="0.4">
      <c r="A9" s="302" t="str">
        <f>'Part List'!A9</f>
        <v>Programable Timeclock controller</v>
      </c>
      <c r="B9" s="332" t="str">
        <f>IF('Part List'!B9=0,"",'Part List'!B9)</f>
        <v/>
      </c>
      <c r="C9" s="332">
        <f t="shared" ca="1" si="0"/>
        <v>0</v>
      </c>
      <c r="D9" s="332">
        <f ca="1">SUMIF(Power!E$12:E$250,'Pick List'!A9,Power!F$12:F$250)
+SUMIF(Power!G$12:G$250,'Pick List'!A9,Power!H$12:H$250)
+SUMIF(Power!I$12:I$250,'Pick List'!A9,Power!J$12:J$250)
+SUMIF(Power!K$12:K$250,'Pick List'!A9,Power!L$12:L$250)
+SUMIF(Power!M$12:M$250,'Pick List'!A9,Power!N$12:N$250)
+SUMIF(Power!O$12:O$250,'Pick List'!A9,Power!P$12:P$250)
+SUMIF(Power!Q$12:Q$250,'Pick List'!A9,Power!R$12:R$250)
+SUMIF(Power!S$12:S$250,'Pick List'!A9,Power!T$12:T$250)
+SUMIF(Fan_F!E$22:E$250,'Pick List'!A9,Fan_F!F$22:F$250)
+SUMIF(Fan_F!G$22:G$250,'Pick List'!A9,Fan_F!$H29:H$250)
+SUMIF(Fan_F!I$22:I$250,'Pick List'!A9,Fan_F!J$22:J$250)
+SUMIF(Fan_F!K$22:K$250,'Pick List'!A9,Fan_F!L$22:L$250)
+SUMIF(Fan_F!M$22:M$250,'Pick List'!A9,Fan_F!N$22:N$250)
+SUMIF(Fan_F!O$22:O$250,'Pick List'!A9,Fan_F!P$22:P$250)
+SUMIF(Fan_F!Q$22:Q$250,'Pick List'!A9,Fan_F!R$22:R$250)
+SUMIF(Fan_F!S$22:S$250,'Pick List'!A9,Fan_F!T$22:T$250)</f>
        <v>0</v>
      </c>
      <c r="E9" s="332">
        <f>IF('Part List'!C9=0,0,'Part List'!C9)</f>
        <v>80</v>
      </c>
      <c r="F9" s="332" t="str">
        <f>IF('Part List'!D9=0,"",'Part List'!D9)</f>
        <v/>
      </c>
      <c r="G9" s="332" t="str">
        <f>IF('Part List'!E9=0,"",'Part List'!E9)</f>
        <v/>
      </c>
      <c r="H9" s="332" t="str">
        <f>IF('Part List'!F9=0,"",'Part List'!F9)</f>
        <v/>
      </c>
    </row>
    <row r="10" spans="1:15" x14ac:dyDescent="0.4">
      <c r="A10" s="302" t="str">
        <f>'Part List'!A10</f>
        <v>Reed Switch</v>
      </c>
      <c r="B10" s="332" t="str">
        <f>IF('Part List'!B10=0,"",'Part List'!B10)</f>
        <v/>
      </c>
      <c r="C10" s="332">
        <f t="shared" ca="1" si="0"/>
        <v>60</v>
      </c>
      <c r="D10" s="332">
        <f ca="1">SUMIF(Power!E$12:E$250,'Pick List'!A10,Power!F$12:F$250)
+SUMIF(Power!G$12:G$250,'Pick List'!A10,Power!H$12:H$250)
+SUMIF(Power!I$12:I$250,'Pick List'!A10,Power!J$12:J$250)
+SUMIF(Power!K$12:K$250,'Pick List'!A10,Power!L$12:L$250)
+SUMIF(Power!M$12:M$250,'Pick List'!A10,Power!N$12:N$250)
+SUMIF(Power!O$12:O$250,'Pick List'!A10,Power!P$12:P$250)
+SUMIF(Power!Q$12:Q$250,'Pick List'!A10,Power!R$12:R$250)
+SUMIF(Power!S$12:S$250,'Pick List'!A10,Power!T$12:T$250)
+SUMIF(Fan_F!E$22:E$250,'Pick List'!A10,Fan_F!F$22:F$250)
+SUMIF(Fan_F!G$22:G$250,'Pick List'!A10,Fan_F!$H30:H$250)
+SUMIF(Fan_F!I$22:I$250,'Pick List'!A10,Fan_F!J$22:J$250)
+SUMIF(Fan_F!K$22:K$250,'Pick List'!A10,Fan_F!L$22:L$250)
+SUMIF(Fan_F!M$22:M$250,'Pick List'!A10,Fan_F!N$22:N$250)
+SUMIF(Fan_F!O$22:O$250,'Pick List'!A10,Fan_F!P$22:P$250)
+SUMIF(Fan_F!Q$22:Q$250,'Pick List'!A10,Fan_F!R$22:R$250)
+SUMIF(Fan_F!S$22:S$250,'Pick List'!A10,Fan_F!T$22:T$250)</f>
        <v>1</v>
      </c>
      <c r="E10" s="332">
        <f>IF('Part List'!C10=0,0,'Part List'!C10)</f>
        <v>60</v>
      </c>
      <c r="F10" s="332" t="str">
        <f>IF('Part List'!D10=0,"",'Part List'!D10)</f>
        <v/>
      </c>
      <c r="G10" s="332" t="str">
        <f>IF('Part List'!E10=0,"",'Part List'!E10)</f>
        <v/>
      </c>
      <c r="H10" s="332" t="str">
        <f>IF('Part List'!F10=0,"",'Part List'!F10)</f>
        <v/>
      </c>
    </row>
    <row r="11" spans="1:15" x14ac:dyDescent="0.4">
      <c r="A11" s="302" t="str">
        <f>'Part List'!A11</f>
        <v>Run &amp; Fault LEDs</v>
      </c>
      <c r="B11" s="332" t="str">
        <f>IF('Part List'!B11=0,"",'Part List'!B11)</f>
        <v>PL22G24LED + PL22R24LED</v>
      </c>
      <c r="C11" s="332">
        <f t="shared" ca="1" si="0"/>
        <v>32</v>
      </c>
      <c r="D11" s="332">
        <f ca="1">SUMIF(Power!E$12:E$250,'Pick List'!A11,Power!F$12:F$250)
+SUMIF(Power!G$12:G$250,'Pick List'!A11,Power!H$12:H$250)
+SUMIF(Power!I$12:I$250,'Pick List'!A11,Power!J$12:J$250)
+SUMIF(Power!K$12:K$250,'Pick List'!A11,Power!L$12:L$250)
+SUMIF(Power!M$12:M$250,'Pick List'!A11,Power!N$12:N$250)
+SUMIF(Power!O$12:O$250,'Pick List'!A11,Power!P$12:P$250)
+SUMIF(Power!Q$12:Q$250,'Pick List'!A11,Power!R$12:R$250)
+SUMIF(Power!S$12:S$250,'Pick List'!A11,Power!T$12:T$250)
+SUMIF(Fan_F!E$22:E$250,'Pick List'!A11,Fan_F!F$22:F$250)
+SUMIF(Fan_F!G$22:G$250,'Pick List'!A11,Fan_F!$H31:H$250)
+SUMIF(Fan_F!I$22:I$250,'Pick List'!A11,Fan_F!J$22:J$250)
+SUMIF(Fan_F!K$22:K$250,'Pick List'!A11,Fan_F!L$22:L$250)
+SUMIF(Fan_F!M$22:M$250,'Pick List'!A11,Fan_F!N$22:N$250)
+SUMIF(Fan_F!O$22:O$250,'Pick List'!A11,Fan_F!P$22:P$250)
+SUMIF(Fan_F!Q$22:Q$250,'Pick List'!A11,Fan_F!R$22:R$250)
+SUMIF(Fan_F!S$22:S$250,'Pick List'!A11,Fan_F!T$22:T$250)</f>
        <v>2</v>
      </c>
      <c r="E11" s="332">
        <f>IF('Part List'!C11=0,0,'Part List'!C11)</f>
        <v>16</v>
      </c>
      <c r="F11" s="332" t="str">
        <f>IF('Part List'!D11=0,"",'Part List'!D11)</f>
        <v>Dore</v>
      </c>
      <c r="G11" s="332" t="str">
        <f>IF('Part List'!E11=0,"",'Part List'!E11)</f>
        <v/>
      </c>
      <c r="H11" s="332" t="str">
        <f>IF('Part List'!F11=0,"",'Part List'!F11)</f>
        <v/>
      </c>
    </row>
    <row r="12" spans="1:15" x14ac:dyDescent="0.4">
      <c r="A12" s="302" t="str">
        <f>'Part List'!A12</f>
        <v>Switchboard Cable 1mm</v>
      </c>
      <c r="B12" s="332" t="str">
        <f>IF('Part List'!B12=0,"",'Part List'!B12)</f>
        <v/>
      </c>
      <c r="C12" s="332">
        <f t="shared" ca="1" si="0"/>
        <v>0.28000000000000003</v>
      </c>
      <c r="D12" s="332">
        <f ca="1">SUMIF(Power!E$12:E$250,'Pick List'!A12,Power!F$12:F$250)
+SUMIF(Power!G$12:G$250,'Pick List'!A12,Power!H$12:H$250)
+SUMIF(Power!I$12:I$250,'Pick List'!A12,Power!J$12:J$250)
+SUMIF(Power!K$12:K$250,'Pick List'!A12,Power!L$12:L$250)
+SUMIF(Power!M$12:M$250,'Pick List'!A12,Power!N$12:N$250)
+SUMIF(Power!O$12:O$250,'Pick List'!A12,Power!P$12:P$250)
+SUMIF(Power!Q$12:Q$250,'Pick List'!A12,Power!R$12:R$250)
+SUMIF(Power!S$12:S$250,'Pick List'!A12,Power!T$12:T$250)
+SUMIF(Fan_F!E$22:E$250,'Pick List'!A12,Fan_F!F$22:F$250)
+SUMIF(Fan_F!G$22:G$250,'Pick List'!A12,Fan_F!$H32:H$250)
+SUMIF(Fan_F!I$22:I$250,'Pick List'!A12,Fan_F!J$22:J$250)
+SUMIF(Fan_F!K$22:K$250,'Pick List'!A12,Fan_F!L$22:L$250)
+SUMIF(Fan_F!M$22:M$250,'Pick List'!A12,Fan_F!N$22:N$250)
+SUMIF(Fan_F!O$22:O$250,'Pick List'!A12,Fan_F!P$22:P$250)
+SUMIF(Fan_F!Q$22:Q$250,'Pick List'!A12,Fan_F!R$22:R$250)
+SUMIF(Fan_F!S$22:S$250,'Pick List'!A12,Fan_F!T$22:T$250)</f>
        <v>1</v>
      </c>
      <c r="E12" s="332">
        <f>IF('Part List'!C12=0,0,'Part List'!C12)</f>
        <v>0.28000000000000003</v>
      </c>
      <c r="F12" s="332" t="str">
        <f>IF('Part List'!D12=0,"",'Part List'!D12)</f>
        <v/>
      </c>
      <c r="G12" s="332" t="str">
        <f>IF('Part List'!E12=0,"",'Part List'!E12)</f>
        <v/>
      </c>
      <c r="H12" s="332" t="str">
        <f>IF('Part List'!F12=0,"",'Part List'!F12)</f>
        <v/>
      </c>
    </row>
    <row r="13" spans="1:15" x14ac:dyDescent="0.4">
      <c r="A13" s="302" t="str">
        <f>'Part List'!A13</f>
        <v>Traffolyte Labelling</v>
      </c>
      <c r="B13" s="332" t="str">
        <f>IF('Part List'!B13=0,"",'Part List'!B13)</f>
        <v>-</v>
      </c>
      <c r="C13" s="332">
        <f ca="1">E13*D13</f>
        <v>720</v>
      </c>
      <c r="D13" s="332">
        <f ca="1">SUMIF(Power!E$12:E$250,'Pick List'!A13,Power!F$12:F$250)
+SUMIF(Power!G$12:G$250,'Pick List'!A13,Power!H$12:H$250)
+SUMIF(Power!I$12:I$250,'Pick List'!A13,Power!J$12:J$250)
+SUMIF(Power!K$12:K$250,'Pick List'!A13,Power!L$12:L$250)
+SUMIF(Power!M$12:M$250,'Pick List'!A13,Power!N$12:N$250)
+SUMIF(Power!O$12:O$250,'Pick List'!A13,Power!P$12:P$250)
+SUMIF(Power!Q$12:Q$250,'Pick List'!A13,Power!R$12:R$250)
+SUMIF(Power!S$12:S$250,'Pick List'!A13,Power!T$12:T$250)
+SUMIF(Fan_F!E$22:E$250,'Pick List'!A13,Fan_F!F$22:F$250)
+SUMIF(Fan_F!G$22:G$250,'Pick List'!A13,Fan_F!$H33:H$250)
+SUMIF(Fan_F!I$22:I$250,'Pick List'!A13,Fan_F!J$22:J$250)
+SUMIF(Fan_F!K$22:K$250,'Pick List'!A13,Fan_F!L$22:L$250)
+SUMIF(Fan_F!M$22:M$250,'Pick List'!A13,Fan_F!N$22:N$250)
+SUMIF(Fan_F!O$22:O$250,'Pick List'!A13,Fan_F!P$22:P$250)
+SUMIF(Fan_F!Q$22:Q$250,'Pick List'!A13,Fan_F!R$22:R$250)
+SUMIF(Fan_F!S$22:S$250,'Pick List'!A13,Fan_F!T$22:T$250)</f>
        <v>2</v>
      </c>
      <c r="E13" s="332">
        <f>IF('Part List'!C13=0,0,'Part List'!C13)</f>
        <v>360</v>
      </c>
      <c r="F13" s="332" t="str">
        <f>IF('Part List'!D13=0,"",'Part List'!D13)</f>
        <v/>
      </c>
      <c r="G13" s="332" t="str">
        <f>IF('Part List'!E13=0,"",'Part List'!E13)</f>
        <v/>
      </c>
      <c r="H13" s="332" t="str">
        <f>IF('Part List'!F13=0,"",'Part List'!F13)</f>
        <v/>
      </c>
    </row>
    <row r="14" spans="1:15" x14ac:dyDescent="0.4">
      <c r="A14" s="114">
        <f>'Part List'!A14</f>
        <v>0</v>
      </c>
      <c r="C14" s="332">
        <f t="shared" ca="1" si="0"/>
        <v>0</v>
      </c>
      <c r="D14" s="332">
        <f ca="1">SUMIF(Power!E$12:E$250,'Pick List'!A14,Power!F$12:F$250)
+SUMIF(Power!G$12:G$250,'Pick List'!A14,Power!H$12:H$250)
+SUMIF(Power!I$12:I$250,'Pick List'!A14,Power!J$12:J$250)
+SUMIF(Power!K$12:K$250,'Pick List'!A14,Power!L$12:L$250)
+SUMIF(Power!M$12:M$250,'Pick List'!A14,Power!N$12:N$250)
+SUMIF(Power!O$12:O$250,'Pick List'!A14,Power!P$12:P$250)
+SUMIF(Power!Q$12:Q$250,'Pick List'!A14,Power!R$12:R$250)
+SUMIF(Power!S$12:S$250,'Pick List'!A14,Power!T$12:T$250)
+SUMIF(Fan_F!E$22:E$250,'Pick List'!A14,Fan_F!F$22:F$250)
+SUMIF(Fan_F!G$22:G$250,'Pick List'!A14,Fan_F!$H34:H$250)
+SUMIF(Fan_F!I$22:I$250,'Pick List'!A14,Fan_F!J$22:J$250)
+SUMIF(Fan_F!K$22:K$250,'Pick List'!A14,Fan_F!L$22:L$250)
+SUMIF(Fan_F!M$22:M$250,'Pick List'!A14,Fan_F!N$22:N$250)
+SUMIF(Fan_F!O$22:O$250,'Pick List'!A14,Fan_F!P$22:P$250)
+SUMIF(Fan_F!Q$22:Q$250,'Pick List'!A14,Fan_F!R$22:R$250)
+SUMIF(Fan_F!S$22:S$250,'Pick List'!A14,Fan_F!T$22:T$250)</f>
        <v>0</v>
      </c>
      <c r="E14" s="332">
        <f>IF('Part List'!C14=0,0,'Part List'!C14)</f>
        <v>0</v>
      </c>
    </row>
    <row r="15" spans="1:15" x14ac:dyDescent="0.4">
      <c r="A15" s="114">
        <f>'Part List'!A15</f>
        <v>0</v>
      </c>
      <c r="C15" s="332">
        <f t="shared" ca="1" si="0"/>
        <v>0</v>
      </c>
      <c r="D15" s="332">
        <f ca="1">SUMIF(Power!E$12:E$250,'Pick List'!A15,Power!F$12:F$250)
+SUMIF(Power!G$12:G$250,'Pick List'!A15,Power!H$12:H$250)
+SUMIF(Power!I$12:I$250,'Pick List'!A15,Power!J$12:J$250)
+SUMIF(Power!K$12:K$250,'Pick List'!A15,Power!L$12:L$250)
+SUMIF(Power!M$12:M$250,'Pick List'!A15,Power!N$12:N$250)
+SUMIF(Power!O$12:O$250,'Pick List'!A15,Power!P$12:P$250)
+SUMIF(Power!Q$12:Q$250,'Pick List'!A15,Power!R$12:R$250)
+SUMIF(Power!S$12:S$250,'Pick List'!A15,Power!T$12:T$250)
+SUMIF(Fan_F!E$22:E$250,'Pick List'!A15,Fan_F!F$22:F$250)
+SUMIF(Fan_F!G$22:G$250,'Pick List'!A15,Fan_F!$H35:H$250)
+SUMIF(Fan_F!I$22:I$250,'Pick List'!A15,Fan_F!J$22:J$250)
+SUMIF(Fan_F!K$22:K$250,'Pick List'!A15,Fan_F!L$22:L$250)
+SUMIF(Fan_F!M$22:M$250,'Pick List'!A15,Fan_F!N$22:N$250)
+SUMIF(Fan_F!O$22:O$250,'Pick List'!A15,Fan_F!P$22:P$250)
+SUMIF(Fan_F!Q$22:Q$250,'Pick List'!A15,Fan_F!R$22:R$250)
+SUMIF(Fan_F!S$22:S$250,'Pick List'!A15,Fan_F!T$22:T$250)</f>
        <v>0</v>
      </c>
      <c r="E15" s="332">
        <f>IF('Part List'!C15=0,0,'Part List'!C15)</f>
        <v>0</v>
      </c>
    </row>
    <row r="16" spans="1:15" x14ac:dyDescent="0.4">
      <c r="A16" s="114">
        <f>'Part List'!A16</f>
        <v>0</v>
      </c>
    </row>
    <row r="17" spans="1:1" x14ac:dyDescent="0.4">
      <c r="A17" s="114">
        <f>'Part List'!A17</f>
        <v>0</v>
      </c>
    </row>
    <row r="18" spans="1:1" x14ac:dyDescent="0.4">
      <c r="A18" s="114">
        <f>'Part List'!A18</f>
        <v>0</v>
      </c>
    </row>
    <row r="19" spans="1:1" x14ac:dyDescent="0.4">
      <c r="A19" s="114">
        <f>'Part List'!A19</f>
        <v>0</v>
      </c>
    </row>
    <row r="20" spans="1:1" x14ac:dyDescent="0.4">
      <c r="A20" s="114">
        <f>'Part List'!A20</f>
        <v>0</v>
      </c>
    </row>
    <row r="21" spans="1:1" x14ac:dyDescent="0.4">
      <c r="A21" s="114">
        <f>'Part List'!A21</f>
        <v>0</v>
      </c>
    </row>
    <row r="22" spans="1:1" x14ac:dyDescent="0.4">
      <c r="A22" s="114">
        <f>'Part List'!A22</f>
        <v>0</v>
      </c>
    </row>
    <row r="23" spans="1:1" x14ac:dyDescent="0.4">
      <c r="A23" s="114">
        <f>'Part List'!A23</f>
        <v>0</v>
      </c>
    </row>
    <row r="24" spans="1:1" x14ac:dyDescent="0.4">
      <c r="A24" s="114">
        <f>'Part List'!A24</f>
        <v>0</v>
      </c>
    </row>
    <row r="25" spans="1:1" x14ac:dyDescent="0.4">
      <c r="A25" s="114">
        <f>'Part List'!A25</f>
        <v>0</v>
      </c>
    </row>
    <row r="26" spans="1:1" x14ac:dyDescent="0.4">
      <c r="A26" s="114">
        <f>'Part List'!A26</f>
        <v>0</v>
      </c>
    </row>
    <row r="27" spans="1:1" x14ac:dyDescent="0.4">
      <c r="A27" s="114">
        <f>'Part List'!A27</f>
        <v>0</v>
      </c>
    </row>
    <row r="28" spans="1:1" x14ac:dyDescent="0.4">
      <c r="A28" s="114">
        <f>'Part List'!A28</f>
        <v>0</v>
      </c>
    </row>
    <row r="29" spans="1:1" x14ac:dyDescent="0.4">
      <c r="A29" s="114">
        <f>'Part List'!A29</f>
        <v>0</v>
      </c>
    </row>
    <row r="30" spans="1:1" x14ac:dyDescent="0.4">
      <c r="A30" s="114">
        <f>'Part List'!A30</f>
        <v>0</v>
      </c>
    </row>
    <row r="31" spans="1:1" x14ac:dyDescent="0.4">
      <c r="A31" s="114">
        <f>'Part List'!A31</f>
        <v>0</v>
      </c>
    </row>
    <row r="32" spans="1:1" x14ac:dyDescent="0.4">
      <c r="A32" s="114">
        <f>'Part List'!A32</f>
        <v>0</v>
      </c>
    </row>
    <row r="33" spans="1:1" x14ac:dyDescent="0.4">
      <c r="A33" s="114">
        <f>'Part List'!A33</f>
        <v>0</v>
      </c>
    </row>
    <row r="34" spans="1:1" x14ac:dyDescent="0.4">
      <c r="A34" s="114">
        <f>'Part List'!A34</f>
        <v>0</v>
      </c>
    </row>
    <row r="35" spans="1:1" x14ac:dyDescent="0.4">
      <c r="A35" s="114">
        <f>'Part List'!A35</f>
        <v>0</v>
      </c>
    </row>
    <row r="36" spans="1:1" x14ac:dyDescent="0.4">
      <c r="A36" s="114">
        <f>'Part List'!A36</f>
        <v>0</v>
      </c>
    </row>
  </sheetData>
  <autoFilter ref="A1:O1" xr:uid="{DF6D0290-C0F1-47F7-8C03-BD1AF761636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Job Summary</vt:lpstr>
      <vt:lpstr>Sheet1</vt:lpstr>
      <vt:lpstr>Takeoffs</vt:lpstr>
      <vt:lpstr>Sheet2</vt:lpstr>
      <vt:lpstr>Sheet3</vt:lpstr>
      <vt:lpstr>Part List</vt:lpstr>
      <vt:lpstr>Unit Types</vt:lpstr>
      <vt:lpstr>Power</vt:lpstr>
      <vt:lpstr>Power_$</vt:lpstr>
      <vt:lpstr>Fan_F</vt:lpstr>
      <vt:lpstr>Fan_F$</vt:lpstr>
      <vt:lpstr>Selector</vt:lpstr>
      <vt:lpstr>Selector_$</vt:lpstr>
      <vt:lpstr>Selector_PL</vt:lpstr>
      <vt:lpstr>Pick List</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2018-05-08T04:47:58Z</dcterms:modified>
</cp:coreProperties>
</file>