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METR4810\"/>
    </mc:Choice>
  </mc:AlternateContent>
  <bookViews>
    <workbookView xWindow="0" yWindow="0" windowWidth="19200" windowHeight="6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I19" i="1"/>
  <c r="I18" i="1"/>
  <c r="I7" i="1"/>
  <c r="I6" i="1"/>
  <c r="D5" i="1"/>
  <c r="I3" i="1" l="1"/>
  <c r="I45" i="1" l="1"/>
  <c r="I44" i="1"/>
  <c r="I43" i="1"/>
  <c r="I42" i="1"/>
  <c r="I41" i="1"/>
  <c r="I37" i="1"/>
  <c r="I35" i="1"/>
  <c r="F34" i="1"/>
  <c r="I34" i="1" s="1"/>
  <c r="I33" i="1"/>
  <c r="I32" i="1"/>
  <c r="I31" i="1"/>
  <c r="I30" i="1"/>
  <c r="I29" i="1"/>
  <c r="I77" i="1"/>
  <c r="I76" i="1"/>
  <c r="I75" i="1"/>
  <c r="D74" i="1"/>
  <c r="I74" i="1" s="1"/>
  <c r="I73" i="1"/>
  <c r="I72" i="1"/>
  <c r="I71" i="1"/>
  <c r="I70" i="1"/>
  <c r="I69" i="1"/>
  <c r="I68" i="1"/>
  <c r="I67" i="1"/>
  <c r="I28" i="1" l="1"/>
  <c r="I66" i="1"/>
  <c r="I36" i="1"/>
  <c r="E97" i="1"/>
  <c r="I84" i="1" l="1"/>
</calcChain>
</file>

<file path=xl/sharedStrings.xml><?xml version="1.0" encoding="utf-8"?>
<sst xmlns="http://schemas.openxmlformats.org/spreadsheetml/2006/main" count="412" uniqueCount="182">
  <si>
    <t>Final budget</t>
  </si>
  <si>
    <t xml:space="preserve">Part </t>
  </si>
  <si>
    <t>unit price</t>
  </si>
  <si>
    <t>Wood</t>
  </si>
  <si>
    <t>Bolts</t>
  </si>
  <si>
    <t>Nuts</t>
  </si>
  <si>
    <t>Glands</t>
  </si>
  <si>
    <t>Conduit pipe</t>
  </si>
  <si>
    <t>Alluminium:</t>
  </si>
  <si>
    <t>Sheet</t>
  </si>
  <si>
    <t>Rod</t>
  </si>
  <si>
    <t>Manipulator</t>
  </si>
  <si>
    <t>Stepper</t>
  </si>
  <si>
    <t>Servo</t>
  </si>
  <si>
    <t>DC motor</t>
  </si>
  <si>
    <t>PCB</t>
  </si>
  <si>
    <t>Description</t>
  </si>
  <si>
    <t>DB15 Female Header</t>
  </si>
  <si>
    <t>Brackets</t>
  </si>
  <si>
    <t>5.95 AUD</t>
  </si>
  <si>
    <t>Motor Shield</t>
  </si>
  <si>
    <t>VHS-USB adaptor</t>
  </si>
  <si>
    <t>http://www.ebay.com.au/itm/Manipulator-Alloy-Paw-Arm-Mechanical-Robotic-Claw-Clamp-for-Arduino-Robot-MG995-/252857056617?hash=item3adf747d69:g:AloAAOSwB-1Y7Hc2</t>
  </si>
  <si>
    <t>https://www.bunnings.com.au/deta-20mm-medium-duty-rigid-cond</t>
  </si>
  <si>
    <t>Foam</t>
  </si>
  <si>
    <t>Containers</t>
  </si>
  <si>
    <t>M3 romak</t>
  </si>
  <si>
    <t>romak hexagon</t>
  </si>
  <si>
    <t>Part number</t>
  </si>
  <si>
    <t>Supplier</t>
  </si>
  <si>
    <t>Preowned</t>
  </si>
  <si>
    <t>Datasheet provided</t>
  </si>
  <si>
    <t>Cost</t>
  </si>
  <si>
    <t>1K Ohm Resistor</t>
  </si>
  <si>
    <t>No</t>
  </si>
  <si>
    <t>Atmega324</t>
  </si>
  <si>
    <t>Atmega324-AU-1322</t>
  </si>
  <si>
    <t>Mouser</t>
  </si>
  <si>
    <t>Yes</t>
  </si>
  <si>
    <t>https://www.digikey.com/product-detail/en/microchip-technology/ATMEGA324P-20AUR/ATMEGA324P-20AURCT-ND/3440935</t>
  </si>
  <si>
    <t>10K Ohm Resistor</t>
  </si>
  <si>
    <t>Digikey</t>
  </si>
  <si>
    <t>https://www.digikey.com/product-detail/en/yageo/RC0402JR-0710KP/YAG1281TR-ND/4935296</t>
  </si>
  <si>
    <t>https://www.digikey.com/product-detail/en/yageo/RC0402JR-071KL/311-1.0KJRTR-ND/726408</t>
  </si>
  <si>
    <t>1uF Capacitor</t>
  </si>
  <si>
    <t>Jameco</t>
  </si>
  <si>
    <t>http://www.jameco.com/z/12063G105ZAT2A-AVX-Capacitor-1-uF-25-Volt-Y5-Volt-20-To-80-Surface-Mount-1206-Embossed-Tape-and-Reel_740324.html</t>
  </si>
  <si>
    <t>100pF Capacitor</t>
  </si>
  <si>
    <t>http://www.jameco.com/z/GRM1885C1H101JA01J-Murata-Capacitor-100pf-50-Volt-C0G-5-Surface-Mount-0603-Paper-Tape-and-Reel_1856644.html</t>
  </si>
  <si>
    <t>L7805CD2T Volateg Regulator</t>
  </si>
  <si>
    <t>Positive voltage regulator IC</t>
  </si>
  <si>
    <t>L7805CD2T</t>
  </si>
  <si>
    <t>http://au.mouser.com/ProductDetail/STMicroelectronics/L7805CD2T-TR/?qs=%2fha2pyFaduj2Hv%2fZGx1UWnCsernFroYrL%252b1BRzCOsKw2LpWRkFQSuA%3d%3d</t>
  </si>
  <si>
    <t>L293D Motor Driver</t>
  </si>
  <si>
    <t>Push-pull four channel driver with diodes</t>
  </si>
  <si>
    <t>L293D</t>
  </si>
  <si>
    <t>https://www.digikey.com.au/product-detail/en/stmicroelectronics/L293D/497-2936-5-ND/634700</t>
  </si>
  <si>
    <t>16 Pin Socket</t>
  </si>
  <si>
    <t>http://www.jameco.com/z/6100-16-R-Socket-IC-16-Pin-Machine-Tooled-Low-Profile-0-3-Inch-Wide_37402.html</t>
  </si>
  <si>
    <t>2 Pin Header</t>
  </si>
  <si>
    <t>KK Style - Straight Header Male</t>
  </si>
  <si>
    <t>Element14</t>
  </si>
  <si>
    <t>http://au.element14.com/molex/22-27-2021/header-square-pin-2-54mm-2way/dp/9731148?MER=bn_level5_5NP_EngagementRecSingleItem_4</t>
  </si>
  <si>
    <t>KK Style - Straight Header Female</t>
  </si>
  <si>
    <t>http://au.element14.com/molex/22-01-3027/housing-square-pin-2-54mm-2way/dp/1462825?ost=22-01-3027&amp;searchView=table&amp;iscrfnonsku=false&amp;ddkey=http%3Aen-AU%2FElement14_Australia%2Fsearch</t>
  </si>
  <si>
    <t>3 Pin Header</t>
  </si>
  <si>
    <t>http://au.element14.com/molex/22-27-2031/header-square-pin-2-54mm-3way/dp/9731156</t>
  </si>
  <si>
    <t>http://au.element14.com/molex/22-01-3037/housing-female-3way/dp/1462838?ost=22-01-3037&amp;searchView=table&amp;iscrfnonsku=false&amp;ddkey=http%3Aen-AU%2FElement14_Australia%2Fsearch</t>
  </si>
  <si>
    <t>4 Pin Header</t>
  </si>
  <si>
    <t>http://au.element14.com/molex/22-27-2041/header-square-pin-2-54mm-4way/dp/9731164?ost=22-27-2041&amp;scope=partnumberlookahead&amp;exaMfpn=true&amp;searchref=searchlookahead&amp;searchView=table&amp;iscrfnonsku=false&amp;ddkey=http%3Aen-AU%2FElement14_Australia%2Fw%2Fsearch</t>
  </si>
  <si>
    <t>http://au.element14.com/molex/22-01-3047/housing-female-4way/dp/1462831?MER=bn_level5_5NP_EngagementRecSingleItem_3</t>
  </si>
  <si>
    <t>Crimp</t>
  </si>
  <si>
    <t>KK Style Crimp</t>
  </si>
  <si>
    <t>http://au.element14.com/molex/08-50-0113/contact-crimp-terminal-30-22awg/dp/2063734?MER=bn_level5_5NP_EngagementRecSingleItem_2</t>
  </si>
  <si>
    <t>2x3 Pin Header</t>
  </si>
  <si>
    <t>6 Way 2 Row Header</t>
  </si>
  <si>
    <t>modDIY</t>
  </si>
  <si>
    <t>https://www.moddiy.com/products/0.100%22-%282.54-mm%29-Breakaway-Male-Header%3A-2x40%252dPin%2C-Straight.html</t>
  </si>
  <si>
    <t>https://www.digikey.com/product-detail/en/amphenol-fci/10090926-P154XLF/609-4022-ND/2350294</t>
  </si>
  <si>
    <t>Diode</t>
  </si>
  <si>
    <t>0603 Series Blue LED</t>
  </si>
  <si>
    <t>697-3617</t>
  </si>
  <si>
    <t>RS</t>
  </si>
  <si>
    <t>http://au.rs-online.com/web/p/visible-leds/6973617/?searchTerm=697-3617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3639372D33363137267374613D3639373336313726</t>
  </si>
  <si>
    <t>55mm x 60mm x 1.6mm 2 layer PCB</t>
  </si>
  <si>
    <t>PCBway</t>
  </si>
  <si>
    <t>Central Controller PCB</t>
  </si>
  <si>
    <t xml:space="preserve">Distribution PCB </t>
  </si>
  <si>
    <t>38mm x 45mm x 1.6mm 2 layer PCB</t>
  </si>
  <si>
    <t>Buoy</t>
  </si>
  <si>
    <t>EVA Foam Tiles</t>
  </si>
  <si>
    <t>Kmart</t>
  </si>
  <si>
    <t>25m PVC Pipe</t>
  </si>
  <si>
    <t>25m PVC Pipe Elbow Connector</t>
  </si>
  <si>
    <t>Food Containers</t>
  </si>
  <si>
    <t>Woolworths</t>
  </si>
  <si>
    <t>Spiral Binding</t>
  </si>
  <si>
    <t>25 mm Saddles</t>
  </si>
  <si>
    <t>Miscellaneous</t>
  </si>
  <si>
    <t>15 Core Unscreened PVC Cable</t>
  </si>
  <si>
    <t>Motor Driver</t>
  </si>
  <si>
    <t>Buck</t>
  </si>
  <si>
    <t>HC-05</t>
  </si>
  <si>
    <t>Rocker Switch, Non Illuminated</t>
  </si>
  <si>
    <t xml:space="preserve"> A8L-11-15N1</t>
  </si>
  <si>
    <t>Battery Pack</t>
  </si>
  <si>
    <t>DB15 Male Header</t>
  </si>
  <si>
    <t>DB15 Backshell</t>
  </si>
  <si>
    <t>Video feedback</t>
  </si>
  <si>
    <t>65mm Off Road Tires</t>
  </si>
  <si>
    <t>Aluminium Sheet</t>
  </si>
  <si>
    <t>Romak Hexagon Nuts</t>
  </si>
  <si>
    <t>Romak M3 Bolts</t>
  </si>
  <si>
    <t>Rover</t>
  </si>
  <si>
    <t>http://www.ebay.com.au/itm/L298N-Stepper-Motor-Drive-Dual-H-Bridge-Controller-Board-DC-Module-For-Arduino-/401328880600?hash=item5d7110bbd8:g:Pa0AAOSwcaFZG7vg</t>
  </si>
  <si>
    <t>2A(MAX single bridge)</t>
  </si>
  <si>
    <t>gogo-life</t>
  </si>
  <si>
    <t>Transmitter/Receiver</t>
  </si>
  <si>
    <t>2.4Ghz Analogue signal</t>
  </si>
  <si>
    <t>VHS to usb converter</t>
  </si>
  <si>
    <t>https://www.aliexpress.com/item/Car-backup-RCA-Video-2-4-Ghz-transmitter-Receiver-kit-for-Car-dvd-GPS-Player-Car/32634710039.html?spm=2114.01010208.3.2.Ad3kPT&amp;ws_ab_test=searchweb0_0%2Csearchweb201602_5_10152_10065_10151_10130_10068_436_10136_10137_10157_10060_10138_10131_10155_10062_10132_10156_10133_10154_10056_10055_10054_10059_10099_10103_10102_10096_10147_10052_10053_10050_10107_10142_10051_10084_10083_10080_10082_10081_10110_10175_10111_10112_10113_10114_10181_10183_10182_10185_10078_10079_10073_10070_10123%2Csearchweb201603_1%2CppcSwitch_2&amp;btsid=a82c5f1c-3fd1-4e67-898d-857702892071&amp;algo_expid=a5288fd5-4b3a-4385-99d4-3364513812ee-0&amp;algo_pvid=a5288fd5-4b3a-4385-99d4-3364513812ee</t>
  </si>
  <si>
    <t>BYNCG Car Accessories</t>
  </si>
  <si>
    <t>Rearview Camera</t>
  </si>
  <si>
    <t>NTSC/PAL</t>
  </si>
  <si>
    <t>755shipping</t>
  </si>
  <si>
    <t>http://www.ebay.com.au/itm/New-Night-Vision-Car-Rear-View-Reverse-Backup-Camera-170-CMOS-Anti-Fog-NG-/382098283565?hash=item58f6d51c2d:g:Yy0AAOSw8-tWaX-o</t>
  </si>
  <si>
    <t>Claw</t>
  </si>
  <si>
    <t>13Kgcm</t>
  </si>
  <si>
    <t>MG995</t>
  </si>
  <si>
    <t>Qty used</t>
  </si>
  <si>
    <t>http://www.ebay.com.au/itm/12Volt-Plastic-Battery-Holder-Box-Storage-Case-For-8Pcs-AA-Batteries-Wire-Leads-/151879440510?hash=item235cb8587e:g:i1oAAOSw5ZBWQEEk</t>
  </si>
  <si>
    <t>patapom</t>
  </si>
  <si>
    <t>12 V battery holder</t>
  </si>
  <si>
    <t>Microservo</t>
  </si>
  <si>
    <t>5V micro servoi</t>
  </si>
  <si>
    <t>Ociodual</t>
  </si>
  <si>
    <t>http://www.ebay.com.au/itm/SERVO-9g-MICROSERVO-Modelismo-para-Arduino-Robotica-micro-Aeromodelismo-/401323335976?hash=item5d70bc2128:g:CP8AAOSwR29ZJDOv</t>
  </si>
  <si>
    <t>10 Batteries pack</t>
  </si>
  <si>
    <t>Jaycar</t>
  </si>
  <si>
    <t>http://www.ebay.com.au/itm/USB-2-0-Video-Audio-VHS-to-DVD-Converter-Capture-Card-Adapter-for-PC-WIN7-8-XP-/302233765576?hash=item465e8946c8:g:b3QAAOSw32lYr6cl</t>
  </si>
  <si>
    <t>Total</t>
  </si>
  <si>
    <t>Ebay Vendor: skull_music</t>
  </si>
  <si>
    <t>-</t>
  </si>
  <si>
    <t>Early Bird Steel Brisbane Steel Supplies</t>
  </si>
  <si>
    <t>Bunnings Warehouse</t>
  </si>
  <si>
    <t>Eiger 40Lumen Torches</t>
  </si>
  <si>
    <t>Waterproof LED strip</t>
  </si>
  <si>
    <t>Ebay Vendor: green-life-2012</t>
  </si>
  <si>
    <t>3mm Hex Wheel Adaptor</t>
  </si>
  <si>
    <t>PL-2682</t>
  </si>
  <si>
    <t>Little Bird Electronics Australia</t>
  </si>
  <si>
    <t>12V 9.8kg/cm torque micro motors</t>
  </si>
  <si>
    <t>Ebay Vendor: ce10wy</t>
  </si>
  <si>
    <t>IP65 Electronics Enclosure</t>
  </si>
  <si>
    <t>6- Notch Make-a-bracket</t>
  </si>
  <si>
    <t>Carinya</t>
  </si>
  <si>
    <t xml:space="preserve">Aluminium servo claw </t>
  </si>
  <si>
    <t>Ebay Vendor: flyfuntech2014</t>
  </si>
  <si>
    <t>Cable Spirals</t>
  </si>
  <si>
    <t>1 meter</t>
  </si>
  <si>
    <t>Ebay Vendor: lucky.warm</t>
  </si>
  <si>
    <t>9g Micro Servo</t>
  </si>
  <si>
    <t>Ebay Vendor: xinguang-buy</t>
  </si>
  <si>
    <t>Zenith 20mm Angle Bracket</t>
  </si>
  <si>
    <t>Claw arm</t>
  </si>
  <si>
    <t>https://www.bunnings.com.au/carinya-175x200x19x15mm-varnished-plywood-angle-bracket_p3962006</t>
  </si>
  <si>
    <t>I/N: 3962006</t>
  </si>
  <si>
    <t>Rubber bands</t>
  </si>
  <si>
    <t>No.18</t>
  </si>
  <si>
    <t>Officeworks</t>
  </si>
  <si>
    <t>https://www.officeworks.com.au/shop/officeworks/p/j-burrows-no-18-rubber-bands-100g-jbrb18100b?cm_vc=subcat1</t>
  </si>
  <si>
    <t>Plexiglass</t>
  </si>
  <si>
    <t>Alluminium bracket</t>
  </si>
  <si>
    <t>90 degrees bent</t>
  </si>
  <si>
    <t>30mm</t>
  </si>
  <si>
    <t>3.84 aud/m</t>
  </si>
  <si>
    <t>https://www.bunnings.com.au/metal-mate-12-x-12-x-1-4mm-1m-aluminium-equal-angle_p1067849</t>
  </si>
  <si>
    <t>http://au.rs-online.com/web/p/products/0825253/?grossPrice=Y&amp;cm_mmc=AU-PLA-_-google-_-PLA_AU_EN_Abrasives_And_Engineering_Materials-_-Plastic_Rods%2C_Sheets_And_Tubes&amp;mkwid=sw1jfyuZF_dc%7Cpcrid%7C99325719394%7Cpkw%7C%7Cpmt%7C%7Cprd%7C0825253</t>
  </si>
  <si>
    <t>50mm x 20 mm</t>
  </si>
  <si>
    <t>http://www.ebay.com/itm/Mini-3A-DC-DC-Converter-Adjustable-Step-down-Power-Supply-Module-replace-LM2596s-/262136733300?hash=item3d08911e74:g:3b4AAOSwuAVW1Ql1</t>
  </si>
  <si>
    <t>http://www.ebay.com/itm/Dual-Motor-Driver-TB6612FNG-L298N-Stepper-Motor-Driver-Module-F-Arduino-PIC-AVR-/112236884243?var=&amp;hash=item1a21d6f113:m:m_HC9lKM7hc4LB5Mpio1e8Q</t>
  </si>
  <si>
    <t>http://www.ebay.com/itm/1-5-10PCS-HC-06-HC-05-30ft-Wireless-Bluetooth-RF-Transceiver-Module-RS232-TTL-/282221351296?var=&amp;hash=item41b5b41180:m:mLTyAnZU3KIkLZHysLo8B5A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</si>
</sst>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5" borderId="9" applyNumberFormat="0" applyAlignment="0" applyProtection="0"/>
  </cellStyleXfs>
  <cellXfs count="20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7" xfId="0" applyFill="1" applyBorder="1"/>
    <xf numFmtId="0" fontId="1" fillId="0" borderId="0" xfId="1"/>
    <xf numFmtId="0" fontId="0" fillId="3" borderId="8" xfId="0" applyFill="1" applyBorder="1"/>
    <xf numFmtId="0" fontId="0" fillId="4" borderId="1" xfId="0" applyFill="1" applyBorder="1"/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2" fillId="5" borderId="9" xfId="2"/>
    <xf numFmtId="0" fontId="3" fillId="3" borderId="1" xfId="0" applyFont="1" applyFill="1" applyBorder="1"/>
    <xf numFmtId="0" fontId="3" fillId="3" borderId="0" xfId="0" applyFont="1" applyFill="1" applyBorder="1"/>
    <xf numFmtId="0" fontId="3" fillId="0" borderId="0" xfId="0" applyFont="1"/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z/GRM1885C1H101JA01J-Murata-Capacitor-100pf-50-Volt-C0G-5-Surface-Mount-0603-Paper-Tape-and-Reel_1856644.html" TargetMode="External"/><Relationship Id="rId3" Type="http://schemas.openxmlformats.org/officeDocument/2006/relationships/hyperlink" Target="http://au.element14.com/molex/22-27-2031/header-square-pin-2-54mm-3way/dp/9731156" TargetMode="External"/><Relationship Id="rId7" Type="http://schemas.openxmlformats.org/officeDocument/2006/relationships/hyperlink" Target="https://www.digikey.com/product-detail/en/yageo/RC0402JR-071KL/311-1.0KJRTR-ND/72640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com.au/itm/222438363376?_trksid=p2057872.m2749.l2649&amp;ssPageName=STRK%3AMEBIDX%3AIT" TargetMode="External"/><Relationship Id="rId1" Type="http://schemas.openxmlformats.org/officeDocument/2006/relationships/hyperlink" Target="http://www.ebay.com.au/itm/Manipulator-Alloy-Paw-Arm-Mechanical-Robotic-Claw-Clamp-for-Arduino-Robot-MG995-/252857056617?hash=item3adf747d69:g:AloAAOSwB-1Y7Hc2" TargetMode="External"/><Relationship Id="rId6" Type="http://schemas.openxmlformats.org/officeDocument/2006/relationships/hyperlink" Target="http://au.element14.com/molex/22-01-3037/housing-female-3way/dp/1462838?ost=22-01-3037&amp;searchView=table&amp;iscrfnonsku=false&amp;ddkey=http%3Aen-AU%2FElement14_Australia%2Fsearch" TargetMode="External"/><Relationship Id="rId11" Type="http://schemas.openxmlformats.org/officeDocument/2006/relationships/hyperlink" Target="https://www.digikey.com/product-detail/en/amphenol-fci/10090926-P154XLF/609-4022-ND/2350294" TargetMode="External"/><Relationship Id="rId5" Type="http://schemas.openxmlformats.org/officeDocument/2006/relationships/hyperlink" Target="http://au.element14.com/molex/22-01-3047/housing-female-4way/dp/1462831?MER=bn_level5_5NP_EngagementRecSingleItem_3" TargetMode="External"/><Relationship Id="rId10" Type="http://schemas.openxmlformats.org/officeDocument/2006/relationships/hyperlink" Target="http://au.element14.com/molex/08-50-0113/contact-crimp-terminal-30-22awg/dp/2063734?MER=bn_level5_5NP_EngagementRecSingleItem_2" TargetMode="External"/><Relationship Id="rId4" Type="http://schemas.openxmlformats.org/officeDocument/2006/relationships/hyperlink" Target="http://au.element14.com/molex/22-27-2041/header-square-pin-2-54mm-4way/dp/9731164?ost=22-27-2041&amp;scope=partnumberlookahead&amp;exaMfpn=true&amp;searchref=searchlookahead&amp;searchView=table&amp;iscrfnonsku=false&amp;ddkey=http%3Aen-AU%2FElement14_Australia%2Fw%2Fsearch" TargetMode="External"/><Relationship Id="rId9" Type="http://schemas.openxmlformats.org/officeDocument/2006/relationships/hyperlink" Target="http://www.jameco.com/z/12063G105ZAT2A-AVX-Capacitor-1-uF-25-Volt-Y5-Volt-20-To-80-Surface-Mount-1206-Embossed-Tape-and-Reel_7403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4"/>
  <sheetViews>
    <sheetView tabSelected="1" workbookViewId="0">
      <selection activeCell="J68" sqref="J68"/>
    </sheetView>
  </sheetViews>
  <sheetFormatPr defaultRowHeight="14.5" x14ac:dyDescent="0.35"/>
  <cols>
    <col min="1" max="1" width="20" customWidth="1"/>
    <col min="2" max="2" width="15.7265625" customWidth="1"/>
    <col min="3" max="3" width="20" customWidth="1"/>
    <col min="4" max="4" width="15.7265625" customWidth="1"/>
    <col min="5" max="5" width="17.7265625" customWidth="1"/>
    <col min="6" max="6" width="14.54296875" customWidth="1"/>
    <col min="7" max="9" width="15" customWidth="1"/>
  </cols>
  <sheetData>
    <row r="1" spans="1:10" x14ac:dyDescent="0.35">
      <c r="A1" s="12" t="s">
        <v>0</v>
      </c>
      <c r="B1" s="12"/>
      <c r="C1" s="12"/>
      <c r="D1" s="12"/>
      <c r="E1" s="12"/>
      <c r="F1" s="12"/>
      <c r="G1" s="13"/>
      <c r="H1" s="13"/>
      <c r="I1" s="13"/>
    </row>
    <row r="2" spans="1:10" ht="15" thickBot="1" x14ac:dyDescent="0.4">
      <c r="A2" s="12" t="s">
        <v>1</v>
      </c>
      <c r="B2" s="12" t="s">
        <v>16</v>
      </c>
      <c r="C2" s="12" t="s">
        <v>28</v>
      </c>
      <c r="D2" s="12" t="s">
        <v>129</v>
      </c>
      <c r="E2" s="12" t="s">
        <v>29</v>
      </c>
      <c r="F2" s="12" t="s">
        <v>2</v>
      </c>
      <c r="G2" s="13" t="s">
        <v>30</v>
      </c>
      <c r="H2" s="13" t="s">
        <v>31</v>
      </c>
      <c r="I2" s="13" t="s">
        <v>32</v>
      </c>
    </row>
    <row r="3" spans="1:10" s="16" customFormat="1" ht="15.5" thickTop="1" thickBot="1" x14ac:dyDescent="0.4">
      <c r="A3" s="16" t="s">
        <v>113</v>
      </c>
      <c r="I3" s="16">
        <f>SUM(I4:I18)</f>
        <v>61.980599999999995</v>
      </c>
    </row>
    <row r="4" spans="1:10" ht="15" thickTop="1" x14ac:dyDescent="0.35">
      <c r="A4" s="3" t="s">
        <v>109</v>
      </c>
      <c r="B4" s="3"/>
      <c r="C4" s="3">
        <v>272134449914</v>
      </c>
      <c r="D4" s="3">
        <v>1</v>
      </c>
      <c r="E4" s="3" t="s">
        <v>141</v>
      </c>
      <c r="F4" s="3">
        <v>272134449914</v>
      </c>
      <c r="G4" s="14" t="s">
        <v>34</v>
      </c>
      <c r="H4" s="14" t="s">
        <v>34</v>
      </c>
      <c r="I4" s="14">
        <v>6.9</v>
      </c>
    </row>
    <row r="5" spans="1:10" x14ac:dyDescent="0.35">
      <c r="A5" s="1" t="s">
        <v>110</v>
      </c>
      <c r="B5" s="1"/>
      <c r="C5" s="1" t="s">
        <v>142</v>
      </c>
      <c r="D5" s="1">
        <f>150*170+170*30+80*30</f>
        <v>33000</v>
      </c>
      <c r="E5" s="1" t="s">
        <v>143</v>
      </c>
      <c r="F5" s="1" t="s">
        <v>142</v>
      </c>
      <c r="G5" s="14" t="s">
        <v>34</v>
      </c>
      <c r="H5" s="14" t="s">
        <v>34</v>
      </c>
      <c r="I5" s="14">
        <v>2.19</v>
      </c>
    </row>
    <row r="6" spans="1:10" x14ac:dyDescent="0.35">
      <c r="A6" s="3" t="s">
        <v>111</v>
      </c>
      <c r="B6" s="3"/>
      <c r="C6" s="3">
        <v>2310899</v>
      </c>
      <c r="D6" s="3">
        <v>0</v>
      </c>
      <c r="E6" s="3" t="s">
        <v>144</v>
      </c>
      <c r="F6" s="3">
        <v>2310899</v>
      </c>
      <c r="G6" s="14" t="s">
        <v>34</v>
      </c>
      <c r="H6" s="14" t="s">
        <v>34</v>
      </c>
      <c r="I6" s="14">
        <f>15/25*3.25</f>
        <v>1.95</v>
      </c>
    </row>
    <row r="7" spans="1:10" x14ac:dyDescent="0.35">
      <c r="A7" s="1" t="s">
        <v>112</v>
      </c>
      <c r="B7" s="1"/>
      <c r="C7" s="1">
        <v>2310352</v>
      </c>
      <c r="D7" s="1">
        <v>0</v>
      </c>
      <c r="E7" s="1" t="s">
        <v>144</v>
      </c>
      <c r="F7" s="1">
        <v>2310352</v>
      </c>
      <c r="G7" s="14" t="s">
        <v>34</v>
      </c>
      <c r="H7" s="14" t="s">
        <v>34</v>
      </c>
      <c r="I7" s="14">
        <f>15/25*3.25</f>
        <v>1.95</v>
      </c>
    </row>
    <row r="8" spans="1:10" x14ac:dyDescent="0.35">
      <c r="A8" s="1" t="s">
        <v>145</v>
      </c>
      <c r="B8" s="1"/>
      <c r="C8" s="1">
        <v>4410536</v>
      </c>
      <c r="D8" s="1">
        <v>1</v>
      </c>
      <c r="E8" s="1" t="s">
        <v>144</v>
      </c>
      <c r="F8" s="1">
        <v>4410536</v>
      </c>
      <c r="G8" s="14" t="s">
        <v>34</v>
      </c>
      <c r="H8" s="14" t="s">
        <v>34</v>
      </c>
      <c r="I8" s="14">
        <v>3.67</v>
      </c>
    </row>
    <row r="9" spans="1:10" x14ac:dyDescent="0.35">
      <c r="A9" s="1" t="s">
        <v>146</v>
      </c>
      <c r="B9" s="1"/>
      <c r="C9" s="1" t="s">
        <v>142</v>
      </c>
      <c r="D9" s="1">
        <v>12</v>
      </c>
      <c r="E9" s="1" t="s">
        <v>147</v>
      </c>
      <c r="F9" s="1" t="s">
        <v>142</v>
      </c>
      <c r="G9" s="14" t="s">
        <v>34</v>
      </c>
      <c r="H9" s="14" t="s">
        <v>34</v>
      </c>
      <c r="I9" s="14">
        <v>0.33560000000000001</v>
      </c>
    </row>
    <row r="10" spans="1:10" x14ac:dyDescent="0.35">
      <c r="A10" s="3" t="s">
        <v>148</v>
      </c>
      <c r="B10" s="3"/>
      <c r="C10" s="3" t="s">
        <v>149</v>
      </c>
      <c r="D10" s="3">
        <v>2</v>
      </c>
      <c r="E10" s="3" t="s">
        <v>150</v>
      </c>
      <c r="F10" s="3" t="s">
        <v>149</v>
      </c>
      <c r="G10" s="14" t="s">
        <v>34</v>
      </c>
      <c r="H10" s="14" t="s">
        <v>34</v>
      </c>
      <c r="I10" s="14">
        <v>5.98</v>
      </c>
    </row>
    <row r="11" spans="1:10" x14ac:dyDescent="0.35">
      <c r="A11" s="1" t="s">
        <v>151</v>
      </c>
      <c r="B11" s="1"/>
      <c r="C11" s="1"/>
      <c r="D11" s="1">
        <v>4</v>
      </c>
      <c r="E11" s="1" t="s">
        <v>152</v>
      </c>
      <c r="F11" s="1"/>
      <c r="G11" s="14" t="s">
        <v>34</v>
      </c>
      <c r="H11" s="14" t="s">
        <v>34</v>
      </c>
      <c r="I11" s="14">
        <v>35.44</v>
      </c>
    </row>
    <row r="12" spans="1:10" x14ac:dyDescent="0.35">
      <c r="A12" s="3" t="s">
        <v>153</v>
      </c>
      <c r="B12" s="3"/>
      <c r="C12" s="3"/>
      <c r="D12" s="3"/>
      <c r="E12" s="3"/>
      <c r="F12" s="3"/>
      <c r="G12" s="14" t="s">
        <v>34</v>
      </c>
      <c r="H12" s="14" t="s">
        <v>34</v>
      </c>
      <c r="I12" s="14"/>
    </row>
    <row r="13" spans="1:10" x14ac:dyDescent="0.35">
      <c r="A13" s="1" t="s">
        <v>154</v>
      </c>
      <c r="B13" s="1"/>
      <c r="C13" s="1" t="s">
        <v>142</v>
      </c>
      <c r="D13" s="1">
        <v>1</v>
      </c>
      <c r="E13" s="1" t="s">
        <v>155</v>
      </c>
      <c r="F13" s="1" t="s">
        <v>142</v>
      </c>
      <c r="G13" s="14" t="s">
        <v>34</v>
      </c>
      <c r="H13" s="14" t="s">
        <v>34</v>
      </c>
      <c r="I13" s="14">
        <v>0.435</v>
      </c>
    </row>
    <row r="14" spans="1:10" x14ac:dyDescent="0.35">
      <c r="A14" s="1"/>
      <c r="B14" s="1"/>
      <c r="C14" s="1"/>
      <c r="D14" s="1"/>
      <c r="E14" s="1"/>
      <c r="F14" s="1"/>
      <c r="G14" s="14"/>
      <c r="H14" s="14"/>
      <c r="I14" s="14"/>
      <c r="J14" s="10"/>
    </row>
    <row r="15" spans="1:10" x14ac:dyDescent="0.35">
      <c r="A15" s="3" t="s">
        <v>158</v>
      </c>
      <c r="B15" s="3"/>
      <c r="C15" s="3"/>
      <c r="D15" s="3" t="s">
        <v>159</v>
      </c>
      <c r="E15" s="3" t="s">
        <v>160</v>
      </c>
      <c r="F15" s="3"/>
      <c r="G15" s="14" t="s">
        <v>34</v>
      </c>
      <c r="H15" s="14" t="s">
        <v>34</v>
      </c>
      <c r="I15" s="14">
        <v>0.15</v>
      </c>
    </row>
    <row r="16" spans="1:10" x14ac:dyDescent="0.35">
      <c r="A16" s="1" t="s">
        <v>161</v>
      </c>
      <c r="B16" s="1"/>
      <c r="C16" s="1"/>
      <c r="D16" s="1"/>
      <c r="E16" s="1" t="s">
        <v>162</v>
      </c>
      <c r="F16" s="1"/>
      <c r="G16" s="14" t="s">
        <v>34</v>
      </c>
      <c r="H16" s="14" t="s">
        <v>38</v>
      </c>
      <c r="I16" s="14">
        <v>1.69</v>
      </c>
    </row>
    <row r="17" spans="1:48" x14ac:dyDescent="0.35">
      <c r="A17" s="3"/>
      <c r="B17" s="3"/>
      <c r="C17" s="3"/>
      <c r="D17" s="3"/>
      <c r="E17" s="3"/>
      <c r="F17" s="3"/>
      <c r="G17" s="14"/>
      <c r="H17" s="14"/>
      <c r="I17" s="14"/>
    </row>
    <row r="18" spans="1:48" ht="15" thickBot="1" x14ac:dyDescent="0.4">
      <c r="A18" s="1" t="s">
        <v>163</v>
      </c>
      <c r="B18" s="1"/>
      <c r="C18" s="1">
        <v>2760591</v>
      </c>
      <c r="D18" s="1">
        <v>2</v>
      </c>
      <c r="E18" s="1" t="s">
        <v>144</v>
      </c>
      <c r="F18" s="1">
        <v>2760591</v>
      </c>
      <c r="G18" s="14" t="s">
        <v>34</v>
      </c>
      <c r="H18" s="14" t="s">
        <v>34</v>
      </c>
      <c r="I18" s="14">
        <f>2.58/2</f>
        <v>1.29</v>
      </c>
    </row>
    <row r="19" spans="1:48" ht="15.5" thickTop="1" thickBot="1" x14ac:dyDescent="0.4">
      <c r="A19" s="16" t="s">
        <v>126</v>
      </c>
      <c r="B19" s="16"/>
      <c r="C19" s="16"/>
      <c r="D19" s="16"/>
      <c r="E19" s="16"/>
      <c r="F19" s="16"/>
      <c r="G19" s="16"/>
      <c r="H19" s="16"/>
      <c r="I19" s="16">
        <f>SUM(I20:I27)</f>
        <v>33.450000000000003</v>
      </c>
    </row>
    <row r="20" spans="1:48" ht="15" thickTop="1" x14ac:dyDescent="0.35">
      <c r="A20" s="1" t="s">
        <v>13</v>
      </c>
      <c r="B20" s="1" t="s">
        <v>127</v>
      </c>
      <c r="C20" s="1" t="s">
        <v>128</v>
      </c>
      <c r="D20" s="1">
        <v>1</v>
      </c>
      <c r="E20" s="1"/>
      <c r="F20" s="1">
        <v>5.0999999999999996</v>
      </c>
      <c r="G20" s="14" t="s">
        <v>34</v>
      </c>
      <c r="H20" s="14" t="s">
        <v>38</v>
      </c>
      <c r="I20" s="14">
        <v>5.0999999999999996</v>
      </c>
    </row>
    <row r="21" spans="1:48" x14ac:dyDescent="0.35">
      <c r="A21" s="1" t="s">
        <v>156</v>
      </c>
      <c r="B21" s="1"/>
      <c r="C21" s="1"/>
      <c r="D21" s="1">
        <v>1</v>
      </c>
      <c r="E21" s="1" t="s">
        <v>157</v>
      </c>
      <c r="F21" s="1"/>
      <c r="G21" s="14" t="s">
        <v>34</v>
      </c>
      <c r="H21" s="14" t="s">
        <v>38</v>
      </c>
      <c r="I21" s="14">
        <v>8.5399999999999991</v>
      </c>
    </row>
    <row r="22" spans="1:48" x14ac:dyDescent="0.35">
      <c r="A22" s="1" t="s">
        <v>164</v>
      </c>
      <c r="B22" s="1"/>
      <c r="C22" s="1" t="s">
        <v>166</v>
      </c>
      <c r="D22" s="1">
        <v>1</v>
      </c>
      <c r="E22" s="1" t="s">
        <v>144</v>
      </c>
      <c r="F22" s="1"/>
      <c r="G22" s="14" t="s">
        <v>34</v>
      </c>
      <c r="H22" s="14" t="s">
        <v>34</v>
      </c>
      <c r="I22" s="14">
        <v>5</v>
      </c>
      <c r="J22" t="s">
        <v>165</v>
      </c>
    </row>
    <row r="23" spans="1:48" x14ac:dyDescent="0.35">
      <c r="A23" s="1" t="s">
        <v>4</v>
      </c>
      <c r="B23" s="1"/>
      <c r="C23" s="1"/>
      <c r="D23" s="1">
        <v>14</v>
      </c>
      <c r="E23" s="1" t="s">
        <v>144</v>
      </c>
      <c r="F23" s="1"/>
      <c r="G23" s="14" t="s">
        <v>34</v>
      </c>
      <c r="H23" s="14" t="s">
        <v>34</v>
      </c>
      <c r="I23" s="14">
        <v>5</v>
      </c>
    </row>
    <row r="24" spans="1:48" x14ac:dyDescent="0.35">
      <c r="A24" s="1" t="s">
        <v>167</v>
      </c>
      <c r="B24" s="1" t="s">
        <v>168</v>
      </c>
      <c r="C24" s="1"/>
      <c r="D24" s="1"/>
      <c r="E24" s="1" t="s">
        <v>169</v>
      </c>
      <c r="F24" s="1"/>
      <c r="G24" s="14" t="s">
        <v>34</v>
      </c>
      <c r="H24" s="14" t="s">
        <v>34</v>
      </c>
      <c r="I24" s="14">
        <v>3.83</v>
      </c>
      <c r="J24" t="s">
        <v>170</v>
      </c>
    </row>
    <row r="25" spans="1:48" x14ac:dyDescent="0.35">
      <c r="A25" s="1" t="s">
        <v>172</v>
      </c>
      <c r="B25" s="1" t="s">
        <v>173</v>
      </c>
      <c r="C25" s="1"/>
      <c r="D25" s="1" t="s">
        <v>174</v>
      </c>
      <c r="E25" s="1" t="s">
        <v>144</v>
      </c>
      <c r="F25" s="1" t="s">
        <v>175</v>
      </c>
      <c r="G25" s="14" t="s">
        <v>34</v>
      </c>
      <c r="H25" s="14" t="s">
        <v>34</v>
      </c>
      <c r="I25" s="14">
        <v>0.68</v>
      </c>
      <c r="J25" t="s">
        <v>176</v>
      </c>
    </row>
    <row r="26" spans="1:48" ht="15" thickBot="1" x14ac:dyDescent="0.4">
      <c r="A26" s="1" t="s">
        <v>171</v>
      </c>
      <c r="B26" s="1"/>
      <c r="C26" s="1"/>
      <c r="D26" s="1" t="s">
        <v>178</v>
      </c>
      <c r="E26" s="1" t="s">
        <v>142</v>
      </c>
      <c r="F26" s="1">
        <v>0.6</v>
      </c>
      <c r="G26" s="14" t="s">
        <v>38</v>
      </c>
      <c r="H26" s="14" t="s">
        <v>34</v>
      </c>
      <c r="I26" s="14">
        <v>0.3</v>
      </c>
      <c r="J26" t="s">
        <v>177</v>
      </c>
    </row>
    <row r="27" spans="1:48" s="16" customFormat="1" ht="15.5" thickTop="1" thickBot="1" x14ac:dyDescent="0.4">
      <c r="A27" s="1" t="s">
        <v>5</v>
      </c>
      <c r="B27" s="1"/>
      <c r="C27" s="1"/>
      <c r="D27" s="1">
        <v>13</v>
      </c>
      <c r="E27" s="1" t="s">
        <v>144</v>
      </c>
      <c r="F27" s="1"/>
      <c r="G27" s="14" t="s">
        <v>34</v>
      </c>
      <c r="H27" s="14" t="s">
        <v>34</v>
      </c>
      <c r="I27" s="14">
        <v>5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ht="15.5" thickTop="1" thickBot="1" x14ac:dyDescent="0.4">
      <c r="A28" s="16" t="s">
        <v>89</v>
      </c>
      <c r="B28" s="16"/>
      <c r="C28" s="16"/>
      <c r="D28" s="16"/>
      <c r="E28" s="16"/>
      <c r="F28" s="16"/>
      <c r="G28" s="16"/>
      <c r="H28" s="16"/>
      <c r="I28" s="16">
        <f>SUM(I29:I35)</f>
        <v>7.3333333333333339</v>
      </c>
      <c r="J28" t="s">
        <v>39</v>
      </c>
    </row>
    <row r="29" spans="1:48" ht="15" thickTop="1" x14ac:dyDescent="0.35">
      <c r="A29" s="3" t="s">
        <v>4</v>
      </c>
      <c r="B29" s="3"/>
      <c r="C29" s="3"/>
      <c r="D29" s="3"/>
      <c r="E29" s="3"/>
      <c r="F29" s="3"/>
      <c r="G29" s="14"/>
      <c r="H29" s="14"/>
      <c r="I29" s="14">
        <f>D29*F29</f>
        <v>0</v>
      </c>
      <c r="J29" t="s">
        <v>42</v>
      </c>
    </row>
    <row r="30" spans="1:48" x14ac:dyDescent="0.35">
      <c r="A30" s="1" t="s">
        <v>5</v>
      </c>
      <c r="B30" s="1"/>
      <c r="C30" s="1"/>
      <c r="D30" s="1"/>
      <c r="E30" s="1"/>
      <c r="F30" s="1"/>
      <c r="G30" s="14"/>
      <c r="H30" s="14"/>
      <c r="I30" s="14">
        <f t="shared" ref="I30:I35" si="0">D30*F30</f>
        <v>0</v>
      </c>
      <c r="J30" t="s">
        <v>43</v>
      </c>
    </row>
    <row r="31" spans="1:48" x14ac:dyDescent="0.35">
      <c r="A31" s="1" t="s">
        <v>90</v>
      </c>
      <c r="B31" s="1" t="s">
        <v>90</v>
      </c>
      <c r="C31" s="1"/>
      <c r="D31" s="1">
        <v>0.4</v>
      </c>
      <c r="E31" s="1" t="s">
        <v>91</v>
      </c>
      <c r="F31" s="1">
        <v>10</v>
      </c>
      <c r="G31" s="14" t="s">
        <v>34</v>
      </c>
      <c r="H31" s="14" t="s">
        <v>34</v>
      </c>
      <c r="I31" s="14">
        <f t="shared" si="0"/>
        <v>4</v>
      </c>
      <c r="J31" t="s">
        <v>46</v>
      </c>
    </row>
    <row r="32" spans="1:48" x14ac:dyDescent="0.35">
      <c r="A32" s="1" t="s">
        <v>92</v>
      </c>
      <c r="B32" s="1"/>
      <c r="C32" s="1"/>
      <c r="D32" s="1"/>
      <c r="E32" s="1"/>
      <c r="F32" s="1"/>
      <c r="G32" s="14"/>
      <c r="H32" s="14"/>
      <c r="I32" s="14">
        <f t="shared" si="0"/>
        <v>0</v>
      </c>
      <c r="J32" t="s">
        <v>48</v>
      </c>
    </row>
    <row r="33" spans="1:10" x14ac:dyDescent="0.35">
      <c r="A33" s="3" t="s">
        <v>93</v>
      </c>
      <c r="B33" s="3"/>
      <c r="C33" s="3"/>
      <c r="D33" s="3"/>
      <c r="E33" s="3"/>
      <c r="F33" s="3"/>
      <c r="G33" s="14"/>
      <c r="H33" s="14"/>
      <c r="I33" s="14">
        <f t="shared" si="0"/>
        <v>0</v>
      </c>
      <c r="J33" t="s">
        <v>52</v>
      </c>
    </row>
    <row r="34" spans="1:10" x14ac:dyDescent="0.35">
      <c r="A34" s="1" t="s">
        <v>94</v>
      </c>
      <c r="B34" s="1" t="s">
        <v>94</v>
      </c>
      <c r="C34" s="1"/>
      <c r="D34" s="1">
        <v>2</v>
      </c>
      <c r="E34" s="1" t="s">
        <v>95</v>
      </c>
      <c r="F34" s="1">
        <f>5/3</f>
        <v>1.6666666666666667</v>
      </c>
      <c r="G34" s="14" t="s">
        <v>38</v>
      </c>
      <c r="H34" s="14" t="s">
        <v>34</v>
      </c>
      <c r="I34" s="14">
        <f t="shared" si="0"/>
        <v>3.3333333333333335</v>
      </c>
      <c r="J34" t="s">
        <v>56</v>
      </c>
    </row>
    <row r="35" spans="1:10" ht="15" thickBot="1" x14ac:dyDescent="0.4">
      <c r="A35" s="1" t="s">
        <v>96</v>
      </c>
      <c r="B35" s="1"/>
      <c r="C35" s="1"/>
      <c r="D35" s="1"/>
      <c r="E35" s="1"/>
      <c r="F35" s="1"/>
      <c r="G35" s="14"/>
      <c r="H35" s="14"/>
      <c r="I35" s="14">
        <f t="shared" si="0"/>
        <v>0</v>
      </c>
      <c r="J35" t="s">
        <v>58</v>
      </c>
    </row>
    <row r="36" spans="1:10" ht="15.5" thickTop="1" thickBot="1" x14ac:dyDescent="0.4">
      <c r="A36" s="16" t="s">
        <v>98</v>
      </c>
      <c r="B36" s="16"/>
      <c r="C36" s="16"/>
      <c r="D36" s="16"/>
      <c r="E36" s="16"/>
      <c r="F36" s="16"/>
      <c r="G36" s="16"/>
      <c r="H36" s="16"/>
      <c r="I36" s="16">
        <f>SUM(I37:I44)</f>
        <v>20.55828</v>
      </c>
      <c r="J36" t="s">
        <v>62</v>
      </c>
    </row>
    <row r="37" spans="1:10" ht="15" thickTop="1" x14ac:dyDescent="0.35">
      <c r="A37" s="3" t="s">
        <v>99</v>
      </c>
      <c r="B37" s="3" t="s">
        <v>99</v>
      </c>
      <c r="C37" s="3"/>
      <c r="D37" s="3">
        <v>2</v>
      </c>
      <c r="E37" s="3" t="s">
        <v>82</v>
      </c>
      <c r="F37" s="3">
        <v>2.3719999999999999</v>
      </c>
      <c r="G37" s="14" t="s">
        <v>34</v>
      </c>
      <c r="H37" s="14" t="s">
        <v>38</v>
      </c>
      <c r="I37" s="14">
        <f>D37*F37</f>
        <v>4.7439999999999998</v>
      </c>
      <c r="J37" t="s">
        <v>64</v>
      </c>
    </row>
    <row r="38" spans="1:10" x14ac:dyDescent="0.35">
      <c r="A38" s="1" t="s">
        <v>100</v>
      </c>
      <c r="B38" s="1"/>
      <c r="C38" s="1"/>
      <c r="D38" s="1">
        <v>1</v>
      </c>
      <c r="E38" s="1"/>
      <c r="F38" s="1"/>
      <c r="G38" s="14" t="s">
        <v>38</v>
      </c>
      <c r="H38" s="14" t="s">
        <v>38</v>
      </c>
      <c r="I38" s="14">
        <v>2.5</v>
      </c>
      <c r="J38" s="10" t="s">
        <v>66</v>
      </c>
    </row>
    <row r="39" spans="1:10" x14ac:dyDescent="0.35">
      <c r="A39" s="1" t="s">
        <v>101</v>
      </c>
      <c r="B39" s="1"/>
      <c r="C39" s="1"/>
      <c r="D39" s="1">
        <v>1</v>
      </c>
      <c r="E39" s="1"/>
      <c r="F39" s="1"/>
      <c r="G39" s="14" t="s">
        <v>34</v>
      </c>
      <c r="H39" s="14" t="s">
        <v>38</v>
      </c>
      <c r="I39" s="14">
        <v>0.94</v>
      </c>
      <c r="J39" t="s">
        <v>67</v>
      </c>
    </row>
    <row r="40" spans="1:10" x14ac:dyDescent="0.35">
      <c r="A40" s="1" t="s">
        <v>102</v>
      </c>
      <c r="B40" s="1"/>
      <c r="C40" s="1"/>
      <c r="D40" s="1">
        <v>1</v>
      </c>
      <c r="E40" s="1"/>
      <c r="F40" s="1"/>
      <c r="G40" s="14" t="s">
        <v>34</v>
      </c>
      <c r="H40" s="14" t="s">
        <v>38</v>
      </c>
      <c r="I40" s="14">
        <v>4.3899999999999997</v>
      </c>
      <c r="J40" t="s">
        <v>69</v>
      </c>
    </row>
    <row r="41" spans="1:10" x14ac:dyDescent="0.35">
      <c r="A41" s="3" t="s">
        <v>103</v>
      </c>
      <c r="B41" s="3" t="s">
        <v>103</v>
      </c>
      <c r="C41" s="3" t="s">
        <v>104</v>
      </c>
      <c r="D41" s="3">
        <v>1</v>
      </c>
      <c r="E41" s="3"/>
      <c r="F41" s="3">
        <v>1.52</v>
      </c>
      <c r="G41" s="14" t="s">
        <v>34</v>
      </c>
      <c r="H41" s="14" t="s">
        <v>38</v>
      </c>
      <c r="I41" s="14">
        <f t="shared" ref="I38:I44" si="1">D41*F41</f>
        <v>1.52</v>
      </c>
      <c r="J41" t="s">
        <v>70</v>
      </c>
    </row>
    <row r="42" spans="1:10" x14ac:dyDescent="0.35">
      <c r="A42" s="1" t="s">
        <v>105</v>
      </c>
      <c r="B42" s="1" t="s">
        <v>137</v>
      </c>
      <c r="C42" s="1"/>
      <c r="D42" s="1">
        <v>1</v>
      </c>
      <c r="E42" s="1" t="s">
        <v>138</v>
      </c>
      <c r="F42" s="1">
        <v>4.75</v>
      </c>
      <c r="G42" s="14" t="s">
        <v>34</v>
      </c>
      <c r="H42" s="14" t="s">
        <v>34</v>
      </c>
      <c r="I42" s="14">
        <f t="shared" si="1"/>
        <v>4.75</v>
      </c>
      <c r="J42" t="s">
        <v>73</v>
      </c>
    </row>
    <row r="43" spans="1:10" x14ac:dyDescent="0.35">
      <c r="A43" s="1" t="s">
        <v>106</v>
      </c>
      <c r="B43" s="1" t="s">
        <v>106</v>
      </c>
      <c r="C43" s="1"/>
      <c r="D43" s="1">
        <v>2</v>
      </c>
      <c r="E43" s="1" t="s">
        <v>41</v>
      </c>
      <c r="F43" s="1">
        <v>0.51214000000000004</v>
      </c>
      <c r="G43" s="14" t="s">
        <v>34</v>
      </c>
      <c r="H43" s="14" t="s">
        <v>38</v>
      </c>
      <c r="I43" s="14">
        <f t="shared" si="1"/>
        <v>1.0242800000000001</v>
      </c>
      <c r="J43" t="s">
        <v>77</v>
      </c>
    </row>
    <row r="44" spans="1:10" ht="15" thickBot="1" x14ac:dyDescent="0.4">
      <c r="A44" s="3" t="s">
        <v>107</v>
      </c>
      <c r="B44" s="3" t="s">
        <v>107</v>
      </c>
      <c r="C44" s="3"/>
      <c r="D44" s="3">
        <v>2</v>
      </c>
      <c r="E44" s="3" t="s">
        <v>41</v>
      </c>
      <c r="F44" s="3">
        <v>0.34499999999999997</v>
      </c>
      <c r="G44" s="14" t="s">
        <v>34</v>
      </c>
      <c r="H44" s="14" t="s">
        <v>38</v>
      </c>
      <c r="I44" s="14">
        <f t="shared" si="1"/>
        <v>0.69</v>
      </c>
      <c r="J44" t="s">
        <v>78</v>
      </c>
    </row>
    <row r="45" spans="1:10" ht="15.5" thickTop="1" thickBot="1" x14ac:dyDescent="0.4">
      <c r="A45" s="16" t="s">
        <v>86</v>
      </c>
      <c r="B45" s="16"/>
      <c r="C45" s="16"/>
      <c r="D45" s="16"/>
      <c r="E45" s="16"/>
      <c r="F45" s="16"/>
      <c r="G45" s="16"/>
      <c r="H45" s="16"/>
      <c r="I45" s="16">
        <f>SUM(I46:I65)</f>
        <v>16.922899999999998</v>
      </c>
      <c r="J45" t="s">
        <v>83</v>
      </c>
    </row>
    <row r="46" spans="1:10" ht="15" thickTop="1" x14ac:dyDescent="0.35">
      <c r="A46" s="2" t="s">
        <v>35</v>
      </c>
      <c r="B46" s="2" t="s">
        <v>35</v>
      </c>
      <c r="C46" s="2" t="s">
        <v>36</v>
      </c>
      <c r="D46" s="2">
        <v>1</v>
      </c>
      <c r="E46" s="2" t="s">
        <v>37</v>
      </c>
      <c r="F46" s="2">
        <v>4.0599999999999996</v>
      </c>
      <c r="G46" s="15" t="s">
        <v>38</v>
      </c>
      <c r="H46" s="15" t="s">
        <v>38</v>
      </c>
      <c r="I46" s="15">
        <v>4.0599999999999996</v>
      </c>
      <c r="J46" t="s">
        <v>114</v>
      </c>
    </row>
    <row r="47" spans="1:10" ht="15" thickBot="1" x14ac:dyDescent="0.4">
      <c r="A47" s="2" t="s">
        <v>40</v>
      </c>
      <c r="B47" s="2" t="s">
        <v>40</v>
      </c>
      <c r="C47" s="2"/>
      <c r="D47" s="2">
        <v>1</v>
      </c>
      <c r="E47" s="2" t="s">
        <v>41</v>
      </c>
      <c r="F47" s="2">
        <v>1.48E-3</v>
      </c>
      <c r="G47" s="15" t="s">
        <v>34</v>
      </c>
      <c r="H47" s="15" t="s">
        <v>38</v>
      </c>
      <c r="I47" s="15">
        <v>1.48E-3</v>
      </c>
    </row>
    <row r="48" spans="1:10" s="16" customFormat="1" ht="15.5" thickTop="1" thickBot="1" x14ac:dyDescent="0.4">
      <c r="A48" s="2" t="s">
        <v>33</v>
      </c>
      <c r="B48" s="2" t="s">
        <v>33</v>
      </c>
      <c r="C48" s="2"/>
      <c r="D48" s="2">
        <v>9</v>
      </c>
      <c r="E48" s="2" t="s">
        <v>41</v>
      </c>
      <c r="F48" s="2">
        <v>1.06E-3</v>
      </c>
      <c r="G48" s="15" t="s">
        <v>34</v>
      </c>
      <c r="H48" s="15" t="s">
        <v>38</v>
      </c>
      <c r="I48" s="15">
        <v>9.5399999999999999E-3</v>
      </c>
    </row>
    <row r="49" spans="1:10" ht="15" thickTop="1" x14ac:dyDescent="0.35">
      <c r="A49" s="2" t="s">
        <v>44</v>
      </c>
      <c r="B49" s="2" t="s">
        <v>44</v>
      </c>
      <c r="C49" s="2"/>
      <c r="D49" s="2">
        <v>4</v>
      </c>
      <c r="E49" s="2" t="s">
        <v>45</v>
      </c>
      <c r="F49" s="2">
        <v>2.3E-2</v>
      </c>
      <c r="G49" s="15" t="s">
        <v>34</v>
      </c>
      <c r="H49" s="15" t="s">
        <v>38</v>
      </c>
      <c r="I49" s="15">
        <v>9.1999999999999998E-2</v>
      </c>
      <c r="J49" t="s">
        <v>43</v>
      </c>
    </row>
    <row r="50" spans="1:10" x14ac:dyDescent="0.35">
      <c r="A50" s="2" t="s">
        <v>47</v>
      </c>
      <c r="B50" s="2" t="s">
        <v>47</v>
      </c>
      <c r="C50" s="2"/>
      <c r="D50" s="2">
        <v>5</v>
      </c>
      <c r="E50" s="2" t="s">
        <v>45</v>
      </c>
      <c r="F50" s="2">
        <v>5.0000000000000001E-3</v>
      </c>
      <c r="G50" s="15" t="s">
        <v>34</v>
      </c>
      <c r="H50" s="15" t="s">
        <v>38</v>
      </c>
      <c r="I50" s="15">
        <v>2.5000000000000001E-2</v>
      </c>
      <c r="J50" t="s">
        <v>46</v>
      </c>
    </row>
    <row r="51" spans="1:10" x14ac:dyDescent="0.35">
      <c r="A51" s="2" t="s">
        <v>49</v>
      </c>
      <c r="B51" s="2" t="s">
        <v>50</v>
      </c>
      <c r="C51" s="2" t="s">
        <v>51</v>
      </c>
      <c r="D51" s="2">
        <v>1</v>
      </c>
      <c r="E51" s="2" t="s">
        <v>37</v>
      </c>
      <c r="F51" s="2">
        <v>0.32100000000000001</v>
      </c>
      <c r="G51" s="15" t="s">
        <v>34</v>
      </c>
      <c r="H51" s="15" t="s">
        <v>38</v>
      </c>
      <c r="I51" s="15">
        <v>0.32100000000000001</v>
      </c>
      <c r="J51" t="s">
        <v>48</v>
      </c>
    </row>
    <row r="52" spans="1:10" x14ac:dyDescent="0.35">
      <c r="A52" s="2" t="s">
        <v>53</v>
      </c>
      <c r="B52" s="2" t="s">
        <v>54</v>
      </c>
      <c r="C52" s="2" t="s">
        <v>55</v>
      </c>
      <c r="D52" s="2">
        <v>1</v>
      </c>
      <c r="E52" s="2" t="s">
        <v>41</v>
      </c>
      <c r="F52" s="2">
        <v>2.84</v>
      </c>
      <c r="G52" s="15" t="s">
        <v>38</v>
      </c>
      <c r="H52" s="15" t="s">
        <v>38</v>
      </c>
      <c r="I52" s="15">
        <v>2.84</v>
      </c>
      <c r="J52" t="s">
        <v>66</v>
      </c>
    </row>
    <row r="53" spans="1:10" x14ac:dyDescent="0.35">
      <c r="A53" s="2" t="s">
        <v>57</v>
      </c>
      <c r="B53" s="2" t="s">
        <v>57</v>
      </c>
      <c r="C53" s="2"/>
      <c r="D53" s="2">
        <v>1</v>
      </c>
      <c r="E53" s="2" t="s">
        <v>45</v>
      </c>
      <c r="F53" s="2">
        <v>0.39</v>
      </c>
      <c r="G53" s="15" t="s">
        <v>38</v>
      </c>
      <c r="H53" s="15" t="s">
        <v>34</v>
      </c>
      <c r="I53" s="15">
        <v>0.39</v>
      </c>
      <c r="J53" t="s">
        <v>67</v>
      </c>
    </row>
    <row r="54" spans="1:10" x14ac:dyDescent="0.35">
      <c r="A54" s="2" t="s">
        <v>59</v>
      </c>
      <c r="B54" s="2" t="s">
        <v>60</v>
      </c>
      <c r="C54" s="2"/>
      <c r="D54" s="2">
        <v>2</v>
      </c>
      <c r="E54" s="2" t="s">
        <v>61</v>
      </c>
      <c r="F54" s="2">
        <v>0.113</v>
      </c>
      <c r="G54" s="15" t="s">
        <v>34</v>
      </c>
      <c r="H54" s="15" t="s">
        <v>38</v>
      </c>
      <c r="I54" s="15">
        <v>0.22600000000000001</v>
      </c>
      <c r="J54" t="s">
        <v>69</v>
      </c>
    </row>
    <row r="55" spans="1:10" x14ac:dyDescent="0.35">
      <c r="A55" s="2" t="s">
        <v>59</v>
      </c>
      <c r="B55" s="2" t="s">
        <v>63</v>
      </c>
      <c r="C55" s="2"/>
      <c r="D55" s="2">
        <v>2</v>
      </c>
      <c r="E55" s="2" t="s">
        <v>61</v>
      </c>
      <c r="F55" s="2">
        <v>3.1E-2</v>
      </c>
      <c r="G55" s="15" t="s">
        <v>34</v>
      </c>
      <c r="H55" s="15" t="s">
        <v>38</v>
      </c>
      <c r="I55" s="15">
        <v>6.2E-2</v>
      </c>
      <c r="J55" t="s">
        <v>70</v>
      </c>
    </row>
    <row r="56" spans="1:10" x14ac:dyDescent="0.35">
      <c r="A56" s="2" t="s">
        <v>65</v>
      </c>
      <c r="B56" s="2" t="s">
        <v>60</v>
      </c>
      <c r="C56" s="2"/>
      <c r="D56" s="2">
        <v>3</v>
      </c>
      <c r="E56" s="2" t="s">
        <v>61</v>
      </c>
      <c r="F56" s="2">
        <v>0.29599999999999999</v>
      </c>
      <c r="G56" s="15" t="s">
        <v>34</v>
      </c>
      <c r="H56" s="15" t="s">
        <v>38</v>
      </c>
      <c r="I56" s="15">
        <v>0.8879999999999999</v>
      </c>
      <c r="J56" t="s">
        <v>73</v>
      </c>
    </row>
    <row r="57" spans="1:10" x14ac:dyDescent="0.35">
      <c r="A57" s="2" t="s">
        <v>65</v>
      </c>
      <c r="B57" s="2" t="s">
        <v>63</v>
      </c>
      <c r="C57" s="2"/>
      <c r="D57" s="2">
        <v>3</v>
      </c>
      <c r="E57" s="2" t="s">
        <v>61</v>
      </c>
      <c r="F57" s="2">
        <v>9.9000000000000005E-2</v>
      </c>
      <c r="G57" s="15" t="s">
        <v>34</v>
      </c>
      <c r="H57" s="15" t="s">
        <v>38</v>
      </c>
      <c r="I57" s="15">
        <v>0.29700000000000004</v>
      </c>
      <c r="J57" t="s">
        <v>78</v>
      </c>
    </row>
    <row r="58" spans="1:10" x14ac:dyDescent="0.35">
      <c r="A58" s="2" t="s">
        <v>68</v>
      </c>
      <c r="B58" s="2" t="s">
        <v>60</v>
      </c>
      <c r="C58" s="2"/>
      <c r="D58" s="2">
        <v>4</v>
      </c>
      <c r="E58" s="2" t="s">
        <v>61</v>
      </c>
      <c r="F58" s="2">
        <v>0.40799999999999997</v>
      </c>
      <c r="G58" s="15" t="s">
        <v>34</v>
      </c>
      <c r="H58" s="15" t="s">
        <v>38</v>
      </c>
      <c r="I58" s="15">
        <v>1.6319999999999999</v>
      </c>
      <c r="J58" t="s">
        <v>83</v>
      </c>
    </row>
    <row r="59" spans="1:10" ht="15" thickBot="1" x14ac:dyDescent="0.4">
      <c r="A59" s="2" t="s">
        <v>68</v>
      </c>
      <c r="B59" s="2" t="s">
        <v>63</v>
      </c>
      <c r="C59" s="2"/>
      <c r="D59" s="2">
        <v>4</v>
      </c>
      <c r="E59" s="2" t="s">
        <v>61</v>
      </c>
      <c r="F59" s="2">
        <v>0.13900000000000001</v>
      </c>
      <c r="G59" s="15" t="s">
        <v>34</v>
      </c>
      <c r="H59" s="15" t="s">
        <v>38</v>
      </c>
      <c r="I59" s="15">
        <v>0.55600000000000005</v>
      </c>
    </row>
    <row r="60" spans="1:10" s="16" customFormat="1" ht="15.5" thickTop="1" thickBot="1" x14ac:dyDescent="0.4">
      <c r="A60" s="2" t="s">
        <v>71</v>
      </c>
      <c r="B60" s="2" t="s">
        <v>72</v>
      </c>
      <c r="C60" s="2"/>
      <c r="D60" s="2">
        <v>29</v>
      </c>
      <c r="E60" s="2" t="s">
        <v>61</v>
      </c>
      <c r="F60" s="2">
        <v>2.7E-2</v>
      </c>
      <c r="G60" s="15" t="s">
        <v>34</v>
      </c>
      <c r="H60" s="15" t="s">
        <v>38</v>
      </c>
      <c r="I60" s="15">
        <v>0.78300000000000003</v>
      </c>
    </row>
    <row r="61" spans="1:10" ht="15" thickTop="1" x14ac:dyDescent="0.35">
      <c r="A61" s="2" t="s">
        <v>74</v>
      </c>
      <c r="B61" s="2" t="s">
        <v>75</v>
      </c>
      <c r="C61" s="2"/>
      <c r="D61" s="2">
        <v>1</v>
      </c>
      <c r="E61" s="2" t="s">
        <v>76</v>
      </c>
      <c r="F61" s="2">
        <v>0.59</v>
      </c>
      <c r="G61" s="15" t="s">
        <v>34</v>
      </c>
      <c r="H61" s="15" t="s">
        <v>38</v>
      </c>
      <c r="I61" s="15">
        <v>0.59</v>
      </c>
      <c r="J61" t="s">
        <v>139</v>
      </c>
    </row>
    <row r="62" spans="1:10" x14ac:dyDescent="0.35">
      <c r="A62" s="2" t="s">
        <v>17</v>
      </c>
      <c r="B62" s="2" t="s">
        <v>17</v>
      </c>
      <c r="C62" s="2"/>
      <c r="D62" s="2">
        <v>1</v>
      </c>
      <c r="E62" s="2" t="s">
        <v>41</v>
      </c>
      <c r="F62" s="2">
        <v>0.81788000000000005</v>
      </c>
      <c r="G62" s="15" t="s">
        <v>34</v>
      </c>
      <c r="H62" s="15" t="s">
        <v>34</v>
      </c>
      <c r="I62" s="15">
        <v>0.81788000000000005</v>
      </c>
      <c r="J62" t="s">
        <v>120</v>
      </c>
    </row>
    <row r="63" spans="1:10" x14ac:dyDescent="0.35">
      <c r="A63" s="2" t="s">
        <v>79</v>
      </c>
      <c r="B63" s="2" t="s">
        <v>80</v>
      </c>
      <c r="C63" s="2" t="s">
        <v>81</v>
      </c>
      <c r="D63" s="2">
        <v>4</v>
      </c>
      <c r="E63" s="2" t="s">
        <v>82</v>
      </c>
      <c r="F63" s="2">
        <v>0.24299999999999999</v>
      </c>
      <c r="G63" s="15" t="s">
        <v>34</v>
      </c>
      <c r="H63" s="15" t="s">
        <v>38</v>
      </c>
      <c r="I63" s="15">
        <v>0.97199999999999998</v>
      </c>
      <c r="J63" t="s">
        <v>125</v>
      </c>
    </row>
    <row r="64" spans="1:10" x14ac:dyDescent="0.35">
      <c r="A64" s="2" t="s">
        <v>20</v>
      </c>
      <c r="B64" s="2" t="s">
        <v>115</v>
      </c>
      <c r="C64" s="2"/>
      <c r="D64" s="15">
        <v>1</v>
      </c>
      <c r="E64" s="2" t="s">
        <v>116</v>
      </c>
      <c r="F64" s="2">
        <v>1.36</v>
      </c>
      <c r="G64" s="2" t="s">
        <v>34</v>
      </c>
      <c r="H64" s="15" t="s">
        <v>34</v>
      </c>
      <c r="I64" s="15">
        <v>1.36</v>
      </c>
      <c r="J64" t="s">
        <v>130</v>
      </c>
    </row>
    <row r="65" spans="1:10" ht="15" thickBot="1" x14ac:dyDescent="0.4">
      <c r="A65" s="2" t="s">
        <v>15</v>
      </c>
      <c r="B65" s="2" t="s">
        <v>84</v>
      </c>
      <c r="C65" s="2"/>
      <c r="D65" s="2">
        <v>1</v>
      </c>
      <c r="E65" s="2" t="s">
        <v>85</v>
      </c>
      <c r="F65" s="2">
        <v>1</v>
      </c>
      <c r="G65" s="15" t="s">
        <v>34</v>
      </c>
      <c r="H65" s="15" t="s">
        <v>34</v>
      </c>
      <c r="I65" s="15">
        <v>1</v>
      </c>
      <c r="J65" t="s">
        <v>136</v>
      </c>
    </row>
    <row r="66" spans="1:10" ht="15.5" thickTop="1" thickBot="1" x14ac:dyDescent="0.4">
      <c r="A66" s="16" t="s">
        <v>87</v>
      </c>
      <c r="B66" s="16"/>
      <c r="C66" s="16"/>
      <c r="D66" s="16"/>
      <c r="E66" s="16"/>
      <c r="F66" s="16"/>
      <c r="G66" s="16"/>
      <c r="H66" s="16"/>
      <c r="I66" s="16">
        <f>SUM(I67:I77)</f>
        <v>6.8330600000000006</v>
      </c>
      <c r="J66" t="s">
        <v>179</v>
      </c>
    </row>
    <row r="67" spans="1:10" ht="15" thickTop="1" x14ac:dyDescent="0.35">
      <c r="A67" s="8" t="s">
        <v>33</v>
      </c>
      <c r="B67" s="2" t="s">
        <v>33</v>
      </c>
      <c r="C67" s="2"/>
      <c r="D67" s="2">
        <v>3</v>
      </c>
      <c r="E67" s="2" t="s">
        <v>41</v>
      </c>
      <c r="F67" s="2">
        <v>1.06E-3</v>
      </c>
      <c r="G67" s="15" t="s">
        <v>34</v>
      </c>
      <c r="H67" s="15" t="s">
        <v>38</v>
      </c>
      <c r="I67" s="15">
        <f t="shared" ref="I67:I77" si="2">D67*F67</f>
        <v>3.1799999999999997E-3</v>
      </c>
      <c r="J67" t="s">
        <v>180</v>
      </c>
    </row>
    <row r="68" spans="1:10" x14ac:dyDescent="0.35">
      <c r="A68" s="9" t="s">
        <v>44</v>
      </c>
      <c r="B68" s="7" t="s">
        <v>44</v>
      </c>
      <c r="C68" s="7"/>
      <c r="D68" s="7">
        <v>2</v>
      </c>
      <c r="E68" s="7" t="s">
        <v>45</v>
      </c>
      <c r="F68" s="7">
        <v>2.3E-2</v>
      </c>
      <c r="G68" s="15" t="s">
        <v>34</v>
      </c>
      <c r="H68" s="15" t="s">
        <v>38</v>
      </c>
      <c r="I68" s="15">
        <f t="shared" si="2"/>
        <v>4.5999999999999999E-2</v>
      </c>
      <c r="J68" t="s">
        <v>181</v>
      </c>
    </row>
    <row r="69" spans="1:10" x14ac:dyDescent="0.35">
      <c r="A69" s="2" t="s">
        <v>47</v>
      </c>
      <c r="B69" s="2" t="s">
        <v>47</v>
      </c>
      <c r="C69" s="2"/>
      <c r="D69" s="2">
        <v>4</v>
      </c>
      <c r="E69" s="2" t="s">
        <v>45</v>
      </c>
      <c r="F69" s="2">
        <v>5.0000000000000001E-3</v>
      </c>
      <c r="G69" s="15" t="s">
        <v>34</v>
      </c>
      <c r="H69" s="15" t="s">
        <v>38</v>
      </c>
      <c r="I69" s="15">
        <f t="shared" si="2"/>
        <v>0.02</v>
      </c>
    </row>
    <row r="70" spans="1:10" x14ac:dyDescent="0.35">
      <c r="A70" s="2" t="s">
        <v>65</v>
      </c>
      <c r="B70" s="2" t="s">
        <v>60</v>
      </c>
      <c r="C70" s="2"/>
      <c r="D70" s="2">
        <v>3</v>
      </c>
      <c r="E70" s="2" t="s">
        <v>61</v>
      </c>
      <c r="F70" s="2">
        <v>0.29599999999999999</v>
      </c>
      <c r="G70" s="15" t="s">
        <v>34</v>
      </c>
      <c r="H70" s="15" t="s">
        <v>38</v>
      </c>
      <c r="I70" s="15">
        <f t="shared" si="2"/>
        <v>0.8879999999999999</v>
      </c>
    </row>
    <row r="71" spans="1:10" s="19" customFormat="1" x14ac:dyDescent="0.35">
      <c r="A71" s="2" t="s">
        <v>65</v>
      </c>
      <c r="B71" s="2" t="s">
        <v>63</v>
      </c>
      <c r="C71" s="2"/>
      <c r="D71" s="2">
        <v>3</v>
      </c>
      <c r="E71" s="2" t="s">
        <v>61</v>
      </c>
      <c r="F71" s="2">
        <v>9.9000000000000005E-2</v>
      </c>
      <c r="G71" s="15" t="s">
        <v>34</v>
      </c>
      <c r="H71" s="15" t="s">
        <v>38</v>
      </c>
      <c r="I71" s="15">
        <f t="shared" si="2"/>
        <v>0.29700000000000004</v>
      </c>
    </row>
    <row r="72" spans="1:10" x14ac:dyDescent="0.35">
      <c r="A72" s="2" t="s">
        <v>68</v>
      </c>
      <c r="B72" s="2" t="s">
        <v>60</v>
      </c>
      <c r="C72" s="2"/>
      <c r="D72" s="2">
        <v>5</v>
      </c>
      <c r="E72" s="2" t="s">
        <v>61</v>
      </c>
      <c r="F72" s="2">
        <v>0.40799999999999997</v>
      </c>
      <c r="G72" s="15" t="s">
        <v>34</v>
      </c>
      <c r="H72" s="15" t="s">
        <v>38</v>
      </c>
      <c r="I72" s="15">
        <f t="shared" si="2"/>
        <v>2.04</v>
      </c>
    </row>
    <row r="73" spans="1:10" x14ac:dyDescent="0.35">
      <c r="A73" s="8" t="s">
        <v>68</v>
      </c>
      <c r="B73" s="2" t="s">
        <v>63</v>
      </c>
      <c r="C73" s="2"/>
      <c r="D73" s="2">
        <v>5</v>
      </c>
      <c r="E73" s="2" t="s">
        <v>61</v>
      </c>
      <c r="F73" s="2">
        <v>0.13900000000000001</v>
      </c>
      <c r="G73" s="15" t="s">
        <v>34</v>
      </c>
      <c r="H73" s="15" t="s">
        <v>38</v>
      </c>
      <c r="I73" s="15">
        <f t="shared" si="2"/>
        <v>0.69500000000000006</v>
      </c>
    </row>
    <row r="74" spans="1:10" x14ac:dyDescent="0.35">
      <c r="A74" s="9" t="s">
        <v>71</v>
      </c>
      <c r="B74" s="7" t="s">
        <v>72</v>
      </c>
      <c r="C74" s="7"/>
      <c r="D74" s="7">
        <f>3*3+5*4</f>
        <v>29</v>
      </c>
      <c r="E74" s="7" t="s">
        <v>61</v>
      </c>
      <c r="F74" s="7">
        <v>2.7E-2</v>
      </c>
      <c r="G74" s="15" t="s">
        <v>34</v>
      </c>
      <c r="H74" s="15" t="s">
        <v>38</v>
      </c>
      <c r="I74" s="15">
        <f t="shared" si="2"/>
        <v>0.78300000000000003</v>
      </c>
    </row>
    <row r="75" spans="1:10" x14ac:dyDescent="0.35">
      <c r="A75" s="2" t="s">
        <v>17</v>
      </c>
      <c r="B75" s="2" t="s">
        <v>17</v>
      </c>
      <c r="C75" s="2"/>
      <c r="D75" s="2">
        <v>1</v>
      </c>
      <c r="E75" s="2" t="s">
        <v>41</v>
      </c>
      <c r="F75" s="2">
        <v>0.81788000000000005</v>
      </c>
      <c r="G75" s="15" t="s">
        <v>34</v>
      </c>
      <c r="H75" s="15" t="s">
        <v>34</v>
      </c>
      <c r="I75" s="15">
        <f t="shared" si="2"/>
        <v>0.81788000000000005</v>
      </c>
    </row>
    <row r="76" spans="1:10" x14ac:dyDescent="0.35">
      <c r="A76" s="2" t="s">
        <v>79</v>
      </c>
      <c r="B76" s="2" t="s">
        <v>80</v>
      </c>
      <c r="C76" s="2" t="s">
        <v>81</v>
      </c>
      <c r="D76" s="2">
        <v>1</v>
      </c>
      <c r="E76" s="2" t="s">
        <v>82</v>
      </c>
      <c r="F76" s="2">
        <v>0.24299999999999999</v>
      </c>
      <c r="G76" s="15" t="s">
        <v>34</v>
      </c>
      <c r="H76" s="15" t="s">
        <v>38</v>
      </c>
      <c r="I76" s="15">
        <f t="shared" si="2"/>
        <v>0.24299999999999999</v>
      </c>
    </row>
    <row r="77" spans="1:10" ht="15" thickBot="1" x14ac:dyDescent="0.4">
      <c r="A77" s="2" t="s">
        <v>15</v>
      </c>
      <c r="B77" s="2" t="s">
        <v>88</v>
      </c>
      <c r="C77" s="2"/>
      <c r="D77" s="2">
        <v>1</v>
      </c>
      <c r="E77" s="2" t="s">
        <v>85</v>
      </c>
      <c r="F77" s="2">
        <v>1</v>
      </c>
      <c r="G77" s="15" t="s">
        <v>34</v>
      </c>
      <c r="H77" s="15" t="s">
        <v>34</v>
      </c>
      <c r="I77" s="15">
        <f t="shared" si="2"/>
        <v>1</v>
      </c>
    </row>
    <row r="78" spans="1:10" ht="15.5" thickTop="1" thickBot="1" x14ac:dyDescent="0.4">
      <c r="A78" s="16" t="s">
        <v>108</v>
      </c>
      <c r="B78" s="16"/>
      <c r="C78" s="16"/>
      <c r="D78" s="16"/>
      <c r="E78" s="16"/>
      <c r="F78" s="16"/>
      <c r="G78" s="16"/>
      <c r="H78" s="16"/>
      <c r="I78" s="16">
        <f>SUM(I79:I83)</f>
        <v>18.380000000000003</v>
      </c>
    </row>
    <row r="79" spans="1:10" ht="15" thickTop="1" x14ac:dyDescent="0.35">
      <c r="A79" s="2" t="s">
        <v>21</v>
      </c>
      <c r="B79" s="2" t="s">
        <v>119</v>
      </c>
      <c r="C79" s="2"/>
      <c r="D79" s="2">
        <v>1</v>
      </c>
      <c r="E79" s="2"/>
      <c r="F79" s="2">
        <v>6.28</v>
      </c>
      <c r="G79" s="15" t="s">
        <v>34</v>
      </c>
      <c r="H79" s="15" t="s">
        <v>34</v>
      </c>
      <c r="I79" s="15">
        <v>6.28</v>
      </c>
      <c r="J79" t="s">
        <v>23</v>
      </c>
    </row>
    <row r="80" spans="1:10" x14ac:dyDescent="0.35">
      <c r="A80" s="2" t="s">
        <v>117</v>
      </c>
      <c r="B80" s="2" t="s">
        <v>118</v>
      </c>
      <c r="C80" s="2"/>
      <c r="D80" s="2">
        <v>1</v>
      </c>
      <c r="E80" s="2" t="s">
        <v>121</v>
      </c>
      <c r="F80" s="2">
        <v>4.95</v>
      </c>
      <c r="G80" s="15" t="s">
        <v>34</v>
      </c>
      <c r="H80" s="15" t="s">
        <v>34</v>
      </c>
      <c r="I80" s="15">
        <v>4.95</v>
      </c>
      <c r="J80" s="10" t="s">
        <v>22</v>
      </c>
    </row>
    <row r="81" spans="1:9" x14ac:dyDescent="0.35">
      <c r="A81" s="8" t="s">
        <v>122</v>
      </c>
      <c r="B81" s="2" t="s">
        <v>123</v>
      </c>
      <c r="C81" s="2"/>
      <c r="D81" s="2">
        <v>1</v>
      </c>
      <c r="E81" s="2" t="s">
        <v>124</v>
      </c>
      <c r="F81" s="2">
        <v>4.55</v>
      </c>
      <c r="G81" s="15" t="s">
        <v>34</v>
      </c>
      <c r="H81" s="15" t="s">
        <v>38</v>
      </c>
      <c r="I81" s="15">
        <v>4.55</v>
      </c>
    </row>
    <row r="82" spans="1:9" x14ac:dyDescent="0.35">
      <c r="A82" s="9" t="s">
        <v>105</v>
      </c>
      <c r="B82" s="7" t="s">
        <v>132</v>
      </c>
      <c r="C82" s="7"/>
      <c r="D82" s="7"/>
      <c r="E82" s="7" t="s">
        <v>131</v>
      </c>
      <c r="F82" s="7">
        <v>1.3</v>
      </c>
      <c r="G82" s="15" t="s">
        <v>34</v>
      </c>
      <c r="H82" s="15" t="s">
        <v>34</v>
      </c>
      <c r="I82" s="15">
        <v>1.3</v>
      </c>
    </row>
    <row r="83" spans="1:9" x14ac:dyDescent="0.35">
      <c r="A83" s="2" t="s">
        <v>133</v>
      </c>
      <c r="B83" s="2" t="s">
        <v>134</v>
      </c>
      <c r="C83" s="2"/>
      <c r="D83" s="2">
        <v>1</v>
      </c>
      <c r="E83" s="2" t="s">
        <v>135</v>
      </c>
      <c r="F83" s="2">
        <v>1.5</v>
      </c>
      <c r="G83" s="15" t="s">
        <v>34</v>
      </c>
      <c r="H83" s="15" t="s">
        <v>38</v>
      </c>
      <c r="I83" s="15">
        <v>1.3</v>
      </c>
    </row>
    <row r="84" spans="1:9" x14ac:dyDescent="0.35">
      <c r="H84" s="15" t="s">
        <v>140</v>
      </c>
      <c r="I84" s="15">
        <f>I78+I66+I45+I36+I28+I3+I19</f>
        <v>165.45817333333332</v>
      </c>
    </row>
    <row r="89" spans="1:9" x14ac:dyDescent="0.35">
      <c r="A89" s="17" t="s">
        <v>97</v>
      </c>
      <c r="B89" s="17"/>
      <c r="C89" s="17"/>
      <c r="D89" s="17"/>
      <c r="E89" s="17"/>
      <c r="F89" s="17"/>
      <c r="G89" s="18"/>
      <c r="H89" s="18"/>
      <c r="I89" s="18"/>
    </row>
    <row r="90" spans="1:9" x14ac:dyDescent="0.35">
      <c r="A90" s="11" t="s">
        <v>8</v>
      </c>
      <c r="B90" s="3"/>
      <c r="C90" s="3"/>
      <c r="D90" s="3"/>
      <c r="E90" s="3"/>
      <c r="F90" s="3"/>
      <c r="G90" s="14"/>
      <c r="H90" s="14"/>
      <c r="I90" s="14"/>
    </row>
    <row r="91" spans="1:9" x14ac:dyDescent="0.35">
      <c r="A91" s="4" t="s">
        <v>9</v>
      </c>
      <c r="B91" s="1"/>
      <c r="C91" s="1"/>
      <c r="D91" s="1"/>
      <c r="E91" s="1">
        <v>33000</v>
      </c>
      <c r="F91" s="1">
        <v>1</v>
      </c>
      <c r="G91" s="14"/>
      <c r="H91" s="14"/>
      <c r="I91" s="14"/>
    </row>
    <row r="92" spans="1:9" ht="15" thickBot="1" x14ac:dyDescent="0.4">
      <c r="A92" s="5" t="s">
        <v>10</v>
      </c>
      <c r="B92" s="6"/>
      <c r="C92" s="6"/>
      <c r="D92" s="6"/>
      <c r="E92" s="6"/>
      <c r="F92" s="6">
        <v>1</v>
      </c>
      <c r="G92" s="14"/>
      <c r="H92" s="14"/>
      <c r="I92" s="14"/>
    </row>
    <row r="93" spans="1:9" ht="15" thickTop="1" x14ac:dyDescent="0.35">
      <c r="A93" s="3" t="s">
        <v>3</v>
      </c>
      <c r="B93" s="3"/>
      <c r="C93" s="3"/>
      <c r="D93" s="3"/>
      <c r="E93" s="3"/>
      <c r="F93" s="3"/>
      <c r="G93" s="14"/>
      <c r="H93" s="14"/>
      <c r="I93" s="14"/>
    </row>
    <row r="94" spans="1:9" x14ac:dyDescent="0.35">
      <c r="A94" s="1" t="s">
        <v>4</v>
      </c>
      <c r="B94" s="1" t="s">
        <v>26</v>
      </c>
      <c r="C94" s="1"/>
      <c r="D94" s="1"/>
      <c r="E94" s="1">
        <v>20</v>
      </c>
      <c r="F94" s="1"/>
      <c r="G94" s="14"/>
      <c r="H94" s="14"/>
      <c r="I94" s="14"/>
    </row>
    <row r="95" spans="1:9" x14ac:dyDescent="0.35">
      <c r="A95" s="1" t="s">
        <v>5</v>
      </c>
      <c r="B95" s="1" t="s">
        <v>27</v>
      </c>
      <c r="C95" s="1"/>
      <c r="D95" s="1"/>
      <c r="E95" s="1">
        <v>20</v>
      </c>
      <c r="F95" s="1"/>
      <c r="G95" s="14"/>
      <c r="H95" s="14"/>
      <c r="I95" s="14"/>
    </row>
    <row r="96" spans="1:9" x14ac:dyDescent="0.35">
      <c r="A96" s="1" t="s">
        <v>6</v>
      </c>
      <c r="B96" s="1"/>
      <c r="C96" s="1"/>
      <c r="D96" s="1"/>
      <c r="E96" s="1">
        <v>3</v>
      </c>
      <c r="F96" s="1"/>
      <c r="G96" s="14"/>
      <c r="H96" s="14"/>
      <c r="I96" s="14"/>
    </row>
    <row r="97" spans="1:9" x14ac:dyDescent="0.35">
      <c r="A97" s="1" t="s">
        <v>7</v>
      </c>
      <c r="B97" s="1"/>
      <c r="C97" s="1"/>
      <c r="D97" s="1"/>
      <c r="E97" s="1">
        <f>200/(33*4)</f>
        <v>1.5151515151515151</v>
      </c>
      <c r="F97" s="1">
        <v>1.48</v>
      </c>
      <c r="G97" s="14"/>
      <c r="H97" s="14"/>
      <c r="I97" s="14"/>
    </row>
    <row r="98" spans="1:9" x14ac:dyDescent="0.35">
      <c r="A98" s="1" t="s">
        <v>11</v>
      </c>
      <c r="B98" s="1"/>
      <c r="C98" s="1"/>
      <c r="D98" s="1"/>
      <c r="E98" s="1">
        <v>1</v>
      </c>
      <c r="F98" s="1" t="s">
        <v>19</v>
      </c>
      <c r="G98" s="14"/>
      <c r="H98" s="14"/>
      <c r="I98" s="14"/>
    </row>
    <row r="99" spans="1:9" x14ac:dyDescent="0.35">
      <c r="A99" s="1" t="s">
        <v>14</v>
      </c>
      <c r="B99" s="1"/>
      <c r="C99" s="1"/>
      <c r="D99" s="1"/>
      <c r="E99" s="1">
        <v>4</v>
      </c>
      <c r="F99" s="1">
        <v>8.86</v>
      </c>
      <c r="G99" s="14"/>
      <c r="H99" s="14"/>
      <c r="I99" s="14"/>
    </row>
    <row r="100" spans="1:9" x14ac:dyDescent="0.35">
      <c r="A100" s="1" t="s">
        <v>13</v>
      </c>
      <c r="B100" s="1"/>
      <c r="C100" s="1"/>
      <c r="D100" s="1"/>
      <c r="E100" s="1">
        <v>1</v>
      </c>
      <c r="F100" s="1"/>
      <c r="G100" s="14"/>
      <c r="H100" s="14"/>
      <c r="I100" s="14"/>
    </row>
    <row r="101" spans="1:9" x14ac:dyDescent="0.35">
      <c r="A101" s="1" t="s">
        <v>24</v>
      </c>
      <c r="B101" s="1"/>
      <c r="C101" s="1"/>
      <c r="D101" s="1"/>
      <c r="E101" s="1"/>
      <c r="F101" s="1"/>
      <c r="G101" s="14"/>
      <c r="H101" s="14"/>
      <c r="I101" s="14"/>
    </row>
    <row r="102" spans="1:9" x14ac:dyDescent="0.35">
      <c r="A102" s="1" t="s">
        <v>25</v>
      </c>
      <c r="B102" s="1"/>
      <c r="C102" s="1"/>
      <c r="D102" s="1"/>
      <c r="E102" s="1"/>
      <c r="F102" s="1"/>
      <c r="G102" s="14"/>
      <c r="H102" s="14"/>
      <c r="I102" s="14"/>
    </row>
    <row r="103" spans="1:9" x14ac:dyDescent="0.35">
      <c r="A103" s="1" t="s">
        <v>12</v>
      </c>
      <c r="B103" s="1"/>
      <c r="C103" s="1"/>
      <c r="D103" s="1"/>
      <c r="E103" s="1">
        <v>1</v>
      </c>
      <c r="F103" s="1"/>
      <c r="G103" s="14"/>
      <c r="H103" s="14"/>
      <c r="I103" s="14"/>
    </row>
    <row r="104" spans="1:9" x14ac:dyDescent="0.35">
      <c r="A104" s="1" t="s">
        <v>18</v>
      </c>
      <c r="B104" s="1"/>
      <c r="C104" s="1"/>
      <c r="D104" s="1"/>
      <c r="E104" s="1">
        <v>2</v>
      </c>
      <c r="F104" s="1"/>
      <c r="G104" s="14"/>
      <c r="H104" s="14"/>
      <c r="I104" s="14"/>
    </row>
  </sheetData>
  <hyperlinks>
    <hyperlink ref="J80" r:id="rId1"/>
    <hyperlink ref="J38" r:id="rId2" display="http://www.ebay.com.au/itm/222438363376?_trksid=p2057872.m2749.l2649&amp;ssPageName=STRK%3AMEBIDX%3AIT"/>
    <hyperlink ref="J52" r:id="rId3"/>
    <hyperlink ref="J54" r:id="rId4"/>
    <hyperlink ref="J55" r:id="rId5"/>
    <hyperlink ref="J53" r:id="rId6"/>
    <hyperlink ref="J49" r:id="rId7"/>
    <hyperlink ref="J51" r:id="rId8"/>
    <hyperlink ref="J50" r:id="rId9"/>
    <hyperlink ref="J56" r:id="rId10"/>
    <hyperlink ref="J57" r:id="rId11"/>
    <hyperlink ref="J58" display="http://au.rs-online.com/web/p/visible-leds/6973617/?searchTerm=697-3617&amp;relevancy-data=636F3D3126696E3D4931384E525353746F636B4E756D6265724D504E266C753D656E266D6D3D6D61746368616C6C26706D3D5E283F69292852537C5253207C52532D293F5C647B337D285C73293F5B5C732D2F25"/>
  </hyperlinks>
  <pageMargins left="0.7" right="0.7" top="0.75" bottom="0.75" header="0.3" footer="0.3"/>
  <pageSetup paperSize="9"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Celi</dc:creator>
  <cp:lastModifiedBy>chris whight</cp:lastModifiedBy>
  <cp:lastPrinted>2017-05-28T22:45:10Z</cp:lastPrinted>
  <dcterms:created xsi:type="dcterms:W3CDTF">2017-05-14T08:23:21Z</dcterms:created>
  <dcterms:modified xsi:type="dcterms:W3CDTF">2017-05-28T22:46:26Z</dcterms:modified>
</cp:coreProperties>
</file>