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GitHub\METR4810\Bill of Materials\"/>
    </mc:Choice>
  </mc:AlternateContent>
  <bookViews>
    <workbookView xWindow="0" yWindow="0" windowWidth="27429" windowHeight="9583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3" i="1" s="1"/>
  <c r="I47" i="1"/>
  <c r="I48" i="1"/>
  <c r="I49" i="1"/>
  <c r="I50" i="1"/>
  <c r="I44" i="1"/>
  <c r="F49" i="1"/>
  <c r="I38" i="1"/>
  <c r="I39" i="1"/>
  <c r="I40" i="1"/>
  <c r="I41" i="1"/>
  <c r="I42" i="1"/>
  <c r="I32" i="1"/>
  <c r="I31" i="1"/>
  <c r="I30" i="1"/>
  <c r="I25" i="1"/>
  <c r="I24" i="1"/>
  <c r="I23" i="1"/>
  <c r="D30" i="1"/>
  <c r="I29" i="1"/>
  <c r="I28" i="1"/>
  <c r="I27" i="1"/>
  <c r="I26" i="1"/>
  <c r="I12" i="1"/>
  <c r="I14" i="1"/>
  <c r="I16" i="1"/>
  <c r="I18" i="1"/>
  <c r="I19" i="1"/>
  <c r="I20" i="1"/>
  <c r="D17" i="1"/>
  <c r="I17" i="1" s="1"/>
  <c r="I4" i="1"/>
  <c r="I5" i="1"/>
  <c r="I6" i="1"/>
  <c r="I7" i="1"/>
  <c r="I8" i="1"/>
  <c r="I9" i="1"/>
  <c r="I10" i="1"/>
  <c r="I11" i="1"/>
  <c r="I13" i="1"/>
  <c r="I15" i="1"/>
  <c r="I21" i="1"/>
  <c r="I3" i="1"/>
  <c r="I33" i="1"/>
  <c r="I36" i="1"/>
  <c r="I37" i="1"/>
  <c r="I35" i="1"/>
  <c r="I34" i="1" s="1"/>
  <c r="J2" i="1" l="1"/>
  <c r="I22" i="1"/>
  <c r="I2" i="1"/>
  <c r="E1" i="2"/>
  <c r="E11" i="2"/>
  <c r="E12" i="2"/>
  <c r="E5" i="2"/>
  <c r="E6" i="2"/>
  <c r="E15" i="2"/>
  <c r="E16" i="2"/>
  <c r="E17" i="2"/>
  <c r="E18" i="2"/>
  <c r="E10" i="2"/>
  <c r="D14" i="2"/>
  <c r="E14" i="2" s="1"/>
  <c r="D13" i="2"/>
  <c r="E13" i="2" s="1"/>
  <c r="D9" i="2"/>
  <c r="E9" i="2" s="1"/>
  <c r="D8" i="2"/>
  <c r="E8" i="2" s="1"/>
  <c r="D7" i="2"/>
  <c r="E7" i="2" s="1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<sst xmlns="http://schemas.openxmlformats.org/spreadsheetml/2006/main" count="304" uniqueCount="99">
  <si>
    <t xml:space="preserve">Component Names </t>
  </si>
  <si>
    <t>Description</t>
  </si>
  <si>
    <t>Part Number</t>
  </si>
  <si>
    <t>Quantity Used</t>
  </si>
  <si>
    <t>Supplier</t>
  </si>
  <si>
    <t>Central Controller PCB</t>
  </si>
  <si>
    <t>Atmega324</t>
  </si>
  <si>
    <t>1K Ohm Resistor</t>
  </si>
  <si>
    <t>10K Ohm Resistor</t>
  </si>
  <si>
    <t>1uF Capacitor</t>
  </si>
  <si>
    <t>100pF Capacitor</t>
  </si>
  <si>
    <t>L7805C2T</t>
  </si>
  <si>
    <t>Positive voltage regulator IC</t>
  </si>
  <si>
    <t>DB15 Female Header</t>
  </si>
  <si>
    <t>Motor Driver</t>
  </si>
  <si>
    <t>HC-05</t>
  </si>
  <si>
    <t>4 Pin Header</t>
  </si>
  <si>
    <t>2x3 Pin Header</t>
  </si>
  <si>
    <t>2 Pin Header</t>
  </si>
  <si>
    <t>3 Pin Header</t>
  </si>
  <si>
    <t>16 Pin Socket</t>
  </si>
  <si>
    <t>L293D</t>
  </si>
  <si>
    <t>Push-pull four channel driver with diodes</t>
  </si>
  <si>
    <t>Buck</t>
  </si>
  <si>
    <t>Diode</t>
  </si>
  <si>
    <t>PCB</t>
  </si>
  <si>
    <t xml:space="preserve">Distribution PCB </t>
  </si>
  <si>
    <t>Unit Cost (ex GST)</t>
  </si>
  <si>
    <t>Preowned</t>
  </si>
  <si>
    <t>Miscellaneous</t>
  </si>
  <si>
    <t>Yes</t>
  </si>
  <si>
    <t>Datasheet Provided</t>
  </si>
  <si>
    <t>Atmega324-AU-1322</t>
  </si>
  <si>
    <t>L293D Motor Driver</t>
  </si>
  <si>
    <t>L7805C2T Volateg Regulator</t>
  </si>
  <si>
    <t>KK Style - Straight Header</t>
  </si>
  <si>
    <t>6 Way 2 Row Header</t>
  </si>
  <si>
    <t>55mm x 60mm x 1.6mm 2 layer PCB</t>
  </si>
  <si>
    <t>38mm x 45mm x 1.6mm 2 layer PCB</t>
  </si>
  <si>
    <t>No</t>
  </si>
  <si>
    <t>PCBway</t>
  </si>
  <si>
    <t>0603 Series Blue LED</t>
  </si>
  <si>
    <t>697-3617</t>
  </si>
  <si>
    <t>RS</t>
  </si>
  <si>
    <t>ETSG</t>
  </si>
  <si>
    <t>DB15 Cable MM</t>
  </si>
  <si>
    <t>L7805CD2T Volateg Regulator</t>
  </si>
  <si>
    <t>L7805CD2T</t>
  </si>
  <si>
    <t>Mouser</t>
  </si>
  <si>
    <t>http://au.mouser.com/ProductDetail/STMicroelectronics/L7805CD2T-TR/?qs=%2fha2pyFaduj2Hv%2fZGx1UWnCsernFroYrL%252b1BRzCOsKw2LpWRkFQSuA%3d%3d</t>
  </si>
  <si>
    <t>https://www.digikey.com.au/product-detail/en/stmicroelectronics/L293D/497-2936-5-ND/634700</t>
  </si>
  <si>
    <t>Digikey</t>
  </si>
  <si>
    <t>Cost</t>
  </si>
  <si>
    <t>Sum Total</t>
  </si>
  <si>
    <t>https://www.digikey.com/product-detail/en/microchip-technology/ATMEGA324P-20AUR/ATMEGA324P-20AURCT-ND/3440935</t>
  </si>
  <si>
    <t>https://www.digikey.com/product-detail/en/yageo/RC0402JR-071KL/311-1.0KJRTR-ND/726408</t>
  </si>
  <si>
    <t>https://www.digikey.com/product-detail/en/yageo/RC0402JR-0710KP/YAG1281TR-ND/4935296</t>
  </si>
  <si>
    <t>http://www.jameco.com/z/GRM1885C1H101JA01J-Murata-Capacitor-100pf-50-Volt-C0G-5-Surface-Mount-0603-Paper-Tape-and-Reel_1856644.html</t>
  </si>
  <si>
    <t>Jameco</t>
  </si>
  <si>
    <t>http://www.jameco.com/z/12063G105ZAT2A-AVX-Capacitor-1-uF-25-Volt-Y5-Volt-20-To-80-Surface-Mount-1206-Embossed-Tape-and-Reel_740324.html</t>
  </si>
  <si>
    <t>http://www.jameco.com/z/6100-16-R-Socket-IC-16-Pin-Machine-Tooled-Low-Profile-0-3-Inch-Wide_37402.html</t>
  </si>
  <si>
    <t>http://au.element14.com/molex/22-27-2031/header-square-pin-2-54mm-3way/dp/9731156</t>
  </si>
  <si>
    <t>KK Style - Straight Header Male</t>
  </si>
  <si>
    <t>Element14</t>
  </si>
  <si>
    <t>http://au.element14.com/molex/22-27-2021/header-square-pin-2-54mm-2way/dp/9731148?MER=bn_level5_5NP_EngagementRecSingleItem_4</t>
  </si>
  <si>
    <t>KK Style - Straight Header Female</t>
  </si>
  <si>
    <t>Crimp</t>
  </si>
  <si>
    <t>http://au.element14.com/molex/08-50-0113/contact-crimp-terminal-30-22awg/dp/2063734?MER=bn_level5_5NP_EngagementRecSingleItem_2</t>
  </si>
  <si>
    <t>KK Style Crimp</t>
  </si>
  <si>
    <t>http://au.element14.com/molex/22-27-2041/header-square-pin-2-54mm-4way/dp/9731164?ost=22-27-2041&amp;scope=partnumberlookahead&amp;exaMfpn=true&amp;searchref=searchlookahead&amp;searchView=table&amp;iscrfnonsku=false&amp;ddkey=http%3Aen-AU%2FElement14_Australia%2Fw%2Fsearch</t>
  </si>
  <si>
    <t>Battery Pack</t>
  </si>
  <si>
    <t>http://au.element14.com/molex/22-01-3047/housing-female-4way/dp/1462831?MER=bn_level5_5NP_EngagementRecSingleItem_3</t>
  </si>
  <si>
    <t>http://au.element14.com/molex/22-01-3037/housing-female-3way/dp/1462838?ost=22-01-3037&amp;searchView=table&amp;iscrfnonsku=false&amp;ddkey=http%3Aen-AU%2FElement14_Australia%2Fsearch</t>
  </si>
  <si>
    <t>http://au.element14.com/molex/22-01-3027/housing-square-pin-2-54mm-2way/dp/1462825?ost=22-01-3027&amp;searchView=table&amp;iscrfnonsku=false&amp;ddkey=http%3Aen-AU%2FElement14_Australia%2Fsearch</t>
  </si>
  <si>
    <t>https://www.moddiy.com/products/0.100%22-%282.54-mm%29-Breakaway-Male-Header%3A-2x40%252dPin%2C-Straight.html</t>
  </si>
  <si>
    <t>modDIY</t>
  </si>
  <si>
    <t>https://www.digikey.com/product-detail/en/amphenol-fci/10090769-P154ALF/609-4042-ND/2350290</t>
  </si>
  <si>
    <t>DB15 Male Header</t>
  </si>
  <si>
    <t>DB15 Backshell</t>
  </si>
  <si>
    <t>https://www.digikey.com/product-detail/en/cinch-connectivity-solutions-aim-cambridge/40-9709H/367-1139-ND/3830261</t>
  </si>
  <si>
    <t>https://www.digikey.com/product-detail/en/amphenol-fci/10090926-P154XLF/609-4022-ND/2350294</t>
  </si>
  <si>
    <t>http://au.rs-online.com/web/p/visible-leds/6973617/?searchTerm=697-3617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3639372D33363137267374613D3639373336313726</t>
  </si>
  <si>
    <t>http://au.element14.com/omron-electronic-components/a8l-11-15n1/switch-rocker-spst-mini/dp/1829494?mckv=s|pcrid|59148083448&amp;gross_price=true&amp;CATCI=aud-112905144048:pla-173777534688&amp;CAAGID=12550800888&amp;CMP=KNC-GOO-SHOPPING-1829494&amp;CAGPSPN=pla&amp;gclid=CMW-5P6GkdQCFUd9vQodM9wPcA&amp;CAWELAID=120185580000129312</t>
  </si>
  <si>
    <t>Rocker Switch, Non Illuminated</t>
  </si>
  <si>
    <t xml:space="preserve"> A8L-11-15N1</t>
  </si>
  <si>
    <t>Buoy</t>
  </si>
  <si>
    <t>Bolts</t>
  </si>
  <si>
    <t>Nuts</t>
  </si>
  <si>
    <t>Spiral Binding</t>
  </si>
  <si>
    <t>Food Containers</t>
  </si>
  <si>
    <t>Woolworths</t>
  </si>
  <si>
    <t>25 mm Saddles</t>
  </si>
  <si>
    <t>25m PVC Pipe</t>
  </si>
  <si>
    <t>25m PVC Pipe Elbow Connector</t>
  </si>
  <si>
    <t>EVA Foam Tiles</t>
  </si>
  <si>
    <t>http://www.kmart.com.au/product/eva-solid-floor-tiles/764887</t>
  </si>
  <si>
    <t>Kmart</t>
  </si>
  <si>
    <t>http://au.rs-online.com/web/p/multicore-industrial-cable/6603999/</t>
  </si>
  <si>
    <t>15 Core Unscreened PVC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</si>
</sst>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1"/>
    <xf numFmtId="0" fontId="2" fillId="2" borderId="1" xfId="1" applyAlignment="1">
      <alignment wrapText="1"/>
    </xf>
    <xf numFmtId="0" fontId="1" fillId="3" borderId="0" xfId="2"/>
    <xf numFmtId="0" fontId="2" fillId="2" borderId="2" xfId="1" applyBorder="1"/>
    <xf numFmtId="0" fontId="0" fillId="0" borderId="0" xfId="0" applyBorder="1"/>
    <xf numFmtId="0" fontId="1" fillId="3" borderId="0" xfId="2" applyBorder="1"/>
    <xf numFmtId="0" fontId="1" fillId="3" borderId="0" xfId="2" applyBorder="1" applyAlignment="1">
      <alignment wrapText="1"/>
    </xf>
    <xf numFmtId="0" fontId="2" fillId="2" borderId="0" xfId="1" applyBorder="1"/>
    <xf numFmtId="0" fontId="2" fillId="2" borderId="0" xfId="1" applyBorder="1" applyAlignment="1">
      <alignment wrapText="1"/>
    </xf>
    <xf numFmtId="8" fontId="0" fillId="0" borderId="0" xfId="0" applyNumberFormat="1" applyBorder="1"/>
    <xf numFmtId="0" fontId="0" fillId="0" borderId="0" xfId="0" applyFill="1" applyBorder="1"/>
    <xf numFmtId="0" fontId="0" fillId="3" borderId="0" xfId="2" applyFont="1" applyBorder="1"/>
    <xf numFmtId="0" fontId="3" fillId="3" borderId="0" xfId="2" applyFont="1" applyBorder="1"/>
    <xf numFmtId="0" fontId="1" fillId="3" borderId="0" xfId="2" applyFont="1" applyBorder="1"/>
    <xf numFmtId="0" fontId="0" fillId="3" borderId="0" xfId="2" applyFont="1"/>
    <xf numFmtId="0" fontId="4" fillId="3" borderId="0" xfId="3" applyFill="1"/>
    <xf numFmtId="0" fontId="4" fillId="0" borderId="0" xfId="3"/>
    <xf numFmtId="0" fontId="4" fillId="0" borderId="0" xfId="3" applyFill="1" applyBorder="1"/>
    <xf numFmtId="0" fontId="5" fillId="0" borderId="0" xfId="0" applyFont="1" applyAlignment="1">
      <alignment wrapText="1"/>
    </xf>
  </cellXfs>
  <cellStyles count="4">
    <cellStyle name="20% - Accent3" xfId="2" builtinId="38"/>
    <cellStyle name="Check Cell" xfId="1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.element14.com/molex/22-27-2031/header-square-pin-2-54mm-3way/dp/9731156" TargetMode="External"/><Relationship Id="rId13" Type="http://schemas.openxmlformats.org/officeDocument/2006/relationships/hyperlink" Target="http://au.element14.com/molex/22-01-3037/housing-female-3way/dp/1462838?ost=22-01-3037&amp;searchView=table&amp;iscrfnonsku=false&amp;ddkey=http%3Aen-AU%2FElement14_Australia%2Fsearch" TargetMode="External"/><Relationship Id="rId18" Type="http://schemas.openxmlformats.org/officeDocument/2006/relationships/hyperlink" Target="http://au.element14.com/molex/22-27-2031/header-square-pin-2-54mm-3way/dp/9731156" TargetMode="External"/><Relationship Id="rId26" Type="http://schemas.openxmlformats.org/officeDocument/2006/relationships/hyperlink" Target="https://www.digikey.com/product-detail/en/amphenol-fci/10090926-P154XLF/609-4022-ND/2350294" TargetMode="External"/><Relationship Id="rId3" Type="http://schemas.openxmlformats.org/officeDocument/2006/relationships/hyperlink" Target="https://www.digikey.com/product-detail/en/yageo/RC0402JR-0710KP/YAG1281TR-ND/4935296" TargetMode="External"/><Relationship Id="rId21" Type="http://schemas.openxmlformats.org/officeDocument/2006/relationships/hyperlink" Target="http://au.element14.com/molex/22-01-3037/housing-female-3way/dp/1462838?ost=22-01-3037&amp;searchView=table&amp;iscrfnonsku=false&amp;ddkey=http%3Aen-AU%2FElement14_Australia%2Fsearch" TargetMode="External"/><Relationship Id="rId7" Type="http://schemas.openxmlformats.org/officeDocument/2006/relationships/hyperlink" Target="http://www.jameco.com/z/6100-16-R-Socket-IC-16-Pin-Machine-Tooled-Low-Profile-0-3-Inch-Wide_37402.html" TargetMode="External"/><Relationship Id="rId12" Type="http://schemas.openxmlformats.org/officeDocument/2006/relationships/hyperlink" Target="http://au.element14.com/molex/22-01-3047/housing-female-4way/dp/1462831?MER=bn_level5_5NP_EngagementRecSingleItem_3" TargetMode="External"/><Relationship Id="rId17" Type="http://schemas.openxmlformats.org/officeDocument/2006/relationships/hyperlink" Target="https://www.digikey.com/product-detail/en/amphenol-fci/10090926-P154XLF/609-4022-ND/2350294" TargetMode="External"/><Relationship Id="rId25" Type="http://schemas.openxmlformats.org/officeDocument/2006/relationships/hyperlink" Target="http://au.element14.com/molex/08-50-0113/contact-crimp-terminal-30-22awg/dp/2063734?MER=bn_level5_5NP_EngagementRecSingleItem_2" TargetMode="External"/><Relationship Id="rId2" Type="http://schemas.openxmlformats.org/officeDocument/2006/relationships/hyperlink" Target="https://www.digikey.com/product-detail/en/microchip-technology/ATMEGA324P-20AUR/ATMEGA324P-20AURCT-ND/3440935" TargetMode="External"/><Relationship Id="rId16" Type="http://schemas.openxmlformats.org/officeDocument/2006/relationships/hyperlink" Target="https://www.digikey.com/product-detail/en/cinch-connectivity-solutions-aim-cambridge/40-9709H/367-1139-ND/3830261" TargetMode="External"/><Relationship Id="rId20" Type="http://schemas.openxmlformats.org/officeDocument/2006/relationships/hyperlink" Target="http://au.element14.com/molex/22-01-3047/housing-female-4way/dp/1462831?MER=bn_level5_5NP_EngagementRecSingleItem_3" TargetMode="External"/><Relationship Id="rId1" Type="http://schemas.openxmlformats.org/officeDocument/2006/relationships/hyperlink" Target="https://www.digikey.com.au/product-detail/en/stmicroelectronics/L293D/497-2936-5-ND/634700" TargetMode="External"/><Relationship Id="rId6" Type="http://schemas.openxmlformats.org/officeDocument/2006/relationships/hyperlink" Target="http://www.jameco.com/z/12063G105ZAT2A-AVX-Capacitor-1-uF-25-Volt-Y5-Volt-20-To-80-Surface-Mount-1206-Embossed-Tape-and-Reel_740324.html" TargetMode="External"/><Relationship Id="rId11" Type="http://schemas.openxmlformats.org/officeDocument/2006/relationships/hyperlink" Target="http://au.element14.com/molex/22-27-2041/header-square-pin-2-54mm-4way/dp/9731164?ost=22-27-2041&amp;scope=partnumberlookahead&amp;exaMfpn=true&amp;searchref=searchlookahead&amp;searchView=table&amp;iscrfnonsku=false&amp;ddkey=http%3Aen-AU%2FElement14_Australia%2Fw%2Fsearch" TargetMode="External"/><Relationship Id="rId24" Type="http://schemas.openxmlformats.org/officeDocument/2006/relationships/hyperlink" Target="http://www.jameco.com/z/12063G105ZAT2A-AVX-Capacitor-1-uF-25-Volt-Y5-Volt-20-To-80-Surface-Mount-1206-Embossed-Tape-and-Reel_740324.html" TargetMode="External"/><Relationship Id="rId5" Type="http://schemas.openxmlformats.org/officeDocument/2006/relationships/hyperlink" Target="http://www.jameco.com/z/GRM1885C1H101JA01J-Murata-Capacitor-100pf-50-Volt-C0G-5-Surface-Mount-0603-Paper-Tape-and-Reel_1856644.html" TargetMode="External"/><Relationship Id="rId15" Type="http://schemas.openxmlformats.org/officeDocument/2006/relationships/hyperlink" Target="https://www.moddiy.com/products/0.100%22-%282.54-mm%29-Breakaway-Male-Header%3A-2x40%252dPin%2C-Straight.html" TargetMode="External"/><Relationship Id="rId23" Type="http://schemas.openxmlformats.org/officeDocument/2006/relationships/hyperlink" Target="http://www.jameco.com/z/GRM1885C1H101JA01J-Murata-Capacitor-100pf-50-Volt-C0G-5-Surface-Mount-0603-Paper-Tape-and-Reel_1856644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au.element14.com/molex/08-50-0113/contact-crimp-terminal-30-22awg/dp/2063734?MER=bn_level5_5NP_EngagementRecSingleItem_2" TargetMode="External"/><Relationship Id="rId19" Type="http://schemas.openxmlformats.org/officeDocument/2006/relationships/hyperlink" Target="http://au.element14.com/molex/22-27-2041/header-square-pin-2-54mm-4way/dp/9731164?ost=22-27-2041&amp;scope=partnumberlookahead&amp;exaMfpn=true&amp;searchref=searchlookahead&amp;searchView=table&amp;iscrfnonsku=false&amp;ddkey=http%3Aen-AU%2FElement14_Australia%2Fw%2Fsearch" TargetMode="External"/><Relationship Id="rId4" Type="http://schemas.openxmlformats.org/officeDocument/2006/relationships/hyperlink" Target="https://www.digikey.com/product-detail/en/yageo/RC0402JR-071KL/311-1.0KJRTR-ND/726408" TargetMode="External"/><Relationship Id="rId9" Type="http://schemas.openxmlformats.org/officeDocument/2006/relationships/hyperlink" Target="http://au.element14.com/molex/22-27-2021/header-square-pin-2-54mm-2way/dp/9731148?MER=bn_level5_5NP_EngagementRecSingleItem_4" TargetMode="External"/><Relationship Id="rId14" Type="http://schemas.openxmlformats.org/officeDocument/2006/relationships/hyperlink" Target="http://au.element14.com/molex/22-01-3027/housing-square-pin-2-54mm-2way/dp/1462825?ost=22-01-3027&amp;searchView=table&amp;iscrfnonsku=false&amp;ddkey=http%3Aen-AU%2FElement14_Australia%2Fsearch" TargetMode="External"/><Relationship Id="rId22" Type="http://schemas.openxmlformats.org/officeDocument/2006/relationships/hyperlink" Target="https://www.digikey.com/product-detail/en/yageo/RC0402JR-071KL/311-1.0KJRTR-ND/726408" TargetMode="External"/><Relationship Id="rId27" Type="http://schemas.openxmlformats.org/officeDocument/2006/relationships/hyperlink" Target="http://au.rs-online.com/web/p/multicore-industrial-cable/66039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115" zoomScaleNormal="115" workbookViewId="0">
      <pane ySplit="1" topLeftCell="A23" activePane="bottomLeft" state="frozen"/>
      <selection pane="bottomLeft" activeCell="B36" sqref="B36"/>
    </sheetView>
  </sheetViews>
  <sheetFormatPr defaultRowHeight="14.6" x14ac:dyDescent="0.4"/>
  <cols>
    <col min="1" max="1" width="19.53515625" style="5" bestFit="1" customWidth="1"/>
    <col min="2" max="2" width="35.15234375" style="5" bestFit="1" customWidth="1"/>
    <col min="3" max="3" width="11.53515625" style="5" bestFit="1" customWidth="1"/>
    <col min="4" max="4" width="12.765625" style="5" bestFit="1" customWidth="1"/>
    <col min="5" max="5" width="7.61328125" style="5" bestFit="1" customWidth="1"/>
    <col min="6" max="6" width="15.84375" style="5" customWidth="1"/>
    <col min="7" max="7" width="9.3046875" style="5" bestFit="1" customWidth="1"/>
    <col min="8" max="8" width="17.3046875" style="5" customWidth="1"/>
  </cols>
  <sheetData>
    <row r="1" spans="1:10" s="1" customFormat="1" ht="15.45" thickTop="1" thickBot="1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28</v>
      </c>
      <c r="H1" s="1" t="s">
        <v>31</v>
      </c>
      <c r="I1" s="1" t="s">
        <v>52</v>
      </c>
      <c r="J1" s="4" t="s">
        <v>53</v>
      </c>
    </row>
    <row r="2" spans="1:10" s="1" customFormat="1" ht="15.45" thickTop="1" thickBot="1" x14ac:dyDescent="0.45">
      <c r="A2" s="1" t="s">
        <v>5</v>
      </c>
      <c r="I2" s="1">
        <f>SUM(I3:I21)</f>
        <v>15.562899999999997</v>
      </c>
      <c r="J2" s="4">
        <f>I2+I22+I34+I43</f>
        <v>37.707573333333336</v>
      </c>
    </row>
    <row r="3" spans="1:10" ht="15" thickTop="1" x14ac:dyDescent="0.4">
      <c r="A3" t="s">
        <v>6</v>
      </c>
      <c r="B3" t="s">
        <v>6</v>
      </c>
      <c r="C3" t="s">
        <v>32</v>
      </c>
      <c r="D3">
        <v>1</v>
      </c>
      <c r="E3" t="s">
        <v>48</v>
      </c>
      <c r="F3">
        <v>4.0599999999999996</v>
      </c>
      <c r="G3" t="s">
        <v>30</v>
      </c>
      <c r="H3" t="s">
        <v>30</v>
      </c>
      <c r="I3">
        <f>D3*F3</f>
        <v>4.0599999999999996</v>
      </c>
      <c r="J3" t="s">
        <v>54</v>
      </c>
    </row>
    <row r="4" spans="1:10" s="3" customFormat="1" x14ac:dyDescent="0.4">
      <c r="A4" s="6" t="s">
        <v>8</v>
      </c>
      <c r="B4" s="6" t="s">
        <v>8</v>
      </c>
      <c r="C4" s="6"/>
      <c r="D4" s="6">
        <v>1</v>
      </c>
      <c r="E4" s="6" t="s">
        <v>51</v>
      </c>
      <c r="F4" s="6">
        <v>1.48E-3</v>
      </c>
      <c r="G4" s="6" t="s">
        <v>39</v>
      </c>
      <c r="H4" s="6" t="s">
        <v>30</v>
      </c>
      <c r="I4" s="3">
        <f t="shared" ref="I4:I21" si="0">D4*F4</f>
        <v>1.48E-3</v>
      </c>
      <c r="J4" s="3" t="s">
        <v>56</v>
      </c>
    </row>
    <row r="5" spans="1:10" x14ac:dyDescent="0.4">
      <c r="A5" t="s">
        <v>7</v>
      </c>
      <c r="B5" t="s">
        <v>7</v>
      </c>
      <c r="C5"/>
      <c r="D5">
        <v>9</v>
      </c>
      <c r="E5" t="s">
        <v>51</v>
      </c>
      <c r="F5">
        <v>1.06E-3</v>
      </c>
      <c r="G5" s="6" t="s">
        <v>39</v>
      </c>
      <c r="H5" t="s">
        <v>30</v>
      </c>
      <c r="I5">
        <f t="shared" si="0"/>
        <v>9.5399999999999999E-3</v>
      </c>
      <c r="J5" t="s">
        <v>55</v>
      </c>
    </row>
    <row r="6" spans="1:10" s="3" customFormat="1" x14ac:dyDescent="0.4">
      <c r="A6" s="6" t="s">
        <v>9</v>
      </c>
      <c r="B6" s="6" t="s">
        <v>9</v>
      </c>
      <c r="C6" s="6"/>
      <c r="D6" s="6">
        <v>4</v>
      </c>
      <c r="E6" s="6" t="s">
        <v>58</v>
      </c>
      <c r="F6" s="6">
        <v>2.3E-2</v>
      </c>
      <c r="G6" s="6" t="s">
        <v>39</v>
      </c>
      <c r="H6" s="6" t="s">
        <v>30</v>
      </c>
      <c r="I6" s="3">
        <f t="shared" si="0"/>
        <v>9.1999999999999998E-2</v>
      </c>
      <c r="J6" s="3" t="s">
        <v>59</v>
      </c>
    </row>
    <row r="7" spans="1:10" x14ac:dyDescent="0.4">
      <c r="A7" t="s">
        <v>10</v>
      </c>
      <c r="B7" t="s">
        <v>10</v>
      </c>
      <c r="C7"/>
      <c r="D7">
        <v>5</v>
      </c>
      <c r="E7" t="s">
        <v>58</v>
      </c>
      <c r="F7">
        <v>5.0000000000000001E-3</v>
      </c>
      <c r="G7" s="6" t="s">
        <v>39</v>
      </c>
      <c r="H7" t="s">
        <v>30</v>
      </c>
      <c r="I7">
        <f t="shared" si="0"/>
        <v>2.5000000000000001E-2</v>
      </c>
      <c r="J7" t="s">
        <v>57</v>
      </c>
    </row>
    <row r="8" spans="1:10" s="3" customFormat="1" x14ac:dyDescent="0.4">
      <c r="A8" s="6" t="s">
        <v>46</v>
      </c>
      <c r="B8" s="6" t="s">
        <v>12</v>
      </c>
      <c r="C8" s="6" t="s">
        <v>47</v>
      </c>
      <c r="D8" s="6">
        <v>1</v>
      </c>
      <c r="E8" s="6" t="s">
        <v>48</v>
      </c>
      <c r="F8" s="6">
        <v>0.32100000000000001</v>
      </c>
      <c r="G8" s="6" t="s">
        <v>39</v>
      </c>
      <c r="H8" s="6" t="s">
        <v>30</v>
      </c>
      <c r="I8" s="3">
        <f t="shared" si="0"/>
        <v>0.32100000000000001</v>
      </c>
      <c r="J8" s="3" t="s">
        <v>49</v>
      </c>
    </row>
    <row r="9" spans="1:10" x14ac:dyDescent="0.4">
      <c r="A9" t="s">
        <v>33</v>
      </c>
      <c r="B9" t="s">
        <v>22</v>
      </c>
      <c r="C9" t="s">
        <v>21</v>
      </c>
      <c r="D9">
        <v>1</v>
      </c>
      <c r="E9" t="s">
        <v>51</v>
      </c>
      <c r="F9">
        <v>2.84</v>
      </c>
      <c r="G9" t="s">
        <v>30</v>
      </c>
      <c r="H9" t="s">
        <v>30</v>
      </c>
      <c r="I9">
        <f t="shared" si="0"/>
        <v>2.84</v>
      </c>
      <c r="J9" t="s">
        <v>50</v>
      </c>
    </row>
    <row r="10" spans="1:10" s="3" customFormat="1" x14ac:dyDescent="0.4">
      <c r="A10" s="6" t="s">
        <v>20</v>
      </c>
      <c r="B10" s="6" t="s">
        <v>20</v>
      </c>
      <c r="C10" s="6"/>
      <c r="D10" s="6">
        <v>1</v>
      </c>
      <c r="E10" s="6" t="s">
        <v>58</v>
      </c>
      <c r="F10" s="6">
        <v>0.39</v>
      </c>
      <c r="G10" t="s">
        <v>30</v>
      </c>
      <c r="H10" s="6" t="s">
        <v>39</v>
      </c>
      <c r="I10" s="3">
        <f t="shared" si="0"/>
        <v>0.39</v>
      </c>
      <c r="J10" s="3" t="s">
        <v>60</v>
      </c>
    </row>
    <row r="11" spans="1:10" x14ac:dyDescent="0.4">
      <c r="A11" t="s">
        <v>18</v>
      </c>
      <c r="B11" t="s">
        <v>62</v>
      </c>
      <c r="C11"/>
      <c r="D11">
        <v>2</v>
      </c>
      <c r="E11" t="s">
        <v>63</v>
      </c>
      <c r="F11">
        <v>0.113</v>
      </c>
      <c r="G11" s="6" t="s">
        <v>39</v>
      </c>
      <c r="H11" t="s">
        <v>30</v>
      </c>
      <c r="I11">
        <f t="shared" si="0"/>
        <v>0.22600000000000001</v>
      </c>
      <c r="J11" t="s">
        <v>64</v>
      </c>
    </row>
    <row r="12" spans="1:10" s="3" customFormat="1" x14ac:dyDescent="0.4">
      <c r="A12" s="15" t="s">
        <v>18</v>
      </c>
      <c r="B12" s="15" t="s">
        <v>65</v>
      </c>
      <c r="D12" s="3">
        <v>2</v>
      </c>
      <c r="E12" s="15" t="s">
        <v>63</v>
      </c>
      <c r="F12" s="3">
        <v>3.1E-2</v>
      </c>
      <c r="G12" s="6" t="s">
        <v>39</v>
      </c>
      <c r="H12" s="15" t="s">
        <v>30</v>
      </c>
      <c r="I12" s="3">
        <f t="shared" si="0"/>
        <v>6.2E-2</v>
      </c>
      <c r="J12" s="16" t="s">
        <v>73</v>
      </c>
    </row>
    <row r="13" spans="1:10" x14ac:dyDescent="0.4">
      <c r="A13" t="s">
        <v>19</v>
      </c>
      <c r="B13" t="s">
        <v>62</v>
      </c>
      <c r="C13"/>
      <c r="D13">
        <v>3</v>
      </c>
      <c r="E13" t="s">
        <v>63</v>
      </c>
      <c r="F13">
        <v>0.29599999999999999</v>
      </c>
      <c r="G13" s="6" t="s">
        <v>39</v>
      </c>
      <c r="H13" t="s">
        <v>30</v>
      </c>
      <c r="I13">
        <f t="shared" si="0"/>
        <v>0.8879999999999999</v>
      </c>
      <c r="J13" t="s">
        <v>61</v>
      </c>
    </row>
    <row r="14" spans="1:10" s="3" customFormat="1" x14ac:dyDescent="0.4">
      <c r="A14" s="12" t="s">
        <v>19</v>
      </c>
      <c r="B14" s="15" t="s">
        <v>65</v>
      </c>
      <c r="C14" s="6"/>
      <c r="D14" s="6">
        <v>3</v>
      </c>
      <c r="E14" s="12" t="s">
        <v>63</v>
      </c>
      <c r="F14" s="6">
        <v>9.9000000000000005E-2</v>
      </c>
      <c r="G14" s="6" t="s">
        <v>39</v>
      </c>
      <c r="H14" s="12" t="s">
        <v>30</v>
      </c>
      <c r="I14" s="3">
        <f t="shared" si="0"/>
        <v>0.29700000000000004</v>
      </c>
      <c r="J14" s="16" t="s">
        <v>72</v>
      </c>
    </row>
    <row r="15" spans="1:10" x14ac:dyDescent="0.4">
      <c r="A15" t="s">
        <v>16</v>
      </c>
      <c r="B15" t="s">
        <v>62</v>
      </c>
      <c r="C15"/>
      <c r="D15">
        <v>4</v>
      </c>
      <c r="E15" t="s">
        <v>63</v>
      </c>
      <c r="F15">
        <v>0.40799999999999997</v>
      </c>
      <c r="G15" s="6" t="s">
        <v>39</v>
      </c>
      <c r="H15" t="s">
        <v>30</v>
      </c>
      <c r="I15">
        <f t="shared" si="0"/>
        <v>1.6319999999999999</v>
      </c>
      <c r="J15" s="17" t="s">
        <v>69</v>
      </c>
    </row>
    <row r="16" spans="1:10" s="3" customFormat="1" x14ac:dyDescent="0.4">
      <c r="A16" s="12" t="s">
        <v>16</v>
      </c>
      <c r="B16" s="15" t="s">
        <v>65</v>
      </c>
      <c r="C16" s="6"/>
      <c r="D16" s="6">
        <v>4</v>
      </c>
      <c r="E16" s="12" t="s">
        <v>63</v>
      </c>
      <c r="F16" s="6">
        <v>0.13900000000000001</v>
      </c>
      <c r="G16" s="6" t="s">
        <v>39</v>
      </c>
      <c r="H16" s="12" t="s">
        <v>30</v>
      </c>
      <c r="I16" s="3">
        <f t="shared" si="0"/>
        <v>0.55600000000000005</v>
      </c>
      <c r="J16" s="16" t="s">
        <v>71</v>
      </c>
    </row>
    <row r="17" spans="1:11" s="3" customFormat="1" x14ac:dyDescent="0.4">
      <c r="A17" s="12" t="s">
        <v>66</v>
      </c>
      <c r="B17" s="15" t="s">
        <v>68</v>
      </c>
      <c r="C17" s="6"/>
      <c r="D17" s="6">
        <f>2*2+3*3+4*4</f>
        <v>29</v>
      </c>
      <c r="E17" s="12" t="s">
        <v>63</v>
      </c>
      <c r="F17" s="6">
        <v>2.7E-2</v>
      </c>
      <c r="G17" s="6" t="s">
        <v>39</v>
      </c>
      <c r="H17" s="12" t="s">
        <v>30</v>
      </c>
      <c r="I17" s="3">
        <f t="shared" si="0"/>
        <v>0.78300000000000003</v>
      </c>
      <c r="J17" s="16" t="s">
        <v>67</v>
      </c>
    </row>
    <row r="18" spans="1:11" x14ac:dyDescent="0.4">
      <c r="A18" s="5" t="s">
        <v>17</v>
      </c>
      <c r="B18" s="5" t="s">
        <v>36</v>
      </c>
      <c r="D18" s="5">
        <v>1</v>
      </c>
      <c r="E18" s="12" t="s">
        <v>75</v>
      </c>
      <c r="F18" s="10">
        <v>0.59</v>
      </c>
      <c r="G18" s="6" t="s">
        <v>39</v>
      </c>
      <c r="H18" s="5" t="s">
        <v>30</v>
      </c>
      <c r="I18" s="3">
        <f t="shared" si="0"/>
        <v>0.59</v>
      </c>
      <c r="J18" s="17" t="s">
        <v>74</v>
      </c>
    </row>
    <row r="19" spans="1:11" s="3" customFormat="1" x14ac:dyDescent="0.4">
      <c r="A19" s="12" t="s">
        <v>13</v>
      </c>
      <c r="B19" s="6" t="s">
        <v>13</v>
      </c>
      <c r="C19" s="6"/>
      <c r="D19" s="6">
        <v>1</v>
      </c>
      <c r="E19" t="s">
        <v>51</v>
      </c>
      <c r="F19" s="6">
        <v>0.81788000000000005</v>
      </c>
      <c r="G19" s="6" t="s">
        <v>39</v>
      </c>
      <c r="H19" s="6" t="s">
        <v>39</v>
      </c>
      <c r="I19" s="3">
        <f t="shared" si="0"/>
        <v>0.81788000000000005</v>
      </c>
      <c r="J19" s="16" t="s">
        <v>80</v>
      </c>
    </row>
    <row r="20" spans="1:11" x14ac:dyDescent="0.4">
      <c r="A20" s="5" t="s">
        <v>24</v>
      </c>
      <c r="B20" s="5" t="s">
        <v>41</v>
      </c>
      <c r="C20" s="5" t="s">
        <v>42</v>
      </c>
      <c r="D20" s="5">
        <v>4</v>
      </c>
      <c r="E20" s="5" t="s">
        <v>43</v>
      </c>
      <c r="F20" s="10">
        <v>0.24299999999999999</v>
      </c>
      <c r="G20" s="5" t="s">
        <v>39</v>
      </c>
      <c r="H20" s="5" t="s">
        <v>30</v>
      </c>
      <c r="I20" s="3">
        <f t="shared" si="0"/>
        <v>0.97199999999999998</v>
      </c>
      <c r="J20" s="18" t="s">
        <v>81</v>
      </c>
    </row>
    <row r="21" spans="1:11" s="3" customFormat="1" ht="15" thickBot="1" x14ac:dyDescent="0.45">
      <c r="A21" s="6" t="s">
        <v>25</v>
      </c>
      <c r="B21" s="6" t="s">
        <v>37</v>
      </c>
      <c r="C21" s="6"/>
      <c r="D21" s="6">
        <v>1</v>
      </c>
      <c r="E21" s="6" t="s">
        <v>40</v>
      </c>
      <c r="F21" s="6">
        <v>1</v>
      </c>
      <c r="G21" s="6" t="s">
        <v>39</v>
      </c>
      <c r="H21" s="6" t="s">
        <v>39</v>
      </c>
      <c r="I21" s="3">
        <f t="shared" si="0"/>
        <v>1</v>
      </c>
    </row>
    <row r="22" spans="1:11" s="1" customFormat="1" ht="15.45" thickTop="1" thickBot="1" x14ac:dyDescent="0.45">
      <c r="A22" s="1" t="s">
        <v>26</v>
      </c>
      <c r="I22" s="1">
        <f>SUM(I23:I33)</f>
        <v>6.8330600000000006</v>
      </c>
    </row>
    <row r="23" spans="1:11" s="3" customFormat="1" ht="15" thickTop="1" x14ac:dyDescent="0.4">
      <c r="A23" s="6" t="s">
        <v>7</v>
      </c>
      <c r="B23" s="6" t="s">
        <v>7</v>
      </c>
      <c r="C23" s="6"/>
      <c r="D23" s="6">
        <v>3</v>
      </c>
      <c r="E23" t="s">
        <v>51</v>
      </c>
      <c r="F23">
        <v>1.06E-3</v>
      </c>
      <c r="G23" s="5" t="s">
        <v>39</v>
      </c>
      <c r="H23" t="s">
        <v>30</v>
      </c>
      <c r="I23">
        <f t="shared" ref="I23:I25" si="1">D23*F23</f>
        <v>3.1799999999999997E-3</v>
      </c>
      <c r="J23" t="s">
        <v>55</v>
      </c>
    </row>
    <row r="24" spans="1:11" x14ac:dyDescent="0.4">
      <c r="A24" s="5" t="s">
        <v>9</v>
      </c>
      <c r="B24" s="5" t="s">
        <v>9</v>
      </c>
      <c r="D24" s="5">
        <v>2</v>
      </c>
      <c r="E24" s="6" t="s">
        <v>58</v>
      </c>
      <c r="F24" s="6">
        <v>2.3E-2</v>
      </c>
      <c r="G24" s="5" t="s">
        <v>39</v>
      </c>
      <c r="H24" s="6" t="s">
        <v>30</v>
      </c>
      <c r="I24" s="3">
        <f t="shared" si="1"/>
        <v>4.5999999999999999E-2</v>
      </c>
      <c r="J24" s="3" t="s">
        <v>59</v>
      </c>
    </row>
    <row r="25" spans="1:11" s="3" customFormat="1" x14ac:dyDescent="0.4">
      <c r="A25" s="6" t="s">
        <v>10</v>
      </c>
      <c r="B25" s="6" t="s">
        <v>10</v>
      </c>
      <c r="C25" s="6"/>
      <c r="D25" s="6">
        <v>4</v>
      </c>
      <c r="E25" t="s">
        <v>58</v>
      </c>
      <c r="F25">
        <v>5.0000000000000001E-3</v>
      </c>
      <c r="G25" s="5" t="s">
        <v>39</v>
      </c>
      <c r="H25" t="s">
        <v>30</v>
      </c>
      <c r="I25">
        <f t="shared" si="1"/>
        <v>0.02</v>
      </c>
      <c r="J25" t="s">
        <v>57</v>
      </c>
    </row>
    <row r="26" spans="1:11" s="3" customFormat="1" x14ac:dyDescent="0.4">
      <c r="A26" t="s">
        <v>19</v>
      </c>
      <c r="B26" t="s">
        <v>62</v>
      </c>
      <c r="C26"/>
      <c r="D26" s="6">
        <v>3</v>
      </c>
      <c r="E26" t="s">
        <v>63</v>
      </c>
      <c r="F26">
        <v>0.29599999999999999</v>
      </c>
      <c r="G26" s="5" t="s">
        <v>39</v>
      </c>
      <c r="H26" s="6" t="s">
        <v>30</v>
      </c>
      <c r="I26">
        <f t="shared" ref="I24:I33" si="2">D26*F26</f>
        <v>0.8879999999999999</v>
      </c>
      <c r="J26" t="s">
        <v>61</v>
      </c>
      <c r="K26"/>
    </row>
    <row r="27" spans="1:11" x14ac:dyDescent="0.4">
      <c r="A27" s="12" t="s">
        <v>19</v>
      </c>
      <c r="B27" s="15" t="s">
        <v>65</v>
      </c>
      <c r="C27" s="6"/>
      <c r="D27" s="5">
        <v>3</v>
      </c>
      <c r="E27" s="12" t="s">
        <v>63</v>
      </c>
      <c r="F27" s="6">
        <v>9.9000000000000005E-2</v>
      </c>
      <c r="G27" s="5" t="s">
        <v>39</v>
      </c>
      <c r="H27" s="6" t="s">
        <v>30</v>
      </c>
      <c r="I27" s="3">
        <f t="shared" si="2"/>
        <v>0.29700000000000004</v>
      </c>
      <c r="J27" s="16" t="s">
        <v>72</v>
      </c>
      <c r="K27" s="3"/>
    </row>
    <row r="28" spans="1:11" x14ac:dyDescent="0.4">
      <c r="A28" t="s">
        <v>16</v>
      </c>
      <c r="B28" t="s">
        <v>62</v>
      </c>
      <c r="C28"/>
      <c r="D28" s="6">
        <v>5</v>
      </c>
      <c r="E28" t="s">
        <v>63</v>
      </c>
      <c r="F28">
        <v>0.40799999999999997</v>
      </c>
      <c r="G28" s="5" t="s">
        <v>39</v>
      </c>
      <c r="H28" s="6" t="s">
        <v>30</v>
      </c>
      <c r="I28">
        <f t="shared" si="2"/>
        <v>2.04</v>
      </c>
      <c r="J28" s="17" t="s">
        <v>69</v>
      </c>
    </row>
    <row r="29" spans="1:11" s="3" customFormat="1" x14ac:dyDescent="0.4">
      <c r="A29" s="12" t="s">
        <v>16</v>
      </c>
      <c r="B29" s="15" t="s">
        <v>65</v>
      </c>
      <c r="C29" s="6"/>
      <c r="D29" s="6">
        <v>5</v>
      </c>
      <c r="E29" s="12" t="s">
        <v>63</v>
      </c>
      <c r="F29" s="6">
        <v>0.13900000000000001</v>
      </c>
      <c r="G29" s="5" t="s">
        <v>39</v>
      </c>
      <c r="H29" s="6" t="s">
        <v>30</v>
      </c>
      <c r="I29" s="3">
        <f t="shared" si="2"/>
        <v>0.69500000000000006</v>
      </c>
      <c r="J29" s="16" t="s">
        <v>71</v>
      </c>
    </row>
    <row r="30" spans="1:11" s="3" customFormat="1" x14ac:dyDescent="0.4">
      <c r="A30" s="12" t="s">
        <v>66</v>
      </c>
      <c r="B30" s="15" t="s">
        <v>68</v>
      </c>
      <c r="C30" s="6"/>
      <c r="D30" s="6">
        <f>3*3+5*4</f>
        <v>29</v>
      </c>
      <c r="E30" s="12" t="s">
        <v>63</v>
      </c>
      <c r="F30" s="6">
        <v>2.7E-2</v>
      </c>
      <c r="G30" s="5" t="s">
        <v>39</v>
      </c>
      <c r="H30" s="6" t="s">
        <v>30</v>
      </c>
      <c r="I30" s="3">
        <f t="shared" si="2"/>
        <v>0.78300000000000003</v>
      </c>
      <c r="J30" s="16" t="s">
        <v>67</v>
      </c>
    </row>
    <row r="31" spans="1:11" x14ac:dyDescent="0.4">
      <c r="A31" s="5" t="s">
        <v>13</v>
      </c>
      <c r="B31" s="5" t="s">
        <v>13</v>
      </c>
      <c r="D31" s="5">
        <v>1</v>
      </c>
      <c r="E31" t="s">
        <v>51</v>
      </c>
      <c r="F31" s="6">
        <v>0.81788000000000005</v>
      </c>
      <c r="G31" s="6" t="s">
        <v>39</v>
      </c>
      <c r="H31" s="6" t="s">
        <v>39</v>
      </c>
      <c r="I31" s="3">
        <f t="shared" si="2"/>
        <v>0.81788000000000005</v>
      </c>
      <c r="J31" s="16" t="s">
        <v>80</v>
      </c>
      <c r="K31" s="3"/>
    </row>
    <row r="32" spans="1:11" s="3" customFormat="1" x14ac:dyDescent="0.4">
      <c r="A32" s="6" t="s">
        <v>24</v>
      </c>
      <c r="B32" s="6" t="s">
        <v>41</v>
      </c>
      <c r="C32" s="6" t="s">
        <v>42</v>
      </c>
      <c r="D32" s="6">
        <v>1</v>
      </c>
      <c r="E32" s="5" t="s">
        <v>43</v>
      </c>
      <c r="F32" s="10">
        <v>0.24299999999999999</v>
      </c>
      <c r="G32" s="5" t="s">
        <v>39</v>
      </c>
      <c r="H32" s="5" t="s">
        <v>30</v>
      </c>
      <c r="I32" s="3">
        <f t="shared" si="2"/>
        <v>0.24299999999999999</v>
      </c>
      <c r="J32" s="18" t="s">
        <v>81</v>
      </c>
    </row>
    <row r="33" spans="1:10" ht="15" thickBot="1" x14ac:dyDescent="0.45">
      <c r="A33" s="5" t="s">
        <v>25</v>
      </c>
      <c r="B33" s="5" t="s">
        <v>38</v>
      </c>
      <c r="D33" s="11">
        <v>1</v>
      </c>
      <c r="E33" s="5" t="s">
        <v>40</v>
      </c>
      <c r="F33" s="5">
        <v>1</v>
      </c>
      <c r="G33" s="5" t="s">
        <v>39</v>
      </c>
      <c r="H33" s="5" t="s">
        <v>39</v>
      </c>
      <c r="I33" s="3">
        <f t="shared" si="2"/>
        <v>1</v>
      </c>
    </row>
    <row r="34" spans="1:10" s="1" customFormat="1" ht="15.45" thickTop="1" thickBot="1" x14ac:dyDescent="0.45">
      <c r="A34" s="1" t="s">
        <v>29</v>
      </c>
      <c r="I34" s="1">
        <f>SUM(I35:I42)</f>
        <v>7.9782799999999998</v>
      </c>
    </row>
    <row r="35" spans="1:10" s="3" customFormat="1" ht="15" thickTop="1" x14ac:dyDescent="0.4">
      <c r="A35" s="12" t="s">
        <v>98</v>
      </c>
      <c r="B35" s="12" t="s">
        <v>98</v>
      </c>
      <c r="C35" s="6"/>
      <c r="D35" s="6">
        <v>2</v>
      </c>
      <c r="E35" s="5" t="s">
        <v>43</v>
      </c>
      <c r="F35" s="19">
        <v>2.3719999999999999</v>
      </c>
      <c r="G35" s="5" t="s">
        <v>39</v>
      </c>
      <c r="H35" s="5" t="s">
        <v>30</v>
      </c>
      <c r="I35" s="3">
        <f>D35*F35</f>
        <v>4.7439999999999998</v>
      </c>
      <c r="J35" s="16" t="s">
        <v>97</v>
      </c>
    </row>
    <row r="36" spans="1:10" x14ac:dyDescent="0.4">
      <c r="A36" s="5" t="s">
        <v>14</v>
      </c>
      <c r="D36" s="5">
        <v>1</v>
      </c>
      <c r="G36" s="5" t="s">
        <v>30</v>
      </c>
      <c r="H36" s="5" t="s">
        <v>30</v>
      </c>
      <c r="I36" s="3">
        <f t="shared" ref="I36:I42" si="3">D36*F36</f>
        <v>0</v>
      </c>
    </row>
    <row r="37" spans="1:10" s="3" customFormat="1" x14ac:dyDescent="0.4">
      <c r="A37" s="6" t="s">
        <v>23</v>
      </c>
      <c r="B37" s="6"/>
      <c r="C37" s="6"/>
      <c r="D37" s="6">
        <v>1</v>
      </c>
      <c r="E37" s="6"/>
      <c r="F37" s="6"/>
      <c r="G37" s="5" t="s">
        <v>39</v>
      </c>
      <c r="H37" s="5" t="s">
        <v>30</v>
      </c>
      <c r="I37" s="3">
        <f t="shared" si="3"/>
        <v>0</v>
      </c>
    </row>
    <row r="38" spans="1:10" x14ac:dyDescent="0.4">
      <c r="A38" s="5" t="s">
        <v>15</v>
      </c>
      <c r="D38" s="5">
        <v>1</v>
      </c>
      <c r="G38" s="5" t="s">
        <v>39</v>
      </c>
      <c r="H38" s="5" t="s">
        <v>30</v>
      </c>
      <c r="I38" s="3">
        <f t="shared" si="3"/>
        <v>0</v>
      </c>
    </row>
    <row r="39" spans="1:10" x14ac:dyDescent="0.4">
      <c r="A39" s="5" t="s">
        <v>83</v>
      </c>
      <c r="B39" s="5" t="s">
        <v>83</v>
      </c>
      <c r="C39" s="5" t="s">
        <v>84</v>
      </c>
      <c r="D39" s="5">
        <v>1</v>
      </c>
      <c r="F39" s="5">
        <v>1.52</v>
      </c>
      <c r="G39" s="5" t="s">
        <v>39</v>
      </c>
      <c r="H39" s="5" t="s">
        <v>30</v>
      </c>
      <c r="I39" s="3">
        <f t="shared" si="3"/>
        <v>1.52</v>
      </c>
      <c r="J39" s="17" t="s">
        <v>82</v>
      </c>
    </row>
    <row r="40" spans="1:10" x14ac:dyDescent="0.4">
      <c r="A40" s="11" t="s">
        <v>70</v>
      </c>
      <c r="G40" s="5" t="s">
        <v>39</v>
      </c>
      <c r="H40" s="5" t="s">
        <v>39</v>
      </c>
      <c r="I40" s="3">
        <f t="shared" si="3"/>
        <v>0</v>
      </c>
    </row>
    <row r="41" spans="1:10" x14ac:dyDescent="0.4">
      <c r="A41" s="5" t="s">
        <v>77</v>
      </c>
      <c r="B41" s="5" t="s">
        <v>77</v>
      </c>
      <c r="D41" s="11">
        <v>2</v>
      </c>
      <c r="E41" t="s">
        <v>51</v>
      </c>
      <c r="F41" s="5">
        <v>0.51214000000000004</v>
      </c>
      <c r="G41" s="5" t="s">
        <v>39</v>
      </c>
      <c r="H41" s="5" t="s">
        <v>30</v>
      </c>
      <c r="I41" s="3">
        <f t="shared" si="3"/>
        <v>1.0242800000000001</v>
      </c>
      <c r="J41" t="s">
        <v>76</v>
      </c>
    </row>
    <row r="42" spans="1:10" ht="15" thickBot="1" x14ac:dyDescent="0.45">
      <c r="A42" s="5" t="s">
        <v>78</v>
      </c>
      <c r="B42" s="5" t="s">
        <v>78</v>
      </c>
      <c r="D42" s="5">
        <v>2</v>
      </c>
      <c r="E42" t="s">
        <v>51</v>
      </c>
      <c r="F42" s="5">
        <v>0.34499999999999997</v>
      </c>
      <c r="G42" s="5" t="s">
        <v>39</v>
      </c>
      <c r="H42" s="5" t="s">
        <v>30</v>
      </c>
      <c r="I42" s="3">
        <f t="shared" si="3"/>
        <v>0.69</v>
      </c>
      <c r="J42" s="17" t="s">
        <v>79</v>
      </c>
    </row>
    <row r="43" spans="1:10" s="1" customFormat="1" ht="15.45" thickTop="1" thickBot="1" x14ac:dyDescent="0.45">
      <c r="A43" s="1" t="s">
        <v>85</v>
      </c>
      <c r="I43" s="1">
        <f>SUM(I44:I50)</f>
        <v>7.3333333333333339</v>
      </c>
    </row>
    <row r="44" spans="1:10" ht="15" thickTop="1" x14ac:dyDescent="0.4">
      <c r="A44" s="11" t="s">
        <v>86</v>
      </c>
      <c r="I44" s="6">
        <f>D44*F44</f>
        <v>0</v>
      </c>
    </row>
    <row r="45" spans="1:10" x14ac:dyDescent="0.4">
      <c r="A45" s="11" t="s">
        <v>87</v>
      </c>
      <c r="I45" s="6">
        <f t="shared" ref="I45:I51" si="4">D45*F45</f>
        <v>0</v>
      </c>
    </row>
    <row r="46" spans="1:10" x14ac:dyDescent="0.4">
      <c r="A46" s="11" t="s">
        <v>94</v>
      </c>
      <c r="B46" s="11" t="s">
        <v>94</v>
      </c>
      <c r="D46" s="5">
        <v>0.4</v>
      </c>
      <c r="E46" s="5" t="s">
        <v>96</v>
      </c>
      <c r="F46" s="5">
        <v>10</v>
      </c>
      <c r="G46" s="5" t="s">
        <v>39</v>
      </c>
      <c r="H46" s="5" t="s">
        <v>39</v>
      </c>
      <c r="I46" s="6">
        <f t="shared" si="4"/>
        <v>4</v>
      </c>
      <c r="J46" t="s">
        <v>95</v>
      </c>
    </row>
    <row r="47" spans="1:10" x14ac:dyDescent="0.4">
      <c r="A47" s="11" t="s">
        <v>92</v>
      </c>
      <c r="I47" s="6">
        <f t="shared" si="4"/>
        <v>0</v>
      </c>
    </row>
    <row r="48" spans="1:10" x14ac:dyDescent="0.4">
      <c r="A48" s="11" t="s">
        <v>93</v>
      </c>
      <c r="I48" s="6">
        <f t="shared" si="4"/>
        <v>0</v>
      </c>
    </row>
    <row r="49" spans="1:9" x14ac:dyDescent="0.4">
      <c r="A49" s="5" t="s">
        <v>89</v>
      </c>
      <c r="B49" s="5" t="s">
        <v>89</v>
      </c>
      <c r="D49" s="5">
        <v>2</v>
      </c>
      <c r="E49" s="5" t="s">
        <v>90</v>
      </c>
      <c r="F49" s="5">
        <f>5/3</f>
        <v>1.6666666666666667</v>
      </c>
      <c r="G49" s="5" t="s">
        <v>30</v>
      </c>
      <c r="H49" s="5" t="s">
        <v>39</v>
      </c>
      <c r="I49" s="6">
        <f t="shared" si="4"/>
        <v>3.3333333333333335</v>
      </c>
    </row>
    <row r="50" spans="1:9" x14ac:dyDescent="0.4">
      <c r="A50" s="11" t="s">
        <v>88</v>
      </c>
      <c r="I50" s="6">
        <f t="shared" si="4"/>
        <v>0</v>
      </c>
    </row>
    <row r="51" spans="1:9" x14ac:dyDescent="0.4">
      <c r="A51" s="11" t="s">
        <v>91</v>
      </c>
      <c r="I51" s="6"/>
    </row>
    <row r="52" spans="1:9" x14ac:dyDescent="0.4">
      <c r="I52" s="6"/>
    </row>
  </sheetData>
  <hyperlinks>
    <hyperlink ref="J9" r:id="rId1"/>
    <hyperlink ref="J3" r:id="rId2"/>
    <hyperlink ref="J4" r:id="rId3"/>
    <hyperlink ref="J5" r:id="rId4"/>
    <hyperlink ref="J7" r:id="rId5"/>
    <hyperlink ref="J6" r:id="rId6"/>
    <hyperlink ref="J10" r:id="rId7"/>
    <hyperlink ref="J13" r:id="rId8"/>
    <hyperlink ref="J11" r:id="rId9"/>
    <hyperlink ref="J17" r:id="rId10"/>
    <hyperlink ref="J15" r:id="rId11"/>
    <hyperlink ref="J16" r:id="rId12"/>
    <hyperlink ref="J14" r:id="rId13"/>
    <hyperlink ref="J12" r:id="rId14"/>
    <hyperlink ref="J18" r:id="rId15"/>
    <hyperlink ref="J42" r:id="rId16"/>
    <hyperlink ref="J19" r:id="rId17"/>
    <hyperlink ref="J26" r:id="rId18"/>
    <hyperlink ref="J28" r:id="rId19"/>
    <hyperlink ref="J29" r:id="rId20"/>
    <hyperlink ref="J27" r:id="rId21"/>
    <hyperlink ref="J23" r:id="rId22"/>
    <hyperlink ref="J25" r:id="rId23"/>
    <hyperlink ref="J24" r:id="rId24"/>
    <hyperlink ref="J30" r:id="rId25"/>
    <hyperlink ref="J31" r:id="rId26"/>
    <hyperlink ref="J20"/>
    <hyperlink ref="J32"/>
    <hyperlink ref="J39"/>
    <hyperlink ref="J35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6" sqref="G26"/>
    </sheetView>
  </sheetViews>
  <sheetFormatPr defaultRowHeight="14.6" x14ac:dyDescent="0.4"/>
  <cols>
    <col min="1" max="1" width="24.07421875" bestFit="1" customWidth="1"/>
    <col min="2" max="2" width="35.15234375" bestFit="1" customWidth="1"/>
    <col min="3" max="3" width="18" bestFit="1" customWidth="1"/>
    <col min="4" max="4" width="12.765625" bestFit="1" customWidth="1"/>
    <col min="5" max="5" width="7.61328125" bestFit="1" customWidth="1"/>
    <col min="6" max="6" width="15.84375" bestFit="1" customWidth="1"/>
    <col min="7" max="7" width="9.3046875" bestFit="1" customWidth="1"/>
    <col min="8" max="8" width="17.3046875" bestFit="1" customWidth="1"/>
  </cols>
  <sheetData>
    <row r="1" spans="1:8" x14ac:dyDescent="0.4">
      <c r="A1" s="5" t="s">
        <v>8</v>
      </c>
      <c r="B1" s="5" t="s">
        <v>8</v>
      </c>
      <c r="C1" s="5"/>
      <c r="D1" s="5">
        <v>1</v>
      </c>
      <c r="E1" s="14">
        <f t="shared" ref="E1:E18" si="0">D1*4</f>
        <v>4</v>
      </c>
      <c r="F1" s="5" t="s">
        <v>44</v>
      </c>
      <c r="G1" s="8"/>
      <c r="H1" s="8"/>
    </row>
    <row r="2" spans="1:8" x14ac:dyDescent="0.4">
      <c r="A2" s="6" t="s">
        <v>7</v>
      </c>
      <c r="B2" s="6" t="s">
        <v>7</v>
      </c>
      <c r="C2" s="6"/>
      <c r="D2" s="6">
        <f>Sheet1!D5+Sheet1!D23</f>
        <v>12</v>
      </c>
      <c r="E2" s="14">
        <f t="shared" si="0"/>
        <v>48</v>
      </c>
      <c r="F2" s="5" t="s">
        <v>44</v>
      </c>
      <c r="G2" s="8"/>
      <c r="H2" s="8"/>
    </row>
    <row r="3" spans="1:8" x14ac:dyDescent="0.4">
      <c r="A3" t="s">
        <v>9</v>
      </c>
      <c r="B3" t="s">
        <v>9</v>
      </c>
      <c r="D3">
        <f>Sheet1!D6+Sheet1!D24</f>
        <v>6</v>
      </c>
      <c r="E3" s="14">
        <f t="shared" si="0"/>
        <v>24</v>
      </c>
      <c r="F3" s="5" t="s">
        <v>44</v>
      </c>
      <c r="G3" s="6"/>
      <c r="H3" s="6"/>
    </row>
    <row r="4" spans="1:8" x14ac:dyDescent="0.4">
      <c r="A4" s="6" t="s">
        <v>10</v>
      </c>
      <c r="B4" s="6" t="s">
        <v>10</v>
      </c>
      <c r="C4" s="6"/>
      <c r="D4" s="6">
        <f>Sheet1!D7+Sheet1!D25</f>
        <v>9</v>
      </c>
      <c r="E4" s="14">
        <f t="shared" si="0"/>
        <v>36</v>
      </c>
      <c r="F4" s="5" t="s">
        <v>44</v>
      </c>
      <c r="G4" s="5"/>
      <c r="H4" s="5"/>
    </row>
    <row r="5" spans="1:8" x14ac:dyDescent="0.4">
      <c r="A5" s="5" t="s">
        <v>20</v>
      </c>
      <c r="B5" s="5" t="s">
        <v>20</v>
      </c>
      <c r="C5" s="5"/>
      <c r="D5" s="5">
        <v>1</v>
      </c>
      <c r="E5" s="13">
        <f t="shared" si="0"/>
        <v>4</v>
      </c>
      <c r="F5" s="5" t="s">
        <v>44</v>
      </c>
      <c r="G5" s="6"/>
      <c r="H5" s="6"/>
    </row>
    <row r="6" spans="1:8" x14ac:dyDescent="0.4">
      <c r="A6" s="6" t="s">
        <v>18</v>
      </c>
      <c r="B6" s="6" t="s">
        <v>35</v>
      </c>
      <c r="C6" s="6"/>
      <c r="D6" s="6">
        <v>2</v>
      </c>
      <c r="E6" s="14">
        <f t="shared" si="0"/>
        <v>8</v>
      </c>
      <c r="F6" s="5" t="s">
        <v>44</v>
      </c>
    </row>
    <row r="7" spans="1:8" x14ac:dyDescent="0.4">
      <c r="A7" s="5" t="s">
        <v>19</v>
      </c>
      <c r="B7" s="5" t="s">
        <v>35</v>
      </c>
      <c r="C7" s="5"/>
      <c r="D7" s="5">
        <f>Sheet1!D13+Sheet1!D27</f>
        <v>6</v>
      </c>
      <c r="E7" s="14">
        <f t="shared" si="0"/>
        <v>24</v>
      </c>
      <c r="F7" s="5" t="s">
        <v>44</v>
      </c>
      <c r="G7" s="6"/>
      <c r="H7" s="6"/>
    </row>
    <row r="8" spans="1:8" x14ac:dyDescent="0.4">
      <c r="A8" s="6" t="s">
        <v>16</v>
      </c>
      <c r="B8" s="6" t="s">
        <v>35</v>
      </c>
      <c r="C8" s="6"/>
      <c r="D8" s="6">
        <f>Sheet1!D15+Sheet1!D29</f>
        <v>9</v>
      </c>
      <c r="E8" s="14">
        <f t="shared" si="0"/>
        <v>36</v>
      </c>
      <c r="F8" s="5" t="s">
        <v>44</v>
      </c>
      <c r="G8" s="5"/>
      <c r="H8" s="5"/>
    </row>
    <row r="9" spans="1:8" x14ac:dyDescent="0.4">
      <c r="A9" s="5" t="s">
        <v>17</v>
      </c>
      <c r="B9" s="5" t="s">
        <v>36</v>
      </c>
      <c r="C9" s="5"/>
      <c r="D9" s="5">
        <f>Sheet1!D18</f>
        <v>1</v>
      </c>
      <c r="E9" s="14">
        <f t="shared" si="0"/>
        <v>4</v>
      </c>
      <c r="F9" s="5" t="s">
        <v>44</v>
      </c>
      <c r="G9" s="6"/>
      <c r="H9" s="6"/>
    </row>
    <row r="10" spans="1:8" x14ac:dyDescent="0.4">
      <c r="A10" s="6" t="s">
        <v>6</v>
      </c>
      <c r="B10" s="6" t="s">
        <v>6</v>
      </c>
      <c r="C10" s="6" t="s">
        <v>32</v>
      </c>
      <c r="D10" s="6">
        <v>1</v>
      </c>
      <c r="E10" s="14">
        <f t="shared" si="0"/>
        <v>4</v>
      </c>
      <c r="F10" s="12" t="s">
        <v>43</v>
      </c>
      <c r="G10" s="5"/>
      <c r="H10" s="5"/>
    </row>
    <row r="11" spans="1:8" x14ac:dyDescent="0.4">
      <c r="A11" s="5" t="s">
        <v>34</v>
      </c>
      <c r="B11" s="5" t="s">
        <v>12</v>
      </c>
      <c r="C11" s="5" t="s">
        <v>11</v>
      </c>
      <c r="D11" s="5">
        <v>1</v>
      </c>
      <c r="E11" s="14">
        <f t="shared" si="0"/>
        <v>4</v>
      </c>
      <c r="F11" s="12" t="s">
        <v>43</v>
      </c>
      <c r="G11" s="6"/>
      <c r="H11" s="6"/>
    </row>
    <row r="12" spans="1:8" x14ac:dyDescent="0.4">
      <c r="A12" s="6" t="s">
        <v>33</v>
      </c>
      <c r="B12" s="7" t="s">
        <v>22</v>
      </c>
      <c r="C12" s="6" t="s">
        <v>21</v>
      </c>
      <c r="D12" s="6">
        <v>1</v>
      </c>
      <c r="E12" s="14">
        <f t="shared" si="0"/>
        <v>4</v>
      </c>
      <c r="F12" s="12" t="s">
        <v>43</v>
      </c>
      <c r="G12" s="5"/>
      <c r="H12" s="5"/>
    </row>
    <row r="13" spans="1:8" s="3" customFormat="1" x14ac:dyDescent="0.4">
      <c r="A13" s="6" t="s">
        <v>13</v>
      </c>
      <c r="B13" s="6" t="s">
        <v>13</v>
      </c>
      <c r="C13" s="6"/>
      <c r="D13" s="6">
        <f>Sheet1!D19+Sheet1!D31</f>
        <v>2</v>
      </c>
      <c r="E13" s="13">
        <f t="shared" si="0"/>
        <v>8</v>
      </c>
      <c r="F13" s="12" t="s">
        <v>43</v>
      </c>
      <c r="G13" s="6"/>
      <c r="H13" s="6"/>
    </row>
    <row r="14" spans="1:8" x14ac:dyDescent="0.4">
      <c r="A14" s="5" t="s">
        <v>24</v>
      </c>
      <c r="B14" s="5" t="s">
        <v>41</v>
      </c>
      <c r="C14" s="5" t="s">
        <v>42</v>
      </c>
      <c r="D14" s="5">
        <f>Sheet1!D20+Sheet1!D32</f>
        <v>5</v>
      </c>
      <c r="E14" s="14">
        <f t="shared" si="0"/>
        <v>20</v>
      </c>
      <c r="F14" s="12" t="s">
        <v>43</v>
      </c>
      <c r="G14" s="5"/>
      <c r="H14" s="5"/>
    </row>
    <row r="15" spans="1:8" s="3" customFormat="1" x14ac:dyDescent="0.4">
      <c r="A15" s="12" t="s">
        <v>45</v>
      </c>
      <c r="B15" s="6"/>
      <c r="C15" s="6"/>
      <c r="D15" s="6">
        <v>1</v>
      </c>
      <c r="E15" s="14">
        <f t="shared" si="0"/>
        <v>4</v>
      </c>
      <c r="F15" s="12" t="s">
        <v>43</v>
      </c>
      <c r="G15" s="6"/>
      <c r="H15" s="6"/>
    </row>
    <row r="16" spans="1:8" x14ac:dyDescent="0.4">
      <c r="A16" s="5" t="s">
        <v>14</v>
      </c>
      <c r="B16" s="5"/>
      <c r="C16" s="5"/>
      <c r="D16" s="5">
        <v>1</v>
      </c>
      <c r="E16" s="14">
        <f t="shared" si="0"/>
        <v>4</v>
      </c>
      <c r="F16" s="12" t="s">
        <v>43</v>
      </c>
      <c r="G16" s="5"/>
      <c r="H16" s="5"/>
    </row>
    <row r="17" spans="1:8" x14ac:dyDescent="0.4">
      <c r="A17" s="6" t="s">
        <v>23</v>
      </c>
      <c r="B17" s="6"/>
      <c r="C17" s="6"/>
      <c r="D17" s="6">
        <v>1</v>
      </c>
      <c r="E17" s="13">
        <f t="shared" si="0"/>
        <v>4</v>
      </c>
      <c r="F17" s="12" t="s">
        <v>43</v>
      </c>
      <c r="G17" s="6"/>
      <c r="H17" s="6"/>
    </row>
    <row r="18" spans="1:8" x14ac:dyDescent="0.4">
      <c r="A18" s="5" t="s">
        <v>15</v>
      </c>
      <c r="B18" s="5"/>
      <c r="C18" s="5"/>
      <c r="D18" s="5">
        <v>1</v>
      </c>
      <c r="E18" s="13">
        <f t="shared" si="0"/>
        <v>4</v>
      </c>
      <c r="F18" s="12" t="s">
        <v>43</v>
      </c>
      <c r="G18" s="5"/>
      <c r="H18" s="5"/>
    </row>
    <row r="19" spans="1:8" x14ac:dyDescent="0.4">
      <c r="A19" s="8"/>
      <c r="B19" s="9"/>
      <c r="C19" s="8"/>
      <c r="D19" s="8"/>
      <c r="E19" s="8"/>
      <c r="F19" s="8"/>
      <c r="G19" s="6"/>
      <c r="H19" s="6"/>
    </row>
    <row r="20" spans="1:8" x14ac:dyDescent="0.4">
      <c r="A20" s="8"/>
      <c r="B20" s="8"/>
      <c r="C20" s="8"/>
      <c r="D20" s="8"/>
      <c r="E20" s="8"/>
      <c r="F20" s="8"/>
      <c r="G20" s="5"/>
      <c r="H20" s="5"/>
    </row>
  </sheetData>
  <sortState ref="A1:F20">
    <sortCondition ref="F1:F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2017-05-12T16:20:58Z</dcterms:created>
  <dcterms:modified xsi:type="dcterms:W3CDTF">2017-05-27T22:38:42Z</dcterms:modified>
</cp:coreProperties>
</file>