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5985" yWindow="1170" windowWidth="11295" windowHeight="6225" tabRatio="660"/>
  </bookViews>
  <sheets>
    <sheet name="Sprint Calculator" sheetId="1" r:id="rId1"/>
    <sheet name="Sprint Time" sheetId="2" r:id="rId2"/>
    <sheet name="Report" sheetId="3" r:id="rId3"/>
  </sheets>
  <calcPr calcId="162912"/>
</workbook>
</file>

<file path=xl/calcChain.xml><?xml version="1.0" encoding="utf-8"?>
<calcChain xmlns="http://schemas.openxmlformats.org/spreadsheetml/2006/main">
  <c r="BH31" i="1" l="1"/>
  <c r="BG31" i="1"/>
  <c r="BF31" i="1"/>
  <c r="BE31" i="1"/>
  <c r="BD31" i="1"/>
  <c r="BC31" i="1"/>
  <c r="BB31" i="1"/>
  <c r="BA31" i="1"/>
  <c r="AZ31" i="1"/>
  <c r="BI31" i="1"/>
  <c r="BH16" i="1"/>
  <c r="BH30" i="1"/>
  <c r="BI33" i="1"/>
  <c r="BH33" i="1"/>
  <c r="BG33" i="1"/>
  <c r="BF33" i="1"/>
  <c r="BJ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I16" i="1"/>
  <c r="BI32" i="1"/>
  <c r="BI36" i="1"/>
  <c r="BI25" i="1"/>
  <c r="BI26" i="1"/>
  <c r="BI30" i="1"/>
  <c r="BI29" i="1"/>
  <c r="BI35" i="1"/>
  <c r="BH25" i="1"/>
  <c r="BG25" i="1"/>
  <c r="BH26" i="1"/>
  <c r="BH29" i="1"/>
  <c r="BG30" i="1"/>
  <c r="BG29" i="1"/>
  <c r="BF25" i="1"/>
  <c r="BG26" i="1"/>
  <c r="BF26" i="1"/>
  <c r="BF30" i="1"/>
  <c r="BF29" i="1"/>
  <c r="BE33" i="1"/>
  <c r="BE25" i="1"/>
  <c r="BD33" i="1"/>
  <c r="BD25" i="1"/>
  <c r="BE30" i="1"/>
  <c r="BE29" i="1"/>
  <c r="BE26" i="1"/>
  <c r="B9" i="2"/>
  <c r="BC33" i="1"/>
  <c r="BC25" i="1"/>
  <c r="BD30" i="1"/>
  <c r="BD29" i="1"/>
  <c r="BD26" i="1"/>
  <c r="BB33" i="1"/>
  <c r="BB25" i="1"/>
  <c r="BC30" i="1"/>
  <c r="BC29" i="1"/>
  <c r="BC26" i="1"/>
  <c r="B8" i="2"/>
  <c r="BA33" i="1"/>
  <c r="BA25" i="1"/>
  <c r="BB30" i="1"/>
  <c r="BB29" i="1"/>
  <c r="BB26" i="1"/>
  <c r="BA26" i="1"/>
  <c r="AZ33" i="1"/>
  <c r="AZ25" i="1"/>
  <c r="BA30" i="1"/>
  <c r="BA29" i="1"/>
  <c r="B2" i="2"/>
  <c r="AZ30" i="1"/>
  <c r="AZ29" i="1"/>
  <c r="AZ26" i="1"/>
  <c r="AY33" i="1"/>
  <c r="AY25" i="1"/>
  <c r="AX33" i="1"/>
  <c r="AX25" i="1"/>
  <c r="AY30" i="1"/>
  <c r="AY29" i="1"/>
  <c r="AY26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W25" i="1"/>
  <c r="AX30" i="1"/>
  <c r="AX29" i="1"/>
  <c r="AX26" i="1"/>
  <c r="AW30" i="1"/>
  <c r="AW29" i="1"/>
  <c r="AV25" i="1"/>
  <c r="AW26" i="1"/>
  <c r="AV30" i="1"/>
  <c r="AV29" i="1"/>
  <c r="AU25" i="1"/>
  <c r="AV26" i="1"/>
  <c r="AU30" i="1"/>
  <c r="AU29" i="1"/>
  <c r="AT25" i="1"/>
  <c r="AU26" i="1"/>
  <c r="AT30" i="1"/>
  <c r="AT29" i="1"/>
  <c r="AS25" i="1"/>
  <c r="AT26" i="1"/>
  <c r="AR25" i="1"/>
  <c r="AS30" i="1"/>
  <c r="AS29" i="1"/>
  <c r="AS26" i="1"/>
  <c r="AQ25" i="1"/>
  <c r="AR30" i="1"/>
  <c r="AR29" i="1"/>
  <c r="AR26" i="1"/>
  <c r="AP25" i="1"/>
  <c r="AQ30" i="1"/>
  <c r="AQ29" i="1"/>
  <c r="AQ26" i="1"/>
  <c r="AP30" i="1"/>
  <c r="AP29" i="1"/>
  <c r="AO25" i="1"/>
  <c r="AP26" i="1"/>
  <c r="AO26" i="1"/>
  <c r="AN25" i="1"/>
  <c r="AO30" i="1"/>
  <c r="AO29" i="1"/>
  <c r="AN30" i="1"/>
  <c r="AN29" i="1"/>
  <c r="AM25" i="1"/>
  <c r="AN26" i="1"/>
  <c r="AL25" i="1"/>
  <c r="AL26" i="1"/>
  <c r="AM30" i="1"/>
  <c r="AM29" i="1"/>
  <c r="AM26" i="1"/>
  <c r="AL30" i="1"/>
  <c r="AL29" i="1"/>
  <c r="AK25" i="1"/>
  <c r="AK30" i="1"/>
  <c r="AK29" i="1"/>
  <c r="AK26" i="1"/>
  <c r="AJ25" i="1"/>
  <c r="AJ30" i="1"/>
  <c r="AJ29" i="1"/>
  <c r="AJ26" i="1"/>
  <c r="AI25" i="1"/>
  <c r="AI26" i="1"/>
  <c r="AH25" i="1"/>
  <c r="AI30" i="1"/>
  <c r="AI29" i="1"/>
  <c r="AG25" i="1"/>
  <c r="AH30" i="1"/>
  <c r="AH29" i="1"/>
  <c r="AH26" i="1"/>
  <c r="AG26" i="1"/>
  <c r="AF25" i="1"/>
  <c r="AG30" i="1"/>
  <c r="AG29" i="1"/>
  <c r="AE25" i="1"/>
  <c r="AF30" i="1"/>
  <c r="AF29" i="1"/>
  <c r="AF26" i="1"/>
  <c r="AD25" i="1"/>
  <c r="AE30" i="1"/>
  <c r="AE29" i="1"/>
  <c r="AE26" i="1"/>
  <c r="AC25" i="1"/>
  <c r="AD30" i="1"/>
  <c r="AD29" i="1"/>
  <c r="AD26" i="1"/>
  <c r="AB25" i="1"/>
  <c r="AC30" i="1"/>
  <c r="AC29" i="1"/>
  <c r="AC26" i="1"/>
  <c r="AA25" i="1"/>
  <c r="AB30" i="1"/>
  <c r="AB29" i="1"/>
  <c r="AB26" i="1"/>
  <c r="Z25" i="1"/>
  <c r="AA26" i="1"/>
  <c r="AA30" i="1"/>
  <c r="AA29" i="1"/>
  <c r="Y25" i="1"/>
  <c r="Z26" i="1"/>
  <c r="Z30" i="1"/>
  <c r="Z29" i="1"/>
  <c r="Y26" i="1"/>
  <c r="X30" i="1"/>
  <c r="X29" i="1"/>
  <c r="X25" i="1"/>
  <c r="X26" i="1"/>
  <c r="Y30" i="1"/>
  <c r="Y29" i="1"/>
  <c r="W30" i="1"/>
  <c r="W29" i="1"/>
  <c r="W25" i="1"/>
  <c r="W26" i="1"/>
  <c r="V25" i="1"/>
  <c r="U25" i="1"/>
  <c r="V30" i="1"/>
  <c r="V29" i="1"/>
  <c r="V26" i="1"/>
  <c r="T33" i="1"/>
  <c r="T25" i="1"/>
  <c r="U30" i="1"/>
  <c r="U29" i="1"/>
  <c r="U26" i="1"/>
  <c r="T30" i="1"/>
  <c r="T29" i="1"/>
  <c r="S33" i="1"/>
  <c r="S25" i="1"/>
  <c r="T26" i="1"/>
  <c r="R25" i="1"/>
  <c r="S30" i="1"/>
  <c r="S29" i="1"/>
  <c r="S26" i="1"/>
  <c r="R33" i="1"/>
  <c r="Q33" i="1"/>
  <c r="Q25" i="1"/>
  <c r="R26" i="1"/>
  <c r="R30" i="1"/>
  <c r="R29" i="1"/>
  <c r="Q30" i="1"/>
  <c r="Q29" i="1"/>
  <c r="P33" i="1"/>
  <c r="P25" i="1"/>
  <c r="Q26" i="1"/>
  <c r="O25" i="1"/>
  <c r="O33" i="1"/>
  <c r="P30" i="1"/>
  <c r="P29" i="1"/>
  <c r="P26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B18" i="1"/>
  <c r="I17" i="1"/>
  <c r="I19" i="1"/>
  <c r="J17" i="1"/>
  <c r="J19" i="1"/>
  <c r="K17" i="1"/>
  <c r="K19" i="1"/>
  <c r="L17" i="1"/>
  <c r="L19" i="1"/>
  <c r="M17" i="1"/>
  <c r="M19" i="1"/>
  <c r="O26" i="1"/>
  <c r="N33" i="1"/>
  <c r="N17" i="1"/>
  <c r="N19" i="1"/>
  <c r="N26" i="1"/>
  <c r="O17" i="1"/>
  <c r="O30" i="1"/>
  <c r="O29" i="1"/>
  <c r="M33" i="1"/>
  <c r="N30" i="1"/>
  <c r="N29" i="1"/>
  <c r="L33" i="1"/>
  <c r="L30" i="1"/>
  <c r="L29" i="1"/>
  <c r="K30" i="1"/>
  <c r="K29" i="1"/>
  <c r="M30" i="1"/>
  <c r="M29" i="1"/>
  <c r="K33" i="1"/>
  <c r="C33" i="1"/>
  <c r="D33" i="1"/>
  <c r="E33" i="1"/>
  <c r="F33" i="1"/>
  <c r="G33" i="1"/>
  <c r="H33" i="1"/>
  <c r="I33" i="1"/>
  <c r="J33" i="1"/>
  <c r="B33" i="1"/>
  <c r="J30" i="1"/>
  <c r="J29" i="1"/>
  <c r="I30" i="1"/>
  <c r="I29" i="1"/>
  <c r="H17" i="1"/>
  <c r="H19" i="1"/>
  <c r="G17" i="1"/>
  <c r="G19" i="1"/>
  <c r="F17" i="1"/>
  <c r="F19" i="1"/>
  <c r="E17" i="1"/>
  <c r="E19" i="1"/>
  <c r="B3" i="2"/>
  <c r="B4" i="2"/>
  <c r="B5" i="2"/>
  <c r="B6" i="2"/>
  <c r="B7" i="2"/>
  <c r="D17" i="1"/>
  <c r="D19" i="1"/>
  <c r="D30" i="1"/>
  <c r="D29" i="1"/>
  <c r="E30" i="1"/>
  <c r="E29" i="1"/>
  <c r="F30" i="1"/>
  <c r="F29" i="1"/>
  <c r="G30" i="1"/>
  <c r="G29" i="1"/>
  <c r="H30" i="1"/>
  <c r="H29" i="1"/>
  <c r="BH32" i="1"/>
  <c r="BH35" i="1"/>
  <c r="BH36" i="1"/>
  <c r="BG32" i="1"/>
  <c r="BF32" i="1"/>
  <c r="BE32" i="1"/>
  <c r="BD32" i="1"/>
  <c r="BC32" i="1"/>
  <c r="BB32" i="1"/>
  <c r="BA32" i="1"/>
  <c r="AZ32" i="1"/>
  <c r="AY32" i="1"/>
  <c r="AX32" i="1"/>
  <c r="AW32" i="1"/>
  <c r="AQ32" i="1"/>
  <c r="AS32" i="1"/>
  <c r="AR32" i="1"/>
  <c r="AU32" i="1"/>
  <c r="AV32" i="1"/>
  <c r="AP32" i="1"/>
  <c r="AT32" i="1"/>
  <c r="AN32" i="1"/>
  <c r="AO32" i="1"/>
  <c r="AL32" i="1"/>
  <c r="AK32" i="1"/>
  <c r="AM32" i="1"/>
  <c r="AJ32" i="1"/>
  <c r="AI32" i="1"/>
  <c r="AH32" i="1"/>
  <c r="AG32" i="1"/>
  <c r="AF32" i="1"/>
  <c r="AE32" i="1"/>
  <c r="AD32" i="1"/>
  <c r="AC32" i="1"/>
  <c r="AB32" i="1"/>
  <c r="AA32" i="1"/>
  <c r="X32" i="1"/>
  <c r="Z32" i="1"/>
  <c r="Y32" i="1"/>
  <c r="W32" i="1"/>
  <c r="V32" i="1"/>
  <c r="U32" i="1"/>
  <c r="T32" i="1"/>
  <c r="S32" i="1"/>
  <c r="Q32" i="1"/>
  <c r="R32" i="1"/>
  <c r="P32" i="1"/>
  <c r="O32" i="1"/>
  <c r="C30" i="1"/>
  <c r="C29" i="1"/>
  <c r="C17" i="1"/>
  <c r="C19" i="1"/>
  <c r="N32" i="1"/>
  <c r="L32" i="1"/>
  <c r="M32" i="1"/>
  <c r="C32" i="1"/>
  <c r="C35" i="1"/>
  <c r="F32" i="1"/>
  <c r="F35" i="1"/>
  <c r="I32" i="1"/>
  <c r="E32" i="1"/>
  <c r="H32" i="1"/>
  <c r="D32" i="1"/>
  <c r="D35" i="1"/>
  <c r="G32" i="1"/>
  <c r="G35" i="1"/>
  <c r="J32" i="1"/>
  <c r="B32" i="1"/>
  <c r="B35" i="1"/>
  <c r="K32" i="1"/>
  <c r="B30" i="1"/>
  <c r="B29" i="1"/>
  <c r="AJ35" i="1"/>
  <c r="AJ36" i="1"/>
  <c r="AO35" i="1"/>
  <c r="AO36" i="1"/>
  <c r="AV36" i="1"/>
  <c r="AV35" i="1"/>
  <c r="AQ36" i="1"/>
  <c r="AQ35" i="1"/>
  <c r="AZ35" i="1"/>
  <c r="AZ36" i="1"/>
  <c r="BD35" i="1"/>
  <c r="BD36" i="1"/>
  <c r="AM35" i="1"/>
  <c r="AM36" i="1"/>
  <c r="AN36" i="1"/>
  <c r="AN35" i="1"/>
  <c r="AU36" i="1"/>
  <c r="AU35" i="1"/>
  <c r="AW35" i="1"/>
  <c r="AW36" i="1"/>
  <c r="BA35" i="1"/>
  <c r="BA36" i="1"/>
  <c r="BE35" i="1"/>
  <c r="BE36" i="1"/>
  <c r="AK35" i="1"/>
  <c r="AK36" i="1"/>
  <c r="AT35" i="1"/>
  <c r="AT36" i="1"/>
  <c r="AR35" i="1"/>
  <c r="AR36" i="1"/>
  <c r="AX36" i="1"/>
  <c r="AX35" i="1"/>
  <c r="BB35" i="1"/>
  <c r="BB36" i="1"/>
  <c r="BF36" i="1"/>
  <c r="BF35" i="1"/>
  <c r="AI35" i="1"/>
  <c r="AI36" i="1"/>
  <c r="AL35" i="1"/>
  <c r="AL36" i="1"/>
  <c r="AP35" i="1"/>
  <c r="AP36" i="1"/>
  <c r="AS35" i="1"/>
  <c r="AS36" i="1"/>
  <c r="AY35" i="1"/>
  <c r="AY36" i="1"/>
  <c r="BC35" i="1"/>
  <c r="BC36" i="1"/>
  <c r="BG35" i="1"/>
  <c r="BG36" i="1"/>
  <c r="AE35" i="1"/>
  <c r="AE36" i="1"/>
  <c r="AF35" i="1"/>
  <c r="AF36" i="1"/>
  <c r="AG35" i="1"/>
  <c r="AG36" i="1"/>
  <c r="AH35" i="1"/>
  <c r="AH36" i="1"/>
  <c r="G36" i="1"/>
  <c r="O35" i="1"/>
  <c r="O36" i="1"/>
  <c r="W35" i="1"/>
  <c r="W36" i="1"/>
  <c r="P35" i="1"/>
  <c r="P36" i="1"/>
  <c r="T36" i="1"/>
  <c r="T35" i="1"/>
  <c r="Y35" i="1"/>
  <c r="Y36" i="1"/>
  <c r="AB36" i="1"/>
  <c r="AB35" i="1"/>
  <c r="D36" i="1"/>
  <c r="R35" i="1"/>
  <c r="R36" i="1"/>
  <c r="U35" i="1"/>
  <c r="U36" i="1"/>
  <c r="Z35" i="1"/>
  <c r="Z36" i="1"/>
  <c r="AC35" i="1"/>
  <c r="AC36" i="1"/>
  <c r="S36" i="1"/>
  <c r="S35" i="1"/>
  <c r="AA35" i="1"/>
  <c r="AA36" i="1"/>
  <c r="F36" i="1"/>
  <c r="Q35" i="1"/>
  <c r="Q36" i="1"/>
  <c r="V35" i="1"/>
  <c r="V36" i="1"/>
  <c r="X35" i="1"/>
  <c r="X36" i="1"/>
  <c r="AD35" i="1"/>
  <c r="AD36" i="1"/>
  <c r="I35" i="1"/>
  <c r="I36" i="1"/>
  <c r="L35" i="1"/>
  <c r="L36" i="1"/>
  <c r="C36" i="1"/>
  <c r="K36" i="1"/>
  <c r="K35" i="1"/>
  <c r="N36" i="1"/>
  <c r="N35" i="1"/>
  <c r="H35" i="1"/>
  <c r="H36" i="1"/>
  <c r="J35" i="1"/>
  <c r="J36" i="1"/>
  <c r="E35" i="1"/>
  <c r="E36" i="1"/>
  <c r="M36" i="1"/>
  <c r="M35" i="1"/>
  <c r="B36" i="1"/>
</calcChain>
</file>

<file path=xl/sharedStrings.xml><?xml version="1.0" encoding="utf-8"?>
<sst xmlns="http://schemas.openxmlformats.org/spreadsheetml/2006/main" count="57" uniqueCount="48">
  <si>
    <t>Sprint Calculator™</t>
  </si>
  <si>
    <t>New storypoints from now on</t>
  </si>
  <si>
    <t>Sprint</t>
  </si>
  <si>
    <t>Time</t>
  </si>
  <si>
    <t>10.2.</t>
  </si>
  <si>
    <t>Sakari</t>
  </si>
  <si>
    <t>Ripa</t>
  </si>
  <si>
    <t>Sam</t>
  </si>
  <si>
    <t>Jari</t>
  </si>
  <si>
    <t>Jani</t>
  </si>
  <si>
    <t>Arto</t>
  </si>
  <si>
    <t>Sauli</t>
  </si>
  <si>
    <t>Petteri</t>
  </si>
  <si>
    <t>Ari (sprint 20 asti)</t>
  </si>
  <si>
    <t>Kimmo (sprint 23 asti)</t>
  </si>
  <si>
    <t>subtract from committed</t>
  </si>
  <si>
    <t>Man Days</t>
  </si>
  <si>
    <t>Days per calendar day</t>
  </si>
  <si>
    <t>Team members</t>
  </si>
  <si>
    <t>Days/ team member / calendar day</t>
  </si>
  <si>
    <t>Story Points Committed</t>
  </si>
  <si>
    <t>Extra Story Points in Sprint</t>
  </si>
  <si>
    <t>Velocity (Story Points Done)</t>
  </si>
  <si>
    <t>SSO tests done (total)</t>
  </si>
  <si>
    <t>CustomerID tests done (total)</t>
  </si>
  <si>
    <t>CustomerID tests done this sprint</t>
  </si>
  <si>
    <t>CustomerID tests per Man Day</t>
  </si>
  <si>
    <t>Total number of bugs (SSO+CID)</t>
  </si>
  <si>
    <t>Automation test feature coverage</t>
  </si>
  <si>
    <t>Man Days / Story Point</t>
  </si>
  <si>
    <t>Story Points / Man Day</t>
  </si>
  <si>
    <t>Story Points / Calendar Day</t>
  </si>
  <si>
    <t>Average Man Days</t>
  </si>
  <si>
    <t>Average Done</t>
  </si>
  <si>
    <t>Average Man Days per Story Point</t>
  </si>
  <si>
    <t>Average Story Points per day</t>
  </si>
  <si>
    <t>sprint time</t>
  </si>
  <si>
    <t>strategy</t>
  </si>
  <si>
    <t>support</t>
  </si>
  <si>
    <t>vacation</t>
  </si>
  <si>
    <t>other</t>
  </si>
  <si>
    <t>scrum meetings</t>
  </si>
  <si>
    <t>Owndevelopmentday</t>
  </si>
  <si>
    <t>xx</t>
  </si>
  <si>
    <t>Max</t>
  </si>
  <si>
    <t>Jenkins työmäärät laskettu yhteen sheet1'een</t>
  </si>
  <si>
    <t>SPRINT DAYS</t>
  </si>
  <si>
    <t>ERP DAYS (PROD DEV)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</si>
</sst>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/;@"/>
    <numFmt numFmtId="165" formatCode="0.0"/>
    <numFmt numFmtId="166" formatCode="[$-40B]mmmm\ yyyy;@"/>
    <numFmt numFmtId="167" formatCode="d\.m\.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12" fillId="0" borderId="0" applyNumberFormat="0" applyFill="0" applyBorder="0" applyAlignment="0" applyProtection="0"/>
  </cellStyleXfs>
  <cellXfs count="49">
    <xf numFmtId="0" fontId="0" fillId="0" borderId="0" xfId="0"/>
    <xf numFmtId="0" fontId="6" fillId="0" borderId="0" xfId="0" applyFont="1"/>
    <xf numFmtId="0" fontId="0" fillId="0" borderId="4" xfId="0" applyBorder="1"/>
    <xf numFmtId="0" fontId="0" fillId="0" borderId="0" xfId="0" applyBorder="1"/>
    <xf numFmtId="0" fontId="5" fillId="5" borderId="5" xfId="4" applyFont="1" applyBorder="1"/>
    <xf numFmtId="0" fontId="0" fillId="5" borderId="1" xfId="4" applyFont="1" applyBorder="1"/>
    <xf numFmtId="0" fontId="0" fillId="0" borderId="0" xfId="0" applyFill="1" applyBorder="1"/>
    <xf numFmtId="0" fontId="0" fillId="5" borderId="1" xfId="4" applyFont="1"/>
    <xf numFmtId="0" fontId="8" fillId="2" borderId="2" xfId="1" applyFont="1" applyBorder="1"/>
    <xf numFmtId="0" fontId="0" fillId="0" borderId="4" xfId="0" applyFont="1" applyBorder="1"/>
    <xf numFmtId="0" fontId="10" fillId="2" borderId="3" xfId="1" applyFont="1" applyBorder="1"/>
    <xf numFmtId="0" fontId="0" fillId="0" borderId="0" xfId="0" applyNumberFormat="1"/>
    <xf numFmtId="0" fontId="10" fillId="2" borderId="3" xfId="1" applyFont="1" applyBorder="1" applyAlignment="1">
      <alignment horizontal="right"/>
    </xf>
    <xf numFmtId="0" fontId="11" fillId="5" borderId="1" xfId="4" applyFont="1" applyBorder="1"/>
    <xf numFmtId="0" fontId="0" fillId="0" borderId="4" xfId="0" applyFill="1" applyBorder="1"/>
    <xf numFmtId="0" fontId="11" fillId="5" borderId="1" xfId="4" applyFont="1"/>
    <xf numFmtId="2" fontId="0" fillId="0" borderId="0" xfId="0" applyNumberFormat="1"/>
    <xf numFmtId="164" fontId="9" fillId="4" borderId="4" xfId="3" applyNumberFormat="1" applyFont="1" applyBorder="1"/>
    <xf numFmtId="164" fontId="4" fillId="4" borderId="0" xfId="3" applyNumberFormat="1" applyBorder="1" applyAlignment="1">
      <alignment horizontal="right"/>
    </xf>
    <xf numFmtId="164" fontId="0" fillId="0" borderId="0" xfId="0" applyNumberFormat="1"/>
    <xf numFmtId="1" fontId="5" fillId="5" borderId="5" xfId="4" applyNumberFormat="1" applyFont="1" applyBorder="1"/>
    <xf numFmtId="1" fontId="0" fillId="5" borderId="1" xfId="4" applyNumberFormat="1" applyFont="1" applyBorder="1"/>
    <xf numFmtId="1" fontId="0" fillId="0" borderId="0" xfId="0" applyNumberFormat="1"/>
    <xf numFmtId="165" fontId="5" fillId="5" borderId="5" xfId="4" applyNumberFormat="1" applyFont="1" applyBorder="1"/>
    <xf numFmtId="165" fontId="0" fillId="5" borderId="1" xfId="4" applyNumberFormat="1" applyFont="1" applyBorder="1"/>
    <xf numFmtId="165" fontId="0" fillId="0" borderId="0" xfId="0" applyNumberFormat="1"/>
    <xf numFmtId="0" fontId="12" fillId="5" borderId="5" xfId="5" applyFill="1" applyBorder="1"/>
    <xf numFmtId="165" fontId="11" fillId="5" borderId="1" xfId="4" applyNumberFormat="1" applyFont="1" applyBorder="1"/>
    <xf numFmtId="165" fontId="0" fillId="5" borderId="1" xfId="4" applyNumberFormat="1" applyFont="1"/>
    <xf numFmtId="165" fontId="11" fillId="5" borderId="1" xfId="4" applyNumberFormat="1" applyFont="1"/>
    <xf numFmtId="0" fontId="0" fillId="0" borderId="0" xfId="0" applyNumberFormat="1" applyFill="1" applyBorder="1"/>
    <xf numFmtId="0" fontId="13" fillId="0" borderId="0" xfId="0" applyFont="1"/>
    <xf numFmtId="166" fontId="13" fillId="0" borderId="0" xfId="0" applyNumberFormat="1" applyFont="1"/>
    <xf numFmtId="0" fontId="14" fillId="5" borderId="1" xfId="4" applyFont="1" applyBorder="1"/>
    <xf numFmtId="165" fontId="7" fillId="3" borderId="4" xfId="2" applyNumberFormat="1" applyFont="1" applyBorder="1"/>
    <xf numFmtId="165" fontId="3" fillId="3" borderId="0" xfId="2" applyNumberFormat="1" applyBorder="1"/>
    <xf numFmtId="165" fontId="7" fillId="3" borderId="6" xfId="2" applyNumberFormat="1" applyFont="1" applyBorder="1"/>
    <xf numFmtId="165" fontId="3" fillId="3" borderId="7" xfId="2" applyNumberFormat="1" applyBorder="1"/>
    <xf numFmtId="165" fontId="0" fillId="5" borderId="1" xfId="4" applyNumberFormat="1" applyFont="1" applyBorder="1" applyAlignment="1">
      <alignment horizontal="right"/>
    </xf>
    <xf numFmtId="165" fontId="15" fillId="3" borderId="0" xfId="2" applyNumberFormat="1" applyFont="1" applyBorder="1"/>
    <xf numFmtId="165" fontId="15" fillId="3" borderId="7" xfId="2" applyNumberFormat="1" applyFont="1" applyBorder="1"/>
    <xf numFmtId="165" fontId="14" fillId="5" borderId="1" xfId="4" applyNumberFormat="1" applyFont="1" applyBorder="1" applyAlignment="1">
      <alignment horizontal="right"/>
    </xf>
    <xf numFmtId="165" fontId="14" fillId="5" borderId="1" xfId="4" applyNumberFormat="1" applyFont="1" applyBorder="1"/>
    <xf numFmtId="165" fontId="0" fillId="5" borderId="0" xfId="4" applyNumberFormat="1" applyFont="1" applyBorder="1"/>
    <xf numFmtId="167" fontId="4" fillId="4" borderId="0" xfId="3" applyNumberFormat="1" applyBorder="1" applyAlignment="1">
      <alignment horizontal="right"/>
    </xf>
    <xf numFmtId="1" fontId="12" fillId="5" borderId="5" xfId="5" applyNumberFormat="1" applyFill="1" applyBorder="1"/>
    <xf numFmtId="1" fontId="11" fillId="5" borderId="1" xfId="4" applyNumberFormat="1" applyFont="1" applyBorder="1"/>
    <xf numFmtId="1" fontId="0" fillId="5" borderId="1" xfId="4" applyNumberFormat="1" applyFont="1"/>
    <xf numFmtId="1" fontId="11" fillId="5" borderId="1" xfId="4" applyNumberFormat="1" applyFont="1"/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te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Story Points Done / Sprint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701775771752381"/>
          <c:y val="0.19480351414406533"/>
          <c:w val="0.8378776397720159"/>
          <c:h val="0.689216608340624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'Sprint Calculator'!$B$22:$AN$22</c:f>
            </c:numRef>
          </c:val>
          <c:smooth val="0"/>
          <c:extLst>
            <c:ext xmlns:c16="http://schemas.microsoft.com/office/drawing/2014/chart" uri="{C3380CC4-5D6E-409C-BE32-E72D297353CC}">
              <c16:uniqueId val="{00000000-3E3A-4AFB-93C0-F938581CEF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32640"/>
        <c:axId val="122336560"/>
      </c:lineChart>
      <c:catAx>
        <c:axId val="122332640"/>
        <c:scaling>
          <c:orientation val="minMax"/>
        </c:scaling>
        <c:delete val="0"/>
        <c:axPos val="b"/>
        <c:majorTickMark val="none"/>
        <c:minorTickMark val="none"/>
        <c:tickLblPos val="nextTo"/>
        <c:crossAx val="122336560"/>
        <c:crosses val="autoZero"/>
        <c:auto val="1"/>
        <c:lblAlgn val="ctr"/>
        <c:lblOffset val="100"/>
        <c:noMultiLvlLbl val="0"/>
      </c:catAx>
      <c:valAx>
        <c:axId val="1223365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Story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2332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Story Points / Day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1541376036063933E-2"/>
          <c:y val="0.20406277340332457"/>
          <c:w val="0.90075953402873843"/>
          <c:h val="0.689216608340624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'Sprint Calculator'!$B$30:$AN$30</c:f>
            </c:numRef>
          </c:val>
          <c:smooth val="0"/>
          <c:extLst>
            <c:ext xmlns:c16="http://schemas.microsoft.com/office/drawing/2014/chart" uri="{C3380CC4-5D6E-409C-BE32-E72D297353CC}">
              <c16:uniqueId val="{00000000-63A5-475C-85C6-5E1090F29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32248"/>
        <c:axId val="122342048"/>
      </c:lineChart>
      <c:catAx>
        <c:axId val="122332248"/>
        <c:scaling>
          <c:orientation val="minMax"/>
        </c:scaling>
        <c:delete val="0"/>
        <c:axPos val="b"/>
        <c:majorTickMark val="none"/>
        <c:minorTickMark val="none"/>
        <c:tickLblPos val="nextTo"/>
        <c:crossAx val="122342048"/>
        <c:crosses val="autoZero"/>
        <c:auto val="1"/>
        <c:lblAlgn val="ctr"/>
        <c:lblOffset val="100"/>
        <c:noMultiLvlLbl val="0"/>
      </c:catAx>
      <c:valAx>
        <c:axId val="122342048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122332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Committed vs</a:t>
            </a:r>
            <a:r>
              <a:rPr lang="fi-FI" baseline="0"/>
              <a:t> Done</a:t>
            </a:r>
            <a:endParaRPr lang="fi-FI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trendline>
            <c:trendlineType val="linear"/>
            <c:dispRSqr val="0"/>
            <c:dispEq val="0"/>
          </c:trendline>
          <c:val>
            <c:numRef>
              <c:f>'Sprint Calculator'!$B$20:$AU$20</c:f>
            </c:numRef>
          </c:val>
          <c:smooth val="0"/>
          <c:extLst>
            <c:ext xmlns:c16="http://schemas.microsoft.com/office/drawing/2014/chart" uri="{C3380CC4-5D6E-409C-BE32-E72D297353CC}">
              <c16:uniqueId val="{00000000-FC4B-4FE2-94C6-A4085B26D04F}"/>
            </c:ext>
          </c:extLst>
        </c:ser>
        <c:ser>
          <c:idx val="1"/>
          <c:order val="1"/>
          <c:spPr>
            <a:ln>
              <a:solidFill>
                <a:srgbClr val="92D050"/>
              </a:solidFill>
            </a:ln>
          </c:spPr>
          <c:marker>
            <c:spPr>
              <a:solidFill>
                <a:srgbClr val="92D050"/>
              </a:solidFill>
              <a:ln>
                <a:solidFill>
                  <a:srgbClr val="92D050"/>
                </a:solidFill>
              </a:ln>
            </c:spPr>
          </c:marker>
          <c:trendline>
            <c:trendlineType val="linear"/>
            <c:dispRSqr val="0"/>
            <c:dispEq val="0"/>
          </c:trendline>
          <c:val>
            <c:numRef>
              <c:f>'Sprint Calculator'!$B$22:$AU$22</c:f>
            </c:numRef>
          </c:val>
          <c:smooth val="0"/>
          <c:extLst>
            <c:ext xmlns:c16="http://schemas.microsoft.com/office/drawing/2014/chart" uri="{C3380CC4-5D6E-409C-BE32-E72D297353CC}">
              <c16:uniqueId val="{00000001-FC4B-4FE2-94C6-A4085B26D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37344"/>
        <c:axId val="122331856"/>
      </c:lineChart>
      <c:catAx>
        <c:axId val="12233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Sprint</a:t>
                </a:r>
              </a:p>
            </c:rich>
          </c:tx>
          <c:overlay val="0"/>
        </c:title>
        <c:majorTickMark val="none"/>
        <c:minorTickMark val="none"/>
        <c:tickLblPos val="nextTo"/>
        <c:crossAx val="122331856"/>
        <c:crosses val="autoZero"/>
        <c:auto val="1"/>
        <c:lblAlgn val="ctr"/>
        <c:lblOffset val="100"/>
        <c:noMultiLvlLbl val="0"/>
      </c:catAx>
      <c:valAx>
        <c:axId val="1223318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2337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Developer Days / Sprint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'Sprint Calculator'!$B$16:$AN$16</c:f>
            </c:numRef>
          </c:val>
          <c:smooth val="0"/>
          <c:extLst>
            <c:ext xmlns:c16="http://schemas.microsoft.com/office/drawing/2014/chart" uri="{C3380CC4-5D6E-409C-BE32-E72D297353CC}">
              <c16:uniqueId val="{00000000-FA5E-417D-A3A5-23E2AB604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38912"/>
        <c:axId val="122344008"/>
      </c:lineChart>
      <c:catAx>
        <c:axId val="1223389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Sprint</a:t>
                </a:r>
              </a:p>
            </c:rich>
          </c:tx>
          <c:overlay val="0"/>
        </c:title>
        <c:majorTickMark val="none"/>
        <c:minorTickMark val="none"/>
        <c:tickLblPos val="nextTo"/>
        <c:crossAx val="122344008"/>
        <c:crosses val="autoZero"/>
        <c:auto val="1"/>
        <c:lblAlgn val="ctr"/>
        <c:lblOffset val="100"/>
        <c:noMultiLvlLbl val="0"/>
      </c:catAx>
      <c:valAx>
        <c:axId val="122344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i-FI"/>
                  <a:t>Days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22338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Cumulative</a:t>
            </a:r>
            <a:r>
              <a:rPr lang="fi-FI" baseline="0"/>
              <a:t> Moving Average of Points/Day</a:t>
            </a:r>
            <a:endParaRPr lang="fi-FI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marker>
            <c:symbol val="none"/>
          </c:marker>
          <c:val>
            <c:numRef>
              <c:f>'Sprint Calculator'!$C$36:$Y$36</c:f>
            </c:numRef>
          </c:val>
          <c:smooth val="0"/>
          <c:extLst>
            <c:ext xmlns:c16="http://schemas.microsoft.com/office/drawing/2014/chart" uri="{C3380CC4-5D6E-409C-BE32-E72D297353CC}">
              <c16:uniqueId val="{00000000-5D17-4840-8FED-3FA501B91D2C}"/>
            </c:ext>
          </c:extLst>
        </c:ser>
        <c:ser>
          <c:idx val="0"/>
          <c:order val="0"/>
          <c:marker>
            <c:symbol val="none"/>
          </c:marker>
          <c:val>
            <c:numRef>
              <c:f>'Sprint Calculator'!$C$36:$AN$36</c:f>
            </c:numRef>
          </c:val>
          <c:smooth val="0"/>
          <c:extLst>
            <c:ext xmlns:c16="http://schemas.microsoft.com/office/drawing/2014/chart" uri="{C3380CC4-5D6E-409C-BE32-E72D297353CC}">
              <c16:uniqueId val="{00000001-5D17-4840-8FED-3FA501B91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41656"/>
        <c:axId val="122343224"/>
      </c:lineChart>
      <c:catAx>
        <c:axId val="1223416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22343224"/>
        <c:crosses val="autoZero"/>
        <c:auto val="1"/>
        <c:lblAlgn val="ctr"/>
        <c:lblOffset val="100"/>
        <c:noMultiLvlLbl val="0"/>
      </c:catAx>
      <c:valAx>
        <c:axId val="12234322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122341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Cumulative</a:t>
            </a:r>
            <a:r>
              <a:rPr lang="fi-FI" baseline="0"/>
              <a:t> Moving Average of Days per Story Point</a:t>
            </a:r>
            <a:endParaRPr lang="fi-FI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'Sprint Calculator'!$C$35:$AN$35</c:f>
            </c:numRef>
          </c:val>
          <c:smooth val="0"/>
          <c:extLst>
            <c:ext xmlns:c16="http://schemas.microsoft.com/office/drawing/2014/chart" uri="{C3380CC4-5D6E-409C-BE32-E72D297353CC}">
              <c16:uniqueId val="{00000000-57F6-4FD1-9383-681C9D504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340872"/>
        <c:axId val="122341264"/>
      </c:lineChart>
      <c:catAx>
        <c:axId val="122340872"/>
        <c:scaling>
          <c:orientation val="minMax"/>
        </c:scaling>
        <c:delete val="0"/>
        <c:axPos val="b"/>
        <c:majorTickMark val="none"/>
        <c:minorTickMark val="none"/>
        <c:tickLblPos val="nextTo"/>
        <c:crossAx val="122341264"/>
        <c:crosses val="autoZero"/>
        <c:auto val="1"/>
        <c:lblAlgn val="ctr"/>
        <c:lblOffset val="100"/>
        <c:noMultiLvlLbl val="0"/>
      </c:catAx>
      <c:valAx>
        <c:axId val="122341264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122340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37</xdr:row>
      <xdr:rowOff>0</xdr:rowOff>
    </xdr:from>
    <xdr:to>
      <xdr:col>11</xdr:col>
      <xdr:colOff>0</xdr:colOff>
      <xdr:row>51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390525</xdr:colOff>
      <xdr:row>36</xdr:row>
      <xdr:rowOff>180975</xdr:rowOff>
    </xdr:from>
    <xdr:to>
      <xdr:col>21</xdr:col>
      <xdr:colOff>0</xdr:colOff>
      <xdr:row>51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36</xdr:row>
      <xdr:rowOff>180975</xdr:rowOff>
    </xdr:from>
    <xdr:to>
      <xdr:col>31</xdr:col>
      <xdr:colOff>0</xdr:colOff>
      <xdr:row>51</xdr:row>
      <xdr:rowOff>66675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53</xdr:row>
      <xdr:rowOff>0</xdr:rowOff>
    </xdr:from>
    <xdr:to>
      <xdr:col>10</xdr:col>
      <xdr:colOff>390525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52</xdr:row>
      <xdr:rowOff>180975</xdr:rowOff>
    </xdr:from>
    <xdr:to>
      <xdr:col>21</xdr:col>
      <xdr:colOff>0</xdr:colOff>
      <xdr:row>67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0</xdr:colOff>
      <xdr:row>53</xdr:row>
      <xdr:rowOff>0</xdr:rowOff>
    </xdr:from>
    <xdr:to>
      <xdr:col>30</xdr:col>
      <xdr:colOff>400050</xdr:colOff>
      <xdr:row>67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tranet.internal.globalsign.com/jira/issues/?filter=11603" TargetMode="External"/><Relationship Id="rId1" Type="http://schemas.openxmlformats.org/officeDocument/2006/relationships/hyperlink" Target="http://ubuntu.ubisecure.ubi:8080/job/customerid-trunk/lastCompletedBuild/testRepor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J37"/>
  <sheetViews>
    <sheetView tabSelected="1" zoomScale="145" zoomScaleNormal="14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I28" sqref="BI28"/>
    </sheetView>
  </sheetViews>
  <sheetFormatPr defaultRowHeight="15" outlineLevelRow="1" x14ac:dyDescent="0.25"/>
  <cols>
    <col min="1" max="1" width="37.28515625" bestFit="1" customWidth="1"/>
    <col min="2" max="4" width="6" hidden="1" customWidth="1"/>
    <col min="5" max="8" width="6.5703125" hidden="1" customWidth="1"/>
    <col min="9" max="26" width="6" hidden="1" customWidth="1"/>
    <col min="27" max="27" width="6.5703125" hidden="1" customWidth="1"/>
    <col min="28" max="28" width="6" hidden="1" customWidth="1"/>
    <col min="29" max="29" width="6.5703125" hidden="1" customWidth="1"/>
    <col min="30" max="35" width="6" hidden="1" customWidth="1"/>
    <col min="36" max="47" width="5.7109375" hidden="1" customWidth="1"/>
    <col min="48" max="48" width="6.28515625" hidden="1" customWidth="1"/>
    <col min="49" max="49" width="5.7109375" hidden="1" customWidth="1"/>
    <col min="50" max="50" width="6.28515625" hidden="1" customWidth="1"/>
    <col min="51" max="51" width="5.7109375" hidden="1" customWidth="1"/>
    <col min="52" max="56" width="5.7109375" bestFit="1" customWidth="1"/>
  </cols>
  <sheetData>
    <row r="2" spans="1:62" ht="18.75" x14ac:dyDescent="0.3">
      <c r="A2" s="1" t="s">
        <v>0</v>
      </c>
      <c r="BG2" t="s">
        <v>1</v>
      </c>
    </row>
    <row r="3" spans="1:62" ht="15.75" x14ac:dyDescent="0.25">
      <c r="A3" s="8" t="s">
        <v>2</v>
      </c>
      <c r="B3" s="12">
        <v>1</v>
      </c>
      <c r="C3" s="12">
        <v>2</v>
      </c>
      <c r="D3" s="12">
        <v>3</v>
      </c>
      <c r="E3" s="12">
        <v>4</v>
      </c>
      <c r="F3" s="12">
        <v>5</v>
      </c>
      <c r="G3" s="12">
        <v>6</v>
      </c>
      <c r="H3" s="12">
        <v>7</v>
      </c>
      <c r="I3" s="12">
        <v>8</v>
      </c>
      <c r="J3" s="12">
        <v>9</v>
      </c>
      <c r="K3" s="12">
        <v>10</v>
      </c>
      <c r="L3" s="12">
        <v>11</v>
      </c>
      <c r="M3" s="12">
        <v>12</v>
      </c>
      <c r="N3" s="12">
        <v>13</v>
      </c>
      <c r="O3" s="12">
        <v>14</v>
      </c>
      <c r="P3" s="12">
        <v>15</v>
      </c>
      <c r="Q3" s="12">
        <v>16</v>
      </c>
      <c r="R3" s="12">
        <v>17</v>
      </c>
      <c r="S3" s="10">
        <v>18</v>
      </c>
      <c r="T3" s="10">
        <v>19</v>
      </c>
      <c r="U3" s="10">
        <v>20</v>
      </c>
      <c r="V3" s="10">
        <v>21</v>
      </c>
      <c r="W3" s="10">
        <v>22</v>
      </c>
      <c r="X3" s="10">
        <v>23</v>
      </c>
      <c r="Y3" s="10">
        <v>24</v>
      </c>
      <c r="Z3" s="10">
        <v>25</v>
      </c>
      <c r="AA3" s="10">
        <v>26</v>
      </c>
      <c r="AB3" s="10">
        <v>27</v>
      </c>
      <c r="AC3" s="10">
        <v>28</v>
      </c>
      <c r="AD3" s="10">
        <v>29</v>
      </c>
      <c r="AE3" s="10">
        <v>30</v>
      </c>
      <c r="AF3" s="10">
        <v>31</v>
      </c>
      <c r="AG3" s="10">
        <v>32</v>
      </c>
      <c r="AH3" s="10">
        <v>33</v>
      </c>
      <c r="AI3" s="10">
        <v>34</v>
      </c>
      <c r="AJ3" s="10">
        <v>35</v>
      </c>
      <c r="AK3" s="10">
        <v>36</v>
      </c>
      <c r="AL3" s="10">
        <v>37</v>
      </c>
      <c r="AM3" s="10">
        <v>38</v>
      </c>
      <c r="AN3" s="10">
        <v>39</v>
      </c>
      <c r="AO3" s="10">
        <v>40</v>
      </c>
      <c r="AP3" s="10">
        <v>41</v>
      </c>
      <c r="AQ3" s="10">
        <v>42</v>
      </c>
      <c r="AR3" s="10">
        <v>43</v>
      </c>
      <c r="AS3" s="10">
        <v>44</v>
      </c>
      <c r="AT3" s="10">
        <v>45</v>
      </c>
      <c r="AU3" s="10">
        <v>46</v>
      </c>
      <c r="AV3" s="10">
        <v>47</v>
      </c>
      <c r="AW3" s="10">
        <v>48</v>
      </c>
      <c r="AX3" s="10">
        <v>49</v>
      </c>
      <c r="AY3" s="10">
        <v>50</v>
      </c>
      <c r="AZ3" s="10">
        <v>1</v>
      </c>
      <c r="BA3" s="10">
        <v>2</v>
      </c>
      <c r="BB3" s="10">
        <v>3</v>
      </c>
      <c r="BC3" s="10">
        <v>4</v>
      </c>
      <c r="BD3" s="10">
        <v>5</v>
      </c>
      <c r="BE3" s="10">
        <v>6</v>
      </c>
      <c r="BF3" s="10">
        <v>7</v>
      </c>
      <c r="BG3" s="10">
        <v>8</v>
      </c>
      <c r="BH3" s="10">
        <v>9</v>
      </c>
      <c r="BI3" s="10">
        <v>10</v>
      </c>
      <c r="BJ3" s="10">
        <v>11</v>
      </c>
    </row>
    <row r="4" spans="1:62" s="19" customFormat="1" ht="15.75" x14ac:dyDescent="0.25">
      <c r="A4" s="17" t="s">
        <v>3</v>
      </c>
      <c r="B4" s="18">
        <v>41155</v>
      </c>
      <c r="C4" s="18">
        <v>41169</v>
      </c>
      <c r="D4" s="18">
        <v>41183</v>
      </c>
      <c r="E4" s="18">
        <v>41211</v>
      </c>
      <c r="F4" s="18">
        <v>41225</v>
      </c>
      <c r="G4" s="18">
        <v>41239</v>
      </c>
      <c r="H4" s="18">
        <v>41253</v>
      </c>
      <c r="I4" s="18">
        <v>41282</v>
      </c>
      <c r="J4" s="18">
        <v>41295</v>
      </c>
      <c r="K4" s="18">
        <v>41309</v>
      </c>
      <c r="L4" s="18">
        <v>41323</v>
      </c>
      <c r="M4" s="18">
        <v>41368</v>
      </c>
      <c r="N4" s="18">
        <v>41386</v>
      </c>
      <c r="O4" s="18">
        <v>41400</v>
      </c>
      <c r="P4" s="18">
        <v>41414</v>
      </c>
      <c r="Q4" s="18">
        <v>41428</v>
      </c>
      <c r="R4" s="18">
        <v>41442</v>
      </c>
      <c r="S4" s="18">
        <v>41456</v>
      </c>
      <c r="T4" s="18">
        <v>41470</v>
      </c>
      <c r="U4" s="18">
        <v>41484</v>
      </c>
      <c r="V4" s="18">
        <v>41498</v>
      </c>
      <c r="W4" s="18">
        <v>41512</v>
      </c>
      <c r="X4" s="18">
        <v>41526</v>
      </c>
      <c r="Y4" s="18">
        <v>41540</v>
      </c>
      <c r="Z4" s="18">
        <v>41554</v>
      </c>
      <c r="AA4" s="18">
        <v>41568</v>
      </c>
      <c r="AB4" s="18">
        <v>41582</v>
      </c>
      <c r="AC4" s="18">
        <v>41596</v>
      </c>
      <c r="AD4" s="18">
        <v>41610</v>
      </c>
      <c r="AE4" s="18">
        <v>41652</v>
      </c>
      <c r="AF4" s="18">
        <v>41666</v>
      </c>
      <c r="AG4" s="18" t="s">
        <v>4</v>
      </c>
      <c r="AH4" s="18">
        <v>41694</v>
      </c>
      <c r="AI4" s="18">
        <v>41708</v>
      </c>
      <c r="AJ4" s="18">
        <v>41722</v>
      </c>
      <c r="AK4" s="18">
        <v>41736</v>
      </c>
      <c r="AL4" s="18">
        <v>41751</v>
      </c>
      <c r="AM4" s="18">
        <v>41764</v>
      </c>
      <c r="AN4" s="18">
        <v>41778</v>
      </c>
      <c r="AO4" s="18">
        <v>41792</v>
      </c>
      <c r="AP4" s="18">
        <v>41806</v>
      </c>
      <c r="AQ4" s="18">
        <v>41848</v>
      </c>
      <c r="AR4" s="18">
        <v>41862</v>
      </c>
      <c r="AS4" s="18">
        <v>41876</v>
      </c>
      <c r="AT4" s="18">
        <v>41890</v>
      </c>
      <c r="AU4" s="18">
        <v>41918</v>
      </c>
      <c r="AV4" s="18">
        <v>41932</v>
      </c>
      <c r="AW4" s="18">
        <v>41946</v>
      </c>
      <c r="AX4" s="18">
        <v>41960</v>
      </c>
      <c r="AY4" s="18">
        <v>41974</v>
      </c>
      <c r="AZ4" s="18">
        <v>42009</v>
      </c>
      <c r="BA4" s="18">
        <v>42023</v>
      </c>
      <c r="BB4" s="18">
        <v>42037</v>
      </c>
      <c r="BC4" s="18">
        <v>42051</v>
      </c>
      <c r="BD4" s="18">
        <v>42065</v>
      </c>
      <c r="BE4" s="18">
        <v>42079</v>
      </c>
      <c r="BF4" s="18">
        <v>42093</v>
      </c>
      <c r="BG4" s="18">
        <v>42107</v>
      </c>
      <c r="BH4" s="18">
        <v>42121</v>
      </c>
      <c r="BI4" s="44">
        <v>42135</v>
      </c>
      <c r="BJ4" s="18">
        <v>42149</v>
      </c>
    </row>
    <row r="5" spans="1:62" x14ac:dyDescent="0.25">
      <c r="A5" s="9" t="s">
        <v>5</v>
      </c>
      <c r="B5" s="3">
        <v>9</v>
      </c>
      <c r="C5" s="3">
        <v>7</v>
      </c>
      <c r="D5" s="3">
        <v>9</v>
      </c>
      <c r="E5" s="6">
        <v>5.3</v>
      </c>
      <c r="F5" s="6">
        <v>5.8</v>
      </c>
      <c r="G5" s="6">
        <v>4.5</v>
      </c>
      <c r="H5" s="6">
        <v>6.5</v>
      </c>
      <c r="I5" s="6">
        <v>8</v>
      </c>
      <c r="J5" s="6">
        <v>9</v>
      </c>
      <c r="K5" s="6">
        <v>9</v>
      </c>
      <c r="L5" s="6">
        <v>8</v>
      </c>
      <c r="M5" s="6">
        <v>0</v>
      </c>
      <c r="N5" s="6">
        <v>8</v>
      </c>
      <c r="O5" s="6">
        <v>0</v>
      </c>
      <c r="P5" s="6">
        <v>0</v>
      </c>
      <c r="Q5" s="6">
        <v>0</v>
      </c>
      <c r="R5" s="6">
        <v>0</v>
      </c>
      <c r="S5" s="6">
        <v>9</v>
      </c>
      <c r="T5" s="6">
        <v>9</v>
      </c>
      <c r="U5" s="6">
        <v>3</v>
      </c>
      <c r="V5" s="6"/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3</v>
      </c>
      <c r="BA5" s="6">
        <v>4</v>
      </c>
      <c r="BB5" s="6">
        <v>6</v>
      </c>
      <c r="BC5" s="6">
        <v>0</v>
      </c>
      <c r="BD5" s="6">
        <v>4</v>
      </c>
      <c r="BE5">
        <v>5</v>
      </c>
      <c r="BF5" s="6">
        <v>1</v>
      </c>
      <c r="BG5">
        <v>0</v>
      </c>
      <c r="BH5" s="6">
        <v>0</v>
      </c>
      <c r="BI5" s="6">
        <v>0</v>
      </c>
      <c r="BJ5">
        <v>0</v>
      </c>
    </row>
    <row r="6" spans="1:62" x14ac:dyDescent="0.25">
      <c r="A6" s="2" t="s">
        <v>6</v>
      </c>
      <c r="B6" s="6">
        <v>9</v>
      </c>
      <c r="C6" s="3">
        <v>7</v>
      </c>
      <c r="D6" s="3">
        <v>11</v>
      </c>
      <c r="E6" s="6">
        <v>5.3</v>
      </c>
      <c r="F6" s="6">
        <v>5.8</v>
      </c>
      <c r="G6" s="6">
        <v>3.5</v>
      </c>
      <c r="H6" s="6">
        <v>7.5</v>
      </c>
      <c r="I6" s="6">
        <v>6.5</v>
      </c>
      <c r="J6" s="6">
        <v>6.5</v>
      </c>
      <c r="K6" s="6">
        <v>8.5</v>
      </c>
      <c r="L6" s="6">
        <v>7.5</v>
      </c>
      <c r="M6" s="6">
        <v>0</v>
      </c>
      <c r="N6" s="6">
        <v>0</v>
      </c>
      <c r="O6" s="6">
        <v>8</v>
      </c>
      <c r="P6" s="6">
        <v>5</v>
      </c>
      <c r="Q6" s="6">
        <v>8</v>
      </c>
      <c r="R6" s="6">
        <v>5.5</v>
      </c>
      <c r="S6" s="6">
        <v>9</v>
      </c>
      <c r="T6" s="6">
        <v>7</v>
      </c>
      <c r="U6" s="6">
        <v>8</v>
      </c>
      <c r="V6" s="6">
        <v>9</v>
      </c>
      <c r="W6" s="6">
        <v>0</v>
      </c>
      <c r="X6" s="6">
        <v>4</v>
      </c>
      <c r="Y6" s="6">
        <v>4</v>
      </c>
      <c r="Z6" s="6">
        <v>4</v>
      </c>
      <c r="AA6" s="6">
        <v>6</v>
      </c>
      <c r="AB6" s="6">
        <v>4</v>
      </c>
      <c r="AC6" s="6">
        <v>4</v>
      </c>
      <c r="AD6" s="6">
        <v>4</v>
      </c>
      <c r="AE6" s="6">
        <v>3</v>
      </c>
      <c r="AF6" s="6">
        <v>3</v>
      </c>
      <c r="AG6" s="6">
        <v>3</v>
      </c>
      <c r="AH6" s="6">
        <v>3</v>
      </c>
      <c r="AI6" s="6">
        <v>5</v>
      </c>
      <c r="AJ6" s="6">
        <v>4</v>
      </c>
      <c r="AK6" s="6">
        <v>4</v>
      </c>
      <c r="AL6" s="6">
        <v>4</v>
      </c>
      <c r="AM6" s="6">
        <v>8</v>
      </c>
      <c r="AN6">
        <v>3</v>
      </c>
      <c r="AO6" s="6">
        <v>0</v>
      </c>
      <c r="AP6" s="6">
        <v>0</v>
      </c>
      <c r="AQ6" s="6">
        <v>6</v>
      </c>
      <c r="AR6" s="6">
        <v>8</v>
      </c>
      <c r="AS6" s="6">
        <v>2</v>
      </c>
      <c r="AT6" s="6">
        <v>2</v>
      </c>
      <c r="AU6" s="6">
        <v>1</v>
      </c>
      <c r="AV6" s="6">
        <v>2</v>
      </c>
      <c r="AW6" s="6">
        <v>3</v>
      </c>
      <c r="AX6" s="6">
        <v>3</v>
      </c>
      <c r="AY6" s="6">
        <v>3</v>
      </c>
      <c r="AZ6" s="6">
        <v>2</v>
      </c>
      <c r="BA6" s="6">
        <v>2</v>
      </c>
      <c r="BB6" s="6">
        <v>2</v>
      </c>
      <c r="BC6" s="6">
        <v>2</v>
      </c>
      <c r="BD6" s="6">
        <v>4</v>
      </c>
      <c r="BE6">
        <v>4</v>
      </c>
      <c r="BF6" s="6">
        <v>5</v>
      </c>
      <c r="BG6">
        <v>3</v>
      </c>
      <c r="BH6" s="6">
        <v>2</v>
      </c>
      <c r="BI6" s="6">
        <v>5</v>
      </c>
      <c r="BJ6">
        <v>0</v>
      </c>
    </row>
    <row r="7" spans="1:62" x14ac:dyDescent="0.25">
      <c r="A7" s="2" t="s">
        <v>7</v>
      </c>
      <c r="B7" s="6">
        <v>9</v>
      </c>
      <c r="C7" s="6">
        <v>6</v>
      </c>
      <c r="D7" s="6">
        <v>0</v>
      </c>
      <c r="E7" s="6">
        <v>0</v>
      </c>
      <c r="F7" s="6">
        <v>2.2999999999999998</v>
      </c>
      <c r="G7" s="6">
        <v>5.5</v>
      </c>
      <c r="H7" s="6">
        <v>7.5</v>
      </c>
      <c r="I7" s="6">
        <v>6.5</v>
      </c>
      <c r="J7" s="6">
        <v>4.5</v>
      </c>
      <c r="K7" s="6">
        <v>4.5</v>
      </c>
      <c r="L7" s="6">
        <v>4.5</v>
      </c>
      <c r="M7" s="6">
        <v>5.5</v>
      </c>
      <c r="N7" s="6">
        <v>5.5</v>
      </c>
      <c r="O7" s="6">
        <v>5</v>
      </c>
      <c r="P7" s="6">
        <v>5</v>
      </c>
      <c r="Q7" s="6">
        <v>4</v>
      </c>
      <c r="R7" s="6">
        <v>4.5</v>
      </c>
      <c r="S7" s="6">
        <v>0</v>
      </c>
      <c r="T7" s="6">
        <v>2</v>
      </c>
      <c r="U7" s="6">
        <v>5</v>
      </c>
      <c r="V7" s="6">
        <v>8</v>
      </c>
      <c r="W7" s="6">
        <v>4</v>
      </c>
      <c r="X7" s="6">
        <v>6</v>
      </c>
      <c r="Y7" s="6">
        <v>6</v>
      </c>
      <c r="Z7" s="6">
        <v>7</v>
      </c>
      <c r="AA7" s="6">
        <v>6</v>
      </c>
      <c r="AB7" s="6">
        <v>4</v>
      </c>
      <c r="AC7" s="6">
        <v>7</v>
      </c>
      <c r="AD7" s="6">
        <v>5</v>
      </c>
      <c r="AE7" s="6">
        <v>4</v>
      </c>
      <c r="AF7" s="6">
        <v>5</v>
      </c>
      <c r="AG7" s="6">
        <v>6</v>
      </c>
      <c r="AH7" s="6">
        <v>5</v>
      </c>
      <c r="AI7" s="6">
        <v>6</v>
      </c>
      <c r="AJ7" s="6">
        <v>5</v>
      </c>
      <c r="AK7" s="6">
        <v>7</v>
      </c>
      <c r="AL7" s="6">
        <v>7</v>
      </c>
      <c r="AM7" s="6">
        <v>7</v>
      </c>
      <c r="AN7">
        <v>7</v>
      </c>
      <c r="AO7" s="6">
        <v>7</v>
      </c>
      <c r="AP7" s="6">
        <v>6</v>
      </c>
      <c r="AQ7" s="6">
        <v>3</v>
      </c>
      <c r="AR7" s="6">
        <v>8</v>
      </c>
      <c r="AS7" s="6">
        <v>5</v>
      </c>
      <c r="AT7" s="6">
        <v>7</v>
      </c>
      <c r="AU7" s="6">
        <v>5</v>
      </c>
      <c r="AV7" s="6">
        <v>2</v>
      </c>
      <c r="AW7" s="6">
        <v>6</v>
      </c>
      <c r="AX7" s="6">
        <v>6</v>
      </c>
      <c r="AY7" s="6">
        <v>7</v>
      </c>
      <c r="AZ7" s="6">
        <v>7</v>
      </c>
      <c r="BA7" s="6">
        <v>7</v>
      </c>
      <c r="BB7" s="6">
        <v>8</v>
      </c>
      <c r="BC7" s="6">
        <v>6</v>
      </c>
      <c r="BD7" s="6">
        <v>7</v>
      </c>
      <c r="BE7">
        <v>6</v>
      </c>
      <c r="BF7" s="6">
        <v>5</v>
      </c>
      <c r="BG7">
        <v>3</v>
      </c>
      <c r="BH7" s="6">
        <v>3</v>
      </c>
      <c r="BI7" s="6">
        <v>5</v>
      </c>
      <c r="BJ7">
        <v>4</v>
      </c>
    </row>
    <row r="8" spans="1:62" x14ac:dyDescent="0.25">
      <c r="A8" s="2" t="s">
        <v>8</v>
      </c>
      <c r="B8" s="6">
        <v>4</v>
      </c>
      <c r="C8" s="6">
        <v>0</v>
      </c>
      <c r="D8" s="3">
        <v>7</v>
      </c>
      <c r="E8" s="6">
        <v>3.3</v>
      </c>
      <c r="F8" s="6">
        <v>2.8</v>
      </c>
      <c r="G8" s="6">
        <v>3.5</v>
      </c>
      <c r="H8" s="6">
        <v>4.5</v>
      </c>
      <c r="I8" s="6">
        <v>4</v>
      </c>
      <c r="J8" s="6">
        <v>4</v>
      </c>
      <c r="K8" s="6">
        <v>4</v>
      </c>
      <c r="L8" s="6">
        <v>2</v>
      </c>
      <c r="M8" s="6">
        <v>4</v>
      </c>
      <c r="N8" s="6">
        <v>1</v>
      </c>
      <c r="O8" s="6">
        <v>0</v>
      </c>
      <c r="P8" s="6">
        <v>4</v>
      </c>
      <c r="Q8" s="6">
        <v>4</v>
      </c>
      <c r="R8" s="6">
        <v>2.5</v>
      </c>
      <c r="S8" s="6">
        <v>4</v>
      </c>
      <c r="T8" s="6">
        <v>6</v>
      </c>
      <c r="U8" s="6">
        <v>2</v>
      </c>
      <c r="V8" s="6">
        <v>0</v>
      </c>
      <c r="W8" s="6">
        <v>3</v>
      </c>
      <c r="X8" s="6">
        <v>6</v>
      </c>
      <c r="Y8" s="6">
        <v>5</v>
      </c>
      <c r="Z8" s="6">
        <v>5</v>
      </c>
      <c r="AA8" s="6">
        <v>4</v>
      </c>
      <c r="AB8" s="6">
        <v>5</v>
      </c>
      <c r="AC8" s="6">
        <v>5</v>
      </c>
      <c r="AD8" s="6">
        <v>3</v>
      </c>
      <c r="AE8" s="6">
        <v>5</v>
      </c>
      <c r="AF8" s="6">
        <v>4</v>
      </c>
      <c r="AG8" s="6">
        <v>5</v>
      </c>
      <c r="AH8" s="6">
        <v>4</v>
      </c>
      <c r="AI8" s="6">
        <v>3</v>
      </c>
      <c r="AJ8" s="6">
        <v>3</v>
      </c>
      <c r="AK8" s="6">
        <v>4</v>
      </c>
      <c r="AL8" s="6">
        <v>4</v>
      </c>
      <c r="AM8" s="6">
        <v>4</v>
      </c>
      <c r="AN8">
        <v>4</v>
      </c>
      <c r="AO8" s="6">
        <v>5</v>
      </c>
      <c r="AP8" s="6">
        <v>3</v>
      </c>
      <c r="AQ8" s="6">
        <v>4</v>
      </c>
      <c r="AR8" s="6">
        <v>0</v>
      </c>
      <c r="AS8" s="6">
        <v>2</v>
      </c>
      <c r="AT8" s="6">
        <v>4</v>
      </c>
      <c r="AU8" s="6">
        <v>3</v>
      </c>
      <c r="AV8" s="6">
        <v>6</v>
      </c>
      <c r="AW8" s="6">
        <v>7</v>
      </c>
      <c r="AX8" s="6">
        <v>6</v>
      </c>
      <c r="AY8" s="6">
        <v>7</v>
      </c>
      <c r="AZ8" s="6">
        <v>3</v>
      </c>
      <c r="BA8" s="6">
        <v>4</v>
      </c>
      <c r="BB8" s="6">
        <v>5</v>
      </c>
      <c r="BC8" s="6">
        <v>3</v>
      </c>
      <c r="BD8" s="6">
        <v>5</v>
      </c>
      <c r="BE8">
        <v>4</v>
      </c>
      <c r="BF8" s="6">
        <v>2</v>
      </c>
      <c r="BG8">
        <v>0</v>
      </c>
      <c r="BH8" s="6">
        <v>0</v>
      </c>
      <c r="BI8" s="6">
        <v>0</v>
      </c>
      <c r="BJ8">
        <v>3</v>
      </c>
    </row>
    <row r="9" spans="1:62" x14ac:dyDescent="0.25">
      <c r="A9" s="2" t="s">
        <v>9</v>
      </c>
      <c r="B9" s="6">
        <v>5</v>
      </c>
      <c r="C9" s="6">
        <v>3</v>
      </c>
      <c r="D9" s="3">
        <v>3</v>
      </c>
      <c r="E9" s="6">
        <v>3.3</v>
      </c>
      <c r="F9" s="3">
        <v>0.80000000000000071</v>
      </c>
      <c r="G9" s="6">
        <v>1</v>
      </c>
      <c r="H9" s="6">
        <v>6.5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</v>
      </c>
      <c r="O9" s="6">
        <v>3</v>
      </c>
      <c r="P9" s="6">
        <v>3</v>
      </c>
      <c r="Q9" s="6">
        <v>4</v>
      </c>
      <c r="R9" s="6">
        <v>2.5</v>
      </c>
      <c r="S9" s="6">
        <v>0</v>
      </c>
      <c r="T9" s="6">
        <v>0</v>
      </c>
      <c r="U9" s="6">
        <v>6</v>
      </c>
      <c r="V9" s="6">
        <v>4</v>
      </c>
      <c r="W9" s="6">
        <v>1</v>
      </c>
      <c r="X9" s="6">
        <v>2</v>
      </c>
      <c r="Y9" s="6">
        <v>4</v>
      </c>
      <c r="Z9" s="6">
        <v>0.5</v>
      </c>
      <c r="AA9" s="6">
        <v>5</v>
      </c>
      <c r="AB9" s="6">
        <v>5</v>
      </c>
      <c r="AC9" s="6">
        <v>5</v>
      </c>
      <c r="AD9" s="6">
        <v>5</v>
      </c>
      <c r="AE9" s="6">
        <v>5</v>
      </c>
      <c r="AF9" s="6">
        <v>4</v>
      </c>
      <c r="AG9" s="6">
        <v>5</v>
      </c>
      <c r="AH9" s="6">
        <v>3</v>
      </c>
      <c r="AI9" s="6">
        <v>5</v>
      </c>
      <c r="AJ9" s="6">
        <v>4</v>
      </c>
      <c r="AK9" s="6">
        <v>5</v>
      </c>
      <c r="AL9" s="6">
        <v>5</v>
      </c>
      <c r="AM9" s="6">
        <v>6</v>
      </c>
      <c r="AN9">
        <v>6</v>
      </c>
      <c r="AO9" s="6">
        <v>6</v>
      </c>
      <c r="AP9" s="6">
        <v>5</v>
      </c>
      <c r="AQ9" s="6">
        <v>6</v>
      </c>
      <c r="AR9" s="6">
        <v>5</v>
      </c>
      <c r="AS9" s="6">
        <v>4</v>
      </c>
      <c r="AT9" s="6">
        <v>0</v>
      </c>
      <c r="AU9" s="6">
        <v>6</v>
      </c>
      <c r="AV9" s="6">
        <v>8</v>
      </c>
      <c r="AW9" s="6">
        <v>9</v>
      </c>
      <c r="AX9" s="6">
        <v>8</v>
      </c>
      <c r="AY9" s="6">
        <v>8</v>
      </c>
      <c r="AZ9" s="6">
        <v>6</v>
      </c>
      <c r="BA9" s="6">
        <v>6</v>
      </c>
      <c r="BB9" s="6">
        <v>6</v>
      </c>
      <c r="BC9" s="6">
        <v>6</v>
      </c>
      <c r="BD9" s="6">
        <v>6</v>
      </c>
      <c r="BE9">
        <v>5</v>
      </c>
      <c r="BF9" s="6">
        <v>5</v>
      </c>
      <c r="BG9">
        <v>6</v>
      </c>
      <c r="BH9" s="6">
        <v>5</v>
      </c>
      <c r="BI9" s="6">
        <v>6</v>
      </c>
      <c r="BJ9">
        <v>6</v>
      </c>
    </row>
    <row r="10" spans="1:62" x14ac:dyDescent="0.25">
      <c r="A10" s="2" t="s">
        <v>10</v>
      </c>
      <c r="B10" s="6">
        <v>4.5</v>
      </c>
      <c r="C10" s="6">
        <v>0</v>
      </c>
      <c r="D10" s="3">
        <v>0</v>
      </c>
      <c r="E10" s="6">
        <v>3.8</v>
      </c>
      <c r="F10" s="3">
        <v>0.80000000000000071</v>
      </c>
      <c r="G10" s="6">
        <v>0</v>
      </c>
      <c r="H10" s="6">
        <v>1</v>
      </c>
      <c r="I10" s="6">
        <v>3</v>
      </c>
      <c r="J10" s="5">
        <v>4</v>
      </c>
      <c r="K10" s="6">
        <v>4</v>
      </c>
      <c r="L10" s="6">
        <v>3</v>
      </c>
      <c r="M10" s="6">
        <v>6</v>
      </c>
      <c r="N10" s="6">
        <v>3</v>
      </c>
      <c r="O10" s="6">
        <v>4</v>
      </c>
      <c r="P10" s="6">
        <v>4</v>
      </c>
      <c r="Q10" s="6">
        <v>4</v>
      </c>
      <c r="R10" s="6">
        <v>3</v>
      </c>
      <c r="S10" s="6">
        <v>3.5</v>
      </c>
      <c r="T10" s="6">
        <v>4</v>
      </c>
      <c r="U10" s="6">
        <v>0</v>
      </c>
      <c r="V10" s="6">
        <v>0</v>
      </c>
      <c r="W10" s="6">
        <v>5</v>
      </c>
      <c r="X10" s="6">
        <v>4</v>
      </c>
      <c r="Y10" s="6">
        <v>3</v>
      </c>
      <c r="Z10" s="6">
        <v>3</v>
      </c>
      <c r="AA10" s="6">
        <v>3.5</v>
      </c>
      <c r="AB10" s="6">
        <v>4.5</v>
      </c>
      <c r="AC10" s="6">
        <v>7</v>
      </c>
      <c r="AD10" s="6">
        <v>6</v>
      </c>
      <c r="AE10" s="6">
        <v>3</v>
      </c>
      <c r="AF10" s="6">
        <v>2</v>
      </c>
      <c r="AG10" s="6">
        <v>3</v>
      </c>
      <c r="AH10" s="6">
        <v>0</v>
      </c>
      <c r="AI10" s="6">
        <v>3</v>
      </c>
      <c r="AJ10" s="6">
        <v>4</v>
      </c>
      <c r="AK10" s="6">
        <v>3</v>
      </c>
      <c r="AL10" s="6">
        <v>3</v>
      </c>
      <c r="AM10" s="6">
        <v>2</v>
      </c>
      <c r="AN10">
        <v>2</v>
      </c>
      <c r="AO10" s="6">
        <v>0</v>
      </c>
      <c r="AP10" s="6">
        <v>0</v>
      </c>
      <c r="AQ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7</v>
      </c>
      <c r="AZ10" s="6">
        <v>6</v>
      </c>
      <c r="BA10" s="6">
        <v>4</v>
      </c>
      <c r="BB10" s="6">
        <v>5</v>
      </c>
      <c r="BC10" s="6">
        <v>3</v>
      </c>
      <c r="BD10" s="6">
        <v>3</v>
      </c>
      <c r="BE10">
        <v>2</v>
      </c>
      <c r="BF10" s="6">
        <v>3</v>
      </c>
      <c r="BG10">
        <v>5</v>
      </c>
      <c r="BH10" s="6">
        <v>3</v>
      </c>
      <c r="BI10" s="6">
        <v>3</v>
      </c>
      <c r="BJ10">
        <v>4</v>
      </c>
    </row>
    <row r="11" spans="1:62" x14ac:dyDescent="0.25">
      <c r="A11" s="2" t="s">
        <v>11</v>
      </c>
      <c r="B11" s="6">
        <v>4</v>
      </c>
      <c r="C11" s="6">
        <v>4</v>
      </c>
      <c r="D11" s="3">
        <v>5</v>
      </c>
      <c r="E11" s="6">
        <v>3.3</v>
      </c>
      <c r="F11" s="3">
        <v>3.3</v>
      </c>
      <c r="G11" s="6">
        <v>4</v>
      </c>
      <c r="H11" s="6">
        <v>3</v>
      </c>
      <c r="I11" s="6">
        <v>3</v>
      </c>
      <c r="J11" s="6">
        <v>3</v>
      </c>
      <c r="K11" s="6">
        <v>3</v>
      </c>
      <c r="L11" s="6">
        <v>3</v>
      </c>
      <c r="M11" s="6">
        <v>3</v>
      </c>
      <c r="N11" s="6">
        <v>3</v>
      </c>
      <c r="O11" s="6">
        <v>8</v>
      </c>
      <c r="P11" s="6">
        <v>8</v>
      </c>
      <c r="Q11" s="6">
        <v>9</v>
      </c>
      <c r="R11" s="6">
        <v>6.5</v>
      </c>
      <c r="S11" s="6">
        <v>0</v>
      </c>
      <c r="T11" s="6">
        <v>0</v>
      </c>
      <c r="U11" s="6">
        <v>9</v>
      </c>
      <c r="V11" s="6">
        <v>9</v>
      </c>
      <c r="W11" s="6">
        <v>4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>
        <v>0</v>
      </c>
      <c r="AO11" s="6">
        <v>7</v>
      </c>
      <c r="AP11" s="6">
        <v>7</v>
      </c>
      <c r="AQ11" s="6">
        <v>3</v>
      </c>
      <c r="AR11" s="6">
        <v>9</v>
      </c>
      <c r="AS11" s="6">
        <v>4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4</v>
      </c>
      <c r="BC11" s="6">
        <v>2</v>
      </c>
      <c r="BD11" s="6">
        <v>1</v>
      </c>
      <c r="BE11">
        <v>1</v>
      </c>
      <c r="BF11" s="6">
        <v>1</v>
      </c>
      <c r="BG11">
        <v>3</v>
      </c>
      <c r="BH11" s="6">
        <v>1</v>
      </c>
      <c r="BI11" s="6">
        <v>2</v>
      </c>
      <c r="BJ11">
        <v>3</v>
      </c>
    </row>
    <row r="12" spans="1:62" x14ac:dyDescent="0.25">
      <c r="A12" s="2" t="s">
        <v>12</v>
      </c>
      <c r="B12" s="6">
        <v>5</v>
      </c>
      <c r="C12" s="6">
        <v>5</v>
      </c>
      <c r="D12" s="6">
        <v>7</v>
      </c>
      <c r="E12" s="6">
        <v>4.8</v>
      </c>
      <c r="F12" s="3">
        <v>5.8</v>
      </c>
      <c r="G12" s="6">
        <v>4.5</v>
      </c>
      <c r="H12" s="6">
        <v>7</v>
      </c>
      <c r="I12" s="6">
        <v>5</v>
      </c>
      <c r="J12" s="6">
        <v>5</v>
      </c>
      <c r="K12" s="6">
        <v>6</v>
      </c>
      <c r="L12" s="6">
        <v>4</v>
      </c>
      <c r="M12" s="6">
        <v>5</v>
      </c>
      <c r="N12" s="6">
        <v>4</v>
      </c>
      <c r="O12" s="6">
        <v>5</v>
      </c>
      <c r="P12" s="6">
        <v>5</v>
      </c>
      <c r="Q12" s="6">
        <v>6</v>
      </c>
      <c r="R12" s="6">
        <v>3.5</v>
      </c>
      <c r="S12" s="6">
        <v>2</v>
      </c>
      <c r="T12" s="6">
        <v>1</v>
      </c>
      <c r="U12" s="6">
        <v>1</v>
      </c>
      <c r="V12" s="6">
        <v>5</v>
      </c>
      <c r="W12" s="6">
        <v>4.5</v>
      </c>
      <c r="X12" s="6">
        <v>4.5</v>
      </c>
      <c r="Y12" s="6">
        <v>3</v>
      </c>
      <c r="Z12" s="6">
        <v>4</v>
      </c>
      <c r="AA12" s="6">
        <v>4</v>
      </c>
      <c r="AB12" s="6">
        <v>5</v>
      </c>
      <c r="AC12" s="6">
        <v>5</v>
      </c>
      <c r="AD12" s="6">
        <v>4</v>
      </c>
      <c r="AE12" s="6">
        <v>5</v>
      </c>
      <c r="AF12" s="6">
        <v>4</v>
      </c>
      <c r="AG12" s="6">
        <v>5</v>
      </c>
      <c r="AH12" s="6">
        <v>4</v>
      </c>
      <c r="AI12" s="6">
        <v>5</v>
      </c>
      <c r="AJ12" s="6">
        <v>4</v>
      </c>
      <c r="AK12" s="6">
        <v>2</v>
      </c>
      <c r="AL12" s="6">
        <v>2</v>
      </c>
      <c r="AM12" s="6">
        <v>5</v>
      </c>
      <c r="AN12">
        <v>5</v>
      </c>
      <c r="AO12" s="6">
        <v>5</v>
      </c>
      <c r="AP12" s="6">
        <v>2</v>
      </c>
      <c r="AQ12" s="6">
        <v>4</v>
      </c>
      <c r="AR12" s="6">
        <v>5</v>
      </c>
      <c r="AS12" s="6">
        <v>4</v>
      </c>
      <c r="AT12" s="6">
        <v>5</v>
      </c>
      <c r="AU12" s="6">
        <v>1</v>
      </c>
      <c r="AV12" s="6">
        <v>0</v>
      </c>
      <c r="AW12" s="6">
        <v>6</v>
      </c>
      <c r="AX12" s="6">
        <v>5</v>
      </c>
      <c r="AY12" s="6">
        <v>5</v>
      </c>
      <c r="AZ12" s="6">
        <v>4</v>
      </c>
      <c r="BA12" s="6">
        <v>0</v>
      </c>
      <c r="BB12" s="6">
        <v>0</v>
      </c>
      <c r="BC12" s="6">
        <v>0</v>
      </c>
      <c r="BD12" s="6">
        <v>3</v>
      </c>
      <c r="BE12">
        <v>2</v>
      </c>
      <c r="BF12" s="6">
        <v>1</v>
      </c>
      <c r="BG12">
        <v>5</v>
      </c>
      <c r="BH12" s="6">
        <v>3</v>
      </c>
      <c r="BI12" s="6">
        <v>4</v>
      </c>
      <c r="BJ12">
        <v>5</v>
      </c>
    </row>
    <row r="13" spans="1:62" x14ac:dyDescent="0.25">
      <c r="A13" s="2" t="s">
        <v>13</v>
      </c>
      <c r="B13" s="6"/>
      <c r="C13" s="6"/>
      <c r="D13" s="6"/>
      <c r="E13" s="6"/>
      <c r="F13" s="3"/>
      <c r="G13" s="6"/>
      <c r="H13" s="6"/>
      <c r="I13" s="6"/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3</v>
      </c>
      <c r="R13" s="6">
        <v>1.5</v>
      </c>
      <c r="S13" s="6">
        <v>3</v>
      </c>
      <c r="T13" s="6">
        <v>9</v>
      </c>
      <c r="U13" s="6">
        <v>2.5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>
        <v>0</v>
      </c>
      <c r="BF13" s="6">
        <v>0</v>
      </c>
      <c r="BG13" s="6">
        <v>0</v>
      </c>
      <c r="BH13" s="6">
        <v>0</v>
      </c>
      <c r="BI13" s="6">
        <v>0</v>
      </c>
      <c r="BJ13">
        <v>0</v>
      </c>
    </row>
    <row r="14" spans="1:62" x14ac:dyDescent="0.25">
      <c r="A14" s="2" t="s">
        <v>14</v>
      </c>
      <c r="B14" s="6"/>
      <c r="C14" s="6"/>
      <c r="D14" s="6"/>
      <c r="E14" s="6"/>
      <c r="F14" s="3"/>
      <c r="G14" s="6"/>
      <c r="H14" s="6"/>
      <c r="I14" s="6"/>
      <c r="K14" s="6"/>
      <c r="L14" s="6"/>
      <c r="M14" s="6"/>
      <c r="N14" s="6">
        <v>3</v>
      </c>
      <c r="O14" s="6">
        <v>4</v>
      </c>
      <c r="P14" s="6">
        <v>5</v>
      </c>
      <c r="Q14" s="6">
        <v>4</v>
      </c>
      <c r="R14" s="6">
        <v>2.5</v>
      </c>
      <c r="S14" s="6">
        <v>1</v>
      </c>
      <c r="T14" s="6">
        <v>0</v>
      </c>
      <c r="U14" s="6">
        <v>1</v>
      </c>
      <c r="V14" s="6">
        <v>3</v>
      </c>
      <c r="W14" s="6">
        <v>1</v>
      </c>
      <c r="X14" s="6">
        <v>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>
        <v>0</v>
      </c>
      <c r="BF14" s="6">
        <v>0</v>
      </c>
      <c r="BG14" s="6">
        <v>0</v>
      </c>
      <c r="BH14" s="6">
        <v>0</v>
      </c>
      <c r="BI14" s="6">
        <v>0</v>
      </c>
      <c r="BJ14">
        <v>0</v>
      </c>
    </row>
    <row r="15" spans="1:62" x14ac:dyDescent="0.25">
      <c r="A15" s="2" t="s">
        <v>15</v>
      </c>
      <c r="B15" s="6">
        <v>10</v>
      </c>
      <c r="C15" s="6">
        <v>10</v>
      </c>
      <c r="D15" s="6">
        <v>9</v>
      </c>
      <c r="E15" s="6">
        <v>11.5</v>
      </c>
      <c r="F15" s="6">
        <v>16.399999999999999</v>
      </c>
      <c r="G15" s="6">
        <v>5.5</v>
      </c>
      <c r="H15" s="6"/>
      <c r="I15" s="6">
        <v>8</v>
      </c>
      <c r="J15" s="6">
        <v>0</v>
      </c>
      <c r="K15" s="6">
        <v>0</v>
      </c>
      <c r="L15" s="6"/>
      <c r="M15" s="6">
        <v>5</v>
      </c>
      <c r="N15" s="6">
        <v>17</v>
      </c>
      <c r="O15" s="6">
        <v>14</v>
      </c>
      <c r="P15" s="6">
        <v>15</v>
      </c>
      <c r="Q15" s="6">
        <v>3</v>
      </c>
      <c r="R15" s="6">
        <v>2</v>
      </c>
      <c r="S15" s="30">
        <v>0</v>
      </c>
      <c r="T15" s="30">
        <v>4</v>
      </c>
      <c r="U15" s="6"/>
      <c r="V15" s="6">
        <v>4</v>
      </c>
      <c r="W15" s="6">
        <v>2</v>
      </c>
      <c r="X15" s="6">
        <v>8</v>
      </c>
      <c r="Y15" s="6">
        <v>4</v>
      </c>
      <c r="Z15" s="6">
        <v>6.5</v>
      </c>
      <c r="AA15" s="6">
        <v>8</v>
      </c>
      <c r="AB15" s="6">
        <v>4.5</v>
      </c>
      <c r="AC15" s="6">
        <v>3</v>
      </c>
      <c r="AD15" s="6">
        <v>0</v>
      </c>
      <c r="AE15" s="6">
        <v>6.5</v>
      </c>
      <c r="AF15" s="6">
        <v>0</v>
      </c>
      <c r="AG15" s="6">
        <v>3</v>
      </c>
      <c r="AH15" s="6">
        <v>8</v>
      </c>
      <c r="AI15" s="6">
        <v>0</v>
      </c>
      <c r="AJ15" s="6">
        <v>0</v>
      </c>
      <c r="AK15" s="6"/>
      <c r="AL15" s="6"/>
      <c r="AM15" s="6">
        <v>1</v>
      </c>
      <c r="AN15" s="6"/>
      <c r="AO15" s="6">
        <v>2</v>
      </c>
      <c r="AP15" s="6"/>
      <c r="AQ15" s="6">
        <v>3</v>
      </c>
      <c r="AR15" s="6">
        <v>14</v>
      </c>
      <c r="AS15" s="6">
        <v>5</v>
      </c>
      <c r="AT15" s="6">
        <v>5</v>
      </c>
      <c r="AU15" s="6"/>
      <c r="AV15" s="6"/>
      <c r="AW15" s="6"/>
      <c r="AX15" s="6">
        <v>3</v>
      </c>
      <c r="AY15" s="6"/>
      <c r="AZ15" s="6">
        <v>17</v>
      </c>
      <c r="BA15" s="6">
        <v>1</v>
      </c>
      <c r="BB15" s="6">
        <v>4</v>
      </c>
      <c r="BC15" s="6">
        <v>9</v>
      </c>
      <c r="BD15" s="6">
        <v>4</v>
      </c>
      <c r="BE15" s="6">
        <v>0</v>
      </c>
      <c r="BF15" s="6">
        <v>6</v>
      </c>
      <c r="BG15" s="6">
        <v>2</v>
      </c>
      <c r="BH15" s="6">
        <v>3</v>
      </c>
      <c r="BI15" s="6">
        <v>2</v>
      </c>
    </row>
    <row r="16" spans="1:62" ht="15.75" x14ac:dyDescent="0.25">
      <c r="A16" s="4" t="s">
        <v>16</v>
      </c>
      <c r="B16" s="5">
        <f>SUM(B5:B12)-B15</f>
        <v>39.5</v>
      </c>
      <c r="C16" s="5">
        <f t="shared" ref="C16:H16" si="0">SUM(C5:C12)-C15</f>
        <v>22</v>
      </c>
      <c r="D16" s="5">
        <f t="shared" si="0"/>
        <v>33</v>
      </c>
      <c r="E16" s="5">
        <f t="shared" si="0"/>
        <v>17.600000000000001</v>
      </c>
      <c r="F16" s="5">
        <f t="shared" si="0"/>
        <v>11.000000000000004</v>
      </c>
      <c r="G16" s="5">
        <f t="shared" si="0"/>
        <v>21</v>
      </c>
      <c r="H16" s="5">
        <f t="shared" si="0"/>
        <v>43.5</v>
      </c>
      <c r="I16" s="5">
        <f t="shared" ref="I16:U16" si="1">SUM(I5:I14)-I15</f>
        <v>28</v>
      </c>
      <c r="J16" s="5">
        <f t="shared" si="1"/>
        <v>36</v>
      </c>
      <c r="K16" s="5">
        <f t="shared" si="1"/>
        <v>39</v>
      </c>
      <c r="L16" s="5">
        <f t="shared" si="1"/>
        <v>32</v>
      </c>
      <c r="M16" s="5">
        <f t="shared" si="1"/>
        <v>18.5</v>
      </c>
      <c r="N16" s="5">
        <f t="shared" si="1"/>
        <v>12.5</v>
      </c>
      <c r="O16" s="5">
        <f t="shared" si="1"/>
        <v>23</v>
      </c>
      <c r="P16" s="5">
        <f t="shared" si="1"/>
        <v>24</v>
      </c>
      <c r="Q16" s="5">
        <f t="shared" si="1"/>
        <v>43</v>
      </c>
      <c r="R16" s="5">
        <f t="shared" si="1"/>
        <v>30</v>
      </c>
      <c r="S16" s="5">
        <f t="shared" si="1"/>
        <v>31.5</v>
      </c>
      <c r="T16" s="5">
        <f t="shared" si="1"/>
        <v>34</v>
      </c>
      <c r="U16" s="5">
        <f t="shared" si="1"/>
        <v>37.5</v>
      </c>
      <c r="V16" s="5">
        <f t="shared" ref="V16:BJ16" si="2">SUM(V5:V14)-V15</f>
        <v>34</v>
      </c>
      <c r="W16" s="5">
        <f t="shared" si="2"/>
        <v>20.5</v>
      </c>
      <c r="X16" s="5">
        <f t="shared" si="2"/>
        <v>19.5</v>
      </c>
      <c r="Y16" s="5">
        <f t="shared" si="2"/>
        <v>21</v>
      </c>
      <c r="Z16" s="5">
        <f t="shared" si="2"/>
        <v>17</v>
      </c>
      <c r="AA16" s="5">
        <f t="shared" si="2"/>
        <v>20.5</v>
      </c>
      <c r="AB16" s="5">
        <f t="shared" si="2"/>
        <v>23</v>
      </c>
      <c r="AC16" s="5">
        <f t="shared" si="2"/>
        <v>30</v>
      </c>
      <c r="AD16" s="5">
        <f t="shared" si="2"/>
        <v>27</v>
      </c>
      <c r="AE16" s="5">
        <f t="shared" si="2"/>
        <v>18.5</v>
      </c>
      <c r="AF16" s="5">
        <f t="shared" si="2"/>
        <v>22</v>
      </c>
      <c r="AG16" s="5">
        <f t="shared" si="2"/>
        <v>24</v>
      </c>
      <c r="AH16" s="5">
        <f t="shared" si="2"/>
        <v>11</v>
      </c>
      <c r="AI16" s="5">
        <f t="shared" si="2"/>
        <v>27</v>
      </c>
      <c r="AJ16" s="5">
        <f t="shared" si="2"/>
        <v>24</v>
      </c>
      <c r="AK16" s="5">
        <f t="shared" si="2"/>
        <v>25</v>
      </c>
      <c r="AL16" s="5">
        <f t="shared" si="2"/>
        <v>25</v>
      </c>
      <c r="AM16" s="5">
        <f t="shared" si="2"/>
        <v>31</v>
      </c>
      <c r="AN16" s="5">
        <f t="shared" si="2"/>
        <v>27</v>
      </c>
      <c r="AO16" s="5">
        <f t="shared" si="2"/>
        <v>28</v>
      </c>
      <c r="AP16" s="5">
        <f t="shared" si="2"/>
        <v>23</v>
      </c>
      <c r="AQ16" s="5">
        <f t="shared" si="2"/>
        <v>24</v>
      </c>
      <c r="AR16" s="5">
        <f t="shared" si="2"/>
        <v>21</v>
      </c>
      <c r="AS16" s="5">
        <f t="shared" si="2"/>
        <v>16</v>
      </c>
      <c r="AT16" s="5">
        <f t="shared" si="2"/>
        <v>13</v>
      </c>
      <c r="AU16" s="5">
        <f t="shared" si="2"/>
        <v>16</v>
      </c>
      <c r="AV16" s="5">
        <f t="shared" si="2"/>
        <v>18</v>
      </c>
      <c r="AW16" s="5">
        <f t="shared" si="2"/>
        <v>31</v>
      </c>
      <c r="AX16" s="5">
        <f t="shared" si="2"/>
        <v>25</v>
      </c>
      <c r="AY16" s="5">
        <f t="shared" si="2"/>
        <v>37</v>
      </c>
      <c r="AZ16" s="5">
        <f t="shared" si="2"/>
        <v>14</v>
      </c>
      <c r="BA16" s="5">
        <f t="shared" si="2"/>
        <v>26</v>
      </c>
      <c r="BB16" s="5">
        <f t="shared" si="2"/>
        <v>32</v>
      </c>
      <c r="BC16" s="5">
        <f t="shared" si="2"/>
        <v>13</v>
      </c>
      <c r="BD16" s="5">
        <f t="shared" si="2"/>
        <v>29</v>
      </c>
      <c r="BE16" s="5">
        <f t="shared" si="2"/>
        <v>29</v>
      </c>
      <c r="BF16" s="5">
        <f t="shared" si="2"/>
        <v>17</v>
      </c>
      <c r="BG16" s="5">
        <f t="shared" si="2"/>
        <v>23</v>
      </c>
      <c r="BH16" s="5">
        <f t="shared" si="2"/>
        <v>14</v>
      </c>
      <c r="BI16" s="5">
        <f t="shared" si="2"/>
        <v>23</v>
      </c>
      <c r="BJ16" s="5">
        <f t="shared" si="2"/>
        <v>25</v>
      </c>
    </row>
    <row r="17" spans="1:62" s="25" customFormat="1" ht="15.75" hidden="1" outlineLevel="1" x14ac:dyDescent="0.25">
      <c r="A17" s="23" t="s">
        <v>17</v>
      </c>
      <c r="B17" s="24"/>
      <c r="C17" s="24">
        <f>C16/(C4-B4)</f>
        <v>1.5714285714285714</v>
      </c>
      <c r="D17" s="24">
        <f t="shared" ref="D17:N17" si="3">D16/(D4-C4)</f>
        <v>2.3571428571428572</v>
      </c>
      <c r="E17" s="24">
        <f t="shared" si="3"/>
        <v>0.62857142857142867</v>
      </c>
      <c r="F17" s="24">
        <f t="shared" si="3"/>
        <v>0.78571428571428592</v>
      </c>
      <c r="G17" s="24">
        <f t="shared" si="3"/>
        <v>1.5</v>
      </c>
      <c r="H17" s="24">
        <f t="shared" si="3"/>
        <v>3.1071428571428572</v>
      </c>
      <c r="I17" s="24">
        <f t="shared" si="3"/>
        <v>0.96551724137931039</v>
      </c>
      <c r="J17" s="24">
        <f t="shared" si="3"/>
        <v>2.7692307692307692</v>
      </c>
      <c r="K17" s="24">
        <f t="shared" si="3"/>
        <v>2.7857142857142856</v>
      </c>
      <c r="L17" s="24">
        <f t="shared" si="3"/>
        <v>2.2857142857142856</v>
      </c>
      <c r="M17" s="24">
        <f t="shared" si="3"/>
        <v>0.41111111111111109</v>
      </c>
      <c r="N17" s="24">
        <f t="shared" si="3"/>
        <v>0.69444444444444442</v>
      </c>
      <c r="O17" s="24">
        <f>O16/(O4-N4)</f>
        <v>1.6428571428571428</v>
      </c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/>
    </row>
    <row r="18" spans="1:62" s="22" customFormat="1" ht="15.75" hidden="1" outlineLevel="1" x14ac:dyDescent="0.25">
      <c r="A18" s="20" t="s">
        <v>18</v>
      </c>
      <c r="B18" s="21">
        <f t="shared" ref="B18:O18" si="4">COUNTIF(B5:B14,"&gt;0")</f>
        <v>8</v>
      </c>
      <c r="C18" s="21">
        <f t="shared" si="4"/>
        <v>6</v>
      </c>
      <c r="D18" s="21">
        <f t="shared" si="4"/>
        <v>6</v>
      </c>
      <c r="E18" s="21">
        <f t="shared" si="4"/>
        <v>7</v>
      </c>
      <c r="F18" s="21">
        <f t="shared" si="4"/>
        <v>8</v>
      </c>
      <c r="G18" s="21">
        <f t="shared" si="4"/>
        <v>7</v>
      </c>
      <c r="H18" s="21">
        <f t="shared" si="4"/>
        <v>8</v>
      </c>
      <c r="I18" s="21">
        <f t="shared" si="4"/>
        <v>7</v>
      </c>
      <c r="J18" s="21">
        <f t="shared" si="4"/>
        <v>7</v>
      </c>
      <c r="K18" s="21">
        <f t="shared" si="4"/>
        <v>7</v>
      </c>
      <c r="L18" s="21">
        <f t="shared" si="4"/>
        <v>7</v>
      </c>
      <c r="M18" s="21">
        <f t="shared" si="4"/>
        <v>5</v>
      </c>
      <c r="N18" s="21">
        <f t="shared" si="4"/>
        <v>8</v>
      </c>
      <c r="O18" s="21">
        <f t="shared" si="4"/>
        <v>7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5"/>
    </row>
    <row r="19" spans="1:62" s="25" customFormat="1" ht="15.75" hidden="1" outlineLevel="1" x14ac:dyDescent="0.25">
      <c r="A19" s="23" t="s">
        <v>19</v>
      </c>
      <c r="B19" s="24"/>
      <c r="C19" s="24">
        <f t="shared" ref="C19:N19" si="5">C17/C18</f>
        <v>0.26190476190476192</v>
      </c>
      <c r="D19" s="24">
        <f t="shared" si="5"/>
        <v>0.39285714285714285</v>
      </c>
      <c r="E19" s="24">
        <f t="shared" si="5"/>
        <v>8.9795918367346947E-2</v>
      </c>
      <c r="F19" s="24">
        <f t="shared" si="5"/>
        <v>9.821428571428574E-2</v>
      </c>
      <c r="G19" s="24">
        <f t="shared" si="5"/>
        <v>0.21428571428571427</v>
      </c>
      <c r="H19" s="24">
        <f t="shared" si="5"/>
        <v>0.38839285714285715</v>
      </c>
      <c r="I19" s="24">
        <f t="shared" si="5"/>
        <v>0.13793103448275862</v>
      </c>
      <c r="J19" s="24">
        <f t="shared" si="5"/>
        <v>0.39560439560439559</v>
      </c>
      <c r="K19" s="24">
        <f t="shared" si="5"/>
        <v>0.39795918367346939</v>
      </c>
      <c r="L19" s="24">
        <f t="shared" si="5"/>
        <v>0.32653061224489793</v>
      </c>
      <c r="M19" s="24">
        <f t="shared" si="5"/>
        <v>8.2222222222222224E-2</v>
      </c>
      <c r="N19" s="24">
        <f t="shared" si="5"/>
        <v>8.6805555555555552E-2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2"/>
    </row>
    <row r="20" spans="1:62" ht="15.75" collapsed="1" x14ac:dyDescent="0.25">
      <c r="A20" s="4" t="s">
        <v>20</v>
      </c>
      <c r="B20" s="5">
        <v>25</v>
      </c>
      <c r="C20" s="5">
        <v>53</v>
      </c>
      <c r="D20" s="5">
        <v>41</v>
      </c>
      <c r="E20" s="5">
        <v>37</v>
      </c>
      <c r="F20" s="5">
        <v>28</v>
      </c>
      <c r="G20" s="5">
        <v>36</v>
      </c>
      <c r="H20" s="5">
        <v>31</v>
      </c>
      <c r="I20" s="5">
        <v>34</v>
      </c>
      <c r="J20" s="5">
        <v>32</v>
      </c>
      <c r="K20" s="7">
        <v>28</v>
      </c>
      <c r="L20" s="7">
        <v>28</v>
      </c>
      <c r="M20" s="7">
        <v>9</v>
      </c>
      <c r="N20" s="5">
        <v>16</v>
      </c>
      <c r="O20" s="5">
        <v>16</v>
      </c>
      <c r="P20" s="5">
        <v>9</v>
      </c>
      <c r="Q20" s="5">
        <v>15</v>
      </c>
      <c r="R20" s="5">
        <v>20</v>
      </c>
      <c r="S20" s="5">
        <v>14</v>
      </c>
      <c r="T20" s="5">
        <v>14</v>
      </c>
      <c r="U20" s="5">
        <v>18</v>
      </c>
      <c r="V20" s="5">
        <v>16</v>
      </c>
      <c r="W20" s="5">
        <v>14</v>
      </c>
      <c r="X20" s="5">
        <v>14</v>
      </c>
      <c r="Y20" s="5">
        <v>18</v>
      </c>
      <c r="Z20" s="5">
        <v>11</v>
      </c>
      <c r="AA20" s="5">
        <v>13</v>
      </c>
      <c r="AB20" s="5">
        <v>13</v>
      </c>
      <c r="AC20" s="5">
        <v>20</v>
      </c>
      <c r="AD20" s="5">
        <v>15</v>
      </c>
      <c r="AE20" s="5">
        <v>19</v>
      </c>
      <c r="AF20" s="5">
        <v>13</v>
      </c>
      <c r="AG20" s="5">
        <v>13</v>
      </c>
      <c r="AH20" s="5">
        <v>18</v>
      </c>
      <c r="AI20" s="5">
        <v>19</v>
      </c>
      <c r="AJ20" s="5">
        <v>19</v>
      </c>
      <c r="AK20" s="5">
        <v>20</v>
      </c>
      <c r="AL20" s="5">
        <v>11</v>
      </c>
      <c r="AM20" s="5">
        <v>6</v>
      </c>
      <c r="AN20" s="5">
        <v>11</v>
      </c>
      <c r="AO20" s="5">
        <v>14</v>
      </c>
      <c r="AP20" s="5">
        <v>20</v>
      </c>
      <c r="AQ20" s="5">
        <v>15</v>
      </c>
      <c r="AR20" s="5">
        <v>18</v>
      </c>
      <c r="AS20" s="5">
        <v>15</v>
      </c>
      <c r="AT20" s="5">
        <v>23</v>
      </c>
      <c r="AU20" s="5">
        <v>21</v>
      </c>
      <c r="AV20" s="5">
        <v>18</v>
      </c>
      <c r="AW20" s="5">
        <v>25</v>
      </c>
      <c r="AX20" s="5">
        <v>17</v>
      </c>
      <c r="AY20" s="5">
        <v>10</v>
      </c>
      <c r="AZ20" s="33">
        <v>5</v>
      </c>
      <c r="BA20" s="33">
        <v>3</v>
      </c>
      <c r="BB20" s="33">
        <v>24</v>
      </c>
      <c r="BC20" s="33">
        <v>25</v>
      </c>
      <c r="BD20" s="33">
        <v>24</v>
      </c>
      <c r="BE20" s="33">
        <v>25</v>
      </c>
      <c r="BF20" s="33">
        <v>12</v>
      </c>
      <c r="BG20" s="5">
        <v>23</v>
      </c>
      <c r="BH20" s="5">
        <v>42</v>
      </c>
      <c r="BI20" s="5">
        <v>37</v>
      </c>
      <c r="BJ20" s="5">
        <v>35.5</v>
      </c>
    </row>
    <row r="21" spans="1:62" ht="15.75" x14ac:dyDescent="0.25">
      <c r="A21" s="4" t="s">
        <v>21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7">
        <v>0</v>
      </c>
      <c r="L21" s="7">
        <v>0</v>
      </c>
      <c r="M21" s="7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33">
        <v>11</v>
      </c>
      <c r="BA21" s="33">
        <v>17</v>
      </c>
      <c r="BB21" s="33">
        <v>0</v>
      </c>
      <c r="BC21" s="33">
        <v>0</v>
      </c>
      <c r="BD21" s="33">
        <v>0</v>
      </c>
      <c r="BE21" s="33">
        <v>0</v>
      </c>
      <c r="BF21" s="33">
        <v>15</v>
      </c>
      <c r="BG21" s="5">
        <v>0</v>
      </c>
      <c r="BH21" s="5">
        <v>0</v>
      </c>
      <c r="BI21" s="5">
        <v>0</v>
      </c>
      <c r="BJ21" s="5"/>
    </row>
    <row r="22" spans="1:62" ht="15.75" x14ac:dyDescent="0.25">
      <c r="A22" s="4" t="s">
        <v>22</v>
      </c>
      <c r="B22" s="5">
        <v>13</v>
      </c>
      <c r="C22" s="5">
        <v>12</v>
      </c>
      <c r="D22" s="5">
        <v>19</v>
      </c>
      <c r="E22" s="5">
        <v>17</v>
      </c>
      <c r="F22" s="5">
        <v>4</v>
      </c>
      <c r="G22" s="5">
        <v>7</v>
      </c>
      <c r="H22" s="13">
        <v>10</v>
      </c>
      <c r="I22" s="5">
        <v>2</v>
      </c>
      <c r="J22" s="5">
        <v>14</v>
      </c>
      <c r="K22" s="7">
        <v>19</v>
      </c>
      <c r="L22" s="15">
        <v>5</v>
      </c>
      <c r="M22" s="7">
        <v>4</v>
      </c>
      <c r="N22" s="5">
        <v>7</v>
      </c>
      <c r="O22" s="5">
        <v>4</v>
      </c>
      <c r="P22" s="5">
        <v>11</v>
      </c>
      <c r="Q22" s="5">
        <v>6</v>
      </c>
      <c r="R22" s="5">
        <v>21</v>
      </c>
      <c r="S22" s="5">
        <v>1</v>
      </c>
      <c r="T22" s="5">
        <v>0</v>
      </c>
      <c r="U22" s="5">
        <v>7</v>
      </c>
      <c r="V22" s="5">
        <v>9</v>
      </c>
      <c r="W22" s="5">
        <v>5</v>
      </c>
      <c r="X22" s="5">
        <v>3</v>
      </c>
      <c r="Y22" s="5">
        <v>15</v>
      </c>
      <c r="Z22" s="5">
        <v>0</v>
      </c>
      <c r="AA22" s="5">
        <v>3</v>
      </c>
      <c r="AB22" s="5">
        <v>0</v>
      </c>
      <c r="AC22" s="5">
        <v>9</v>
      </c>
      <c r="AD22" s="5">
        <v>3</v>
      </c>
      <c r="AE22" s="5">
        <v>2</v>
      </c>
      <c r="AF22" s="5">
        <v>8</v>
      </c>
      <c r="AG22" s="5">
        <v>0</v>
      </c>
      <c r="AH22" s="5">
        <v>1</v>
      </c>
      <c r="AI22" s="5">
        <v>7</v>
      </c>
      <c r="AJ22" s="5">
        <v>7</v>
      </c>
      <c r="AK22" s="5">
        <v>9</v>
      </c>
      <c r="AL22" s="5">
        <v>11</v>
      </c>
      <c r="AM22" s="5">
        <v>4</v>
      </c>
      <c r="AN22" s="5">
        <v>2</v>
      </c>
      <c r="AO22" s="5">
        <v>3</v>
      </c>
      <c r="AP22" s="5">
        <v>16</v>
      </c>
      <c r="AQ22" s="5">
        <v>5</v>
      </c>
      <c r="AR22" s="5">
        <v>0</v>
      </c>
      <c r="AS22" s="5">
        <v>5</v>
      </c>
      <c r="AT22" s="5">
        <v>0</v>
      </c>
      <c r="AU22" s="5">
        <v>3</v>
      </c>
      <c r="AV22" s="5">
        <v>0</v>
      </c>
      <c r="AW22" s="5">
        <v>9</v>
      </c>
      <c r="AX22" s="5">
        <v>8</v>
      </c>
      <c r="AY22" s="5">
        <v>8</v>
      </c>
      <c r="AZ22" s="33">
        <v>2</v>
      </c>
      <c r="BA22" s="33">
        <v>4</v>
      </c>
      <c r="BB22" s="33">
        <v>7</v>
      </c>
      <c r="BC22" s="33">
        <v>0</v>
      </c>
      <c r="BD22" s="33">
        <v>10</v>
      </c>
      <c r="BE22" s="33">
        <v>22</v>
      </c>
      <c r="BF22" s="33">
        <v>12</v>
      </c>
      <c r="BG22" s="5">
        <v>13</v>
      </c>
      <c r="BH22" s="5">
        <v>21</v>
      </c>
      <c r="BI22" s="5">
        <v>29</v>
      </c>
      <c r="BJ22" s="5"/>
    </row>
    <row r="23" spans="1:62" ht="15.75" x14ac:dyDescent="0.25">
      <c r="A23" s="4" t="s">
        <v>23</v>
      </c>
      <c r="B23" s="5"/>
      <c r="C23" s="5"/>
      <c r="D23" s="5"/>
      <c r="E23" s="5"/>
      <c r="F23" s="5"/>
      <c r="G23" s="5"/>
      <c r="H23" s="13"/>
      <c r="I23" s="5"/>
      <c r="J23" s="5"/>
      <c r="K23" s="7"/>
      <c r="L23" s="15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>
        <v>2029</v>
      </c>
      <c r="BI23" s="5">
        <v>2119</v>
      </c>
      <c r="BJ23" s="5"/>
    </row>
    <row r="24" spans="1:62" x14ac:dyDescent="0.25">
      <c r="A24" s="26" t="s">
        <v>24</v>
      </c>
      <c r="B24" s="5"/>
      <c r="C24" s="5"/>
      <c r="D24" s="5"/>
      <c r="E24" s="5"/>
      <c r="F24" s="5"/>
      <c r="G24" s="5"/>
      <c r="H24" s="13"/>
      <c r="I24" s="5"/>
      <c r="J24" s="5"/>
      <c r="K24" s="7"/>
      <c r="L24" s="15"/>
      <c r="M24" s="7"/>
      <c r="N24" s="5">
        <v>296</v>
      </c>
      <c r="O24" s="5">
        <v>309</v>
      </c>
      <c r="P24" s="5">
        <v>313</v>
      </c>
      <c r="Q24" s="5">
        <v>311</v>
      </c>
      <c r="R24" s="5">
        <v>311</v>
      </c>
      <c r="S24" s="5">
        <v>311</v>
      </c>
      <c r="T24" s="5">
        <v>315</v>
      </c>
      <c r="U24" s="5">
        <v>320</v>
      </c>
      <c r="V24" s="5">
        <v>321</v>
      </c>
      <c r="W24" s="5">
        <v>321</v>
      </c>
      <c r="X24" s="5">
        <v>321</v>
      </c>
      <c r="Y24" s="5">
        <v>323</v>
      </c>
      <c r="Z24" s="5">
        <v>323</v>
      </c>
      <c r="AA24" s="5">
        <v>327</v>
      </c>
      <c r="AB24" s="5">
        <v>355</v>
      </c>
      <c r="AC24" s="5">
        <v>391</v>
      </c>
      <c r="AD24" s="5">
        <v>408</v>
      </c>
      <c r="AE24" s="5">
        <v>421</v>
      </c>
      <c r="AF24" s="5">
        <v>433</v>
      </c>
      <c r="AG24" s="5">
        <v>447</v>
      </c>
      <c r="AH24" s="5">
        <v>496</v>
      </c>
      <c r="AI24" s="5">
        <v>503</v>
      </c>
      <c r="AJ24" s="5">
        <v>503</v>
      </c>
      <c r="AK24" s="5">
        <v>503</v>
      </c>
      <c r="AL24" s="5">
        <v>503</v>
      </c>
      <c r="AM24" s="5">
        <v>502</v>
      </c>
      <c r="AN24" s="5">
        <v>505</v>
      </c>
      <c r="AO24" s="5">
        <v>553</v>
      </c>
      <c r="AP24" s="5">
        <v>558</v>
      </c>
      <c r="AQ24" s="5">
        <v>566</v>
      </c>
      <c r="AR24" s="5">
        <v>573</v>
      </c>
      <c r="AS24" s="5">
        <v>591</v>
      </c>
      <c r="AT24" s="5">
        <v>590</v>
      </c>
      <c r="AU24" s="5">
        <v>590</v>
      </c>
      <c r="AV24" s="5">
        <v>602</v>
      </c>
      <c r="AW24" s="5">
        <v>605</v>
      </c>
      <c r="AX24" s="5">
        <v>613</v>
      </c>
      <c r="AY24" s="5">
        <v>644</v>
      </c>
      <c r="AZ24" s="5">
        <v>646</v>
      </c>
      <c r="BA24" s="5">
        <v>646</v>
      </c>
      <c r="BB24" s="5">
        <v>638</v>
      </c>
      <c r="BC24" s="5">
        <v>642</v>
      </c>
      <c r="BD24" s="5">
        <v>642</v>
      </c>
      <c r="BE24" s="5">
        <v>661</v>
      </c>
      <c r="BF24" s="5">
        <v>666</v>
      </c>
      <c r="BG24" s="5">
        <v>666</v>
      </c>
      <c r="BH24" s="5">
        <v>666</v>
      </c>
      <c r="BI24" s="5">
        <v>667</v>
      </c>
      <c r="BJ24" s="5"/>
    </row>
    <row r="25" spans="1:62" ht="15.75" x14ac:dyDescent="0.25">
      <c r="A25" s="4" t="s">
        <v>25</v>
      </c>
      <c r="B25" s="5"/>
      <c r="C25" s="5"/>
      <c r="D25" s="5"/>
      <c r="E25" s="5"/>
      <c r="F25" s="5"/>
      <c r="G25" s="5"/>
      <c r="H25" s="13"/>
      <c r="I25" s="5"/>
      <c r="J25" s="5"/>
      <c r="K25" s="7"/>
      <c r="L25" s="15"/>
      <c r="M25" s="7"/>
      <c r="N25" s="5">
        <v>0</v>
      </c>
      <c r="O25" s="5">
        <f t="shared" ref="O25:BI25" si="6">O24-N24</f>
        <v>13</v>
      </c>
      <c r="P25" s="5">
        <f t="shared" si="6"/>
        <v>4</v>
      </c>
      <c r="Q25" s="5">
        <f t="shared" si="6"/>
        <v>-2</v>
      </c>
      <c r="R25" s="5">
        <f t="shared" si="6"/>
        <v>0</v>
      </c>
      <c r="S25" s="5">
        <f t="shared" si="6"/>
        <v>0</v>
      </c>
      <c r="T25" s="5">
        <f t="shared" si="6"/>
        <v>4</v>
      </c>
      <c r="U25" s="5">
        <f t="shared" si="6"/>
        <v>5</v>
      </c>
      <c r="V25" s="5">
        <f t="shared" si="6"/>
        <v>1</v>
      </c>
      <c r="W25" s="5">
        <f t="shared" si="6"/>
        <v>0</v>
      </c>
      <c r="X25" s="5">
        <f t="shared" si="6"/>
        <v>0</v>
      </c>
      <c r="Y25" s="5">
        <f t="shared" si="6"/>
        <v>2</v>
      </c>
      <c r="Z25" s="5">
        <f t="shared" si="6"/>
        <v>0</v>
      </c>
      <c r="AA25" s="5">
        <f t="shared" si="6"/>
        <v>4</v>
      </c>
      <c r="AB25" s="5">
        <f t="shared" si="6"/>
        <v>28</v>
      </c>
      <c r="AC25" s="5">
        <f t="shared" si="6"/>
        <v>36</v>
      </c>
      <c r="AD25" s="5">
        <f t="shared" si="6"/>
        <v>17</v>
      </c>
      <c r="AE25" s="5">
        <f t="shared" si="6"/>
        <v>13</v>
      </c>
      <c r="AF25" s="5">
        <f t="shared" si="6"/>
        <v>12</v>
      </c>
      <c r="AG25" s="5">
        <f t="shared" si="6"/>
        <v>14</v>
      </c>
      <c r="AH25" s="5">
        <f t="shared" si="6"/>
        <v>49</v>
      </c>
      <c r="AI25" s="5">
        <f t="shared" si="6"/>
        <v>7</v>
      </c>
      <c r="AJ25" s="5">
        <f t="shared" si="6"/>
        <v>0</v>
      </c>
      <c r="AK25" s="5">
        <f t="shared" si="6"/>
        <v>0</v>
      </c>
      <c r="AL25" s="5">
        <f t="shared" si="6"/>
        <v>0</v>
      </c>
      <c r="AM25" s="5">
        <f t="shared" si="6"/>
        <v>-1</v>
      </c>
      <c r="AN25" s="5">
        <f t="shared" si="6"/>
        <v>3</v>
      </c>
      <c r="AO25" s="5">
        <f t="shared" si="6"/>
        <v>48</v>
      </c>
      <c r="AP25" s="5">
        <f t="shared" si="6"/>
        <v>5</v>
      </c>
      <c r="AQ25" s="5">
        <f t="shared" si="6"/>
        <v>8</v>
      </c>
      <c r="AR25" s="5">
        <f t="shared" si="6"/>
        <v>7</v>
      </c>
      <c r="AS25" s="5">
        <f t="shared" si="6"/>
        <v>18</v>
      </c>
      <c r="AT25" s="5">
        <f t="shared" si="6"/>
        <v>-1</v>
      </c>
      <c r="AU25" s="5">
        <f t="shared" si="6"/>
        <v>0</v>
      </c>
      <c r="AV25" s="5">
        <f t="shared" si="6"/>
        <v>12</v>
      </c>
      <c r="AW25" s="5">
        <f t="shared" si="6"/>
        <v>3</v>
      </c>
      <c r="AX25" s="5">
        <f t="shared" si="6"/>
        <v>8</v>
      </c>
      <c r="AY25" s="5">
        <f t="shared" si="6"/>
        <v>31</v>
      </c>
      <c r="AZ25" s="5">
        <f t="shared" si="6"/>
        <v>2</v>
      </c>
      <c r="BA25" s="5">
        <f t="shared" si="6"/>
        <v>0</v>
      </c>
      <c r="BB25" s="5">
        <f t="shared" si="6"/>
        <v>-8</v>
      </c>
      <c r="BC25" s="5">
        <f t="shared" si="6"/>
        <v>4</v>
      </c>
      <c r="BD25" s="5">
        <f t="shared" si="6"/>
        <v>0</v>
      </c>
      <c r="BE25" s="5">
        <f t="shared" si="6"/>
        <v>19</v>
      </c>
      <c r="BF25" s="5">
        <f t="shared" si="6"/>
        <v>5</v>
      </c>
      <c r="BG25" s="5">
        <f t="shared" si="6"/>
        <v>0</v>
      </c>
      <c r="BH25" s="5">
        <f t="shared" si="6"/>
        <v>0</v>
      </c>
      <c r="BI25" s="5">
        <f t="shared" si="6"/>
        <v>1</v>
      </c>
      <c r="BJ25" s="5"/>
    </row>
    <row r="26" spans="1:62" s="25" customFormat="1" ht="15.75" x14ac:dyDescent="0.25">
      <c r="A26" s="23" t="s">
        <v>26</v>
      </c>
      <c r="B26" s="24"/>
      <c r="C26" s="24"/>
      <c r="D26" s="24"/>
      <c r="E26" s="24"/>
      <c r="F26" s="24"/>
      <c r="G26" s="24"/>
      <c r="H26" s="27"/>
      <c r="I26" s="24"/>
      <c r="J26" s="24"/>
      <c r="K26" s="28"/>
      <c r="L26" s="29"/>
      <c r="M26" s="28"/>
      <c r="N26" s="24">
        <f t="shared" ref="N26:BI26" si="7">N25/N16</f>
        <v>0</v>
      </c>
      <c r="O26" s="24">
        <f t="shared" si="7"/>
        <v>0.56521739130434778</v>
      </c>
      <c r="P26" s="24">
        <f t="shared" si="7"/>
        <v>0.16666666666666666</v>
      </c>
      <c r="Q26" s="24">
        <f t="shared" si="7"/>
        <v>-4.6511627906976744E-2</v>
      </c>
      <c r="R26" s="24">
        <f t="shared" si="7"/>
        <v>0</v>
      </c>
      <c r="S26" s="24">
        <f t="shared" si="7"/>
        <v>0</v>
      </c>
      <c r="T26" s="24">
        <f t="shared" si="7"/>
        <v>0.11764705882352941</v>
      </c>
      <c r="U26" s="24">
        <f t="shared" si="7"/>
        <v>0.13333333333333333</v>
      </c>
      <c r="V26" s="24">
        <f t="shared" si="7"/>
        <v>2.9411764705882353E-2</v>
      </c>
      <c r="W26" s="24">
        <f t="shared" si="7"/>
        <v>0</v>
      </c>
      <c r="X26" s="24">
        <f t="shared" si="7"/>
        <v>0</v>
      </c>
      <c r="Y26" s="24">
        <f t="shared" si="7"/>
        <v>9.5238095238095233E-2</v>
      </c>
      <c r="Z26" s="24">
        <f t="shared" si="7"/>
        <v>0</v>
      </c>
      <c r="AA26" s="24">
        <f t="shared" si="7"/>
        <v>0.1951219512195122</v>
      </c>
      <c r="AB26" s="24">
        <f t="shared" si="7"/>
        <v>1.2173913043478262</v>
      </c>
      <c r="AC26" s="24">
        <f t="shared" si="7"/>
        <v>1.2</v>
      </c>
      <c r="AD26" s="24">
        <f t="shared" si="7"/>
        <v>0.62962962962962965</v>
      </c>
      <c r="AE26" s="24">
        <f t="shared" si="7"/>
        <v>0.70270270270270274</v>
      </c>
      <c r="AF26" s="24">
        <f t="shared" si="7"/>
        <v>0.54545454545454541</v>
      </c>
      <c r="AG26" s="24">
        <f t="shared" si="7"/>
        <v>0.58333333333333337</v>
      </c>
      <c r="AH26" s="24">
        <f t="shared" si="7"/>
        <v>4.4545454545454541</v>
      </c>
      <c r="AI26" s="24">
        <f t="shared" si="7"/>
        <v>0.25925925925925924</v>
      </c>
      <c r="AJ26" s="24">
        <f t="shared" si="7"/>
        <v>0</v>
      </c>
      <c r="AK26" s="24">
        <f t="shared" si="7"/>
        <v>0</v>
      </c>
      <c r="AL26" s="24">
        <f t="shared" si="7"/>
        <v>0</v>
      </c>
      <c r="AM26" s="24">
        <f t="shared" si="7"/>
        <v>-3.2258064516129031E-2</v>
      </c>
      <c r="AN26" s="24">
        <f t="shared" si="7"/>
        <v>0.1111111111111111</v>
      </c>
      <c r="AO26" s="24">
        <f t="shared" si="7"/>
        <v>1.7142857142857142</v>
      </c>
      <c r="AP26" s="24">
        <f t="shared" si="7"/>
        <v>0.21739130434782608</v>
      </c>
      <c r="AQ26" s="24">
        <f t="shared" si="7"/>
        <v>0.33333333333333331</v>
      </c>
      <c r="AR26" s="24">
        <f t="shared" si="7"/>
        <v>0.33333333333333331</v>
      </c>
      <c r="AS26" s="24">
        <f t="shared" si="7"/>
        <v>1.125</v>
      </c>
      <c r="AT26" s="24">
        <f t="shared" si="7"/>
        <v>-7.6923076923076927E-2</v>
      </c>
      <c r="AU26" s="24">
        <f t="shared" si="7"/>
        <v>0</v>
      </c>
      <c r="AV26" s="24">
        <f t="shared" si="7"/>
        <v>0.66666666666666663</v>
      </c>
      <c r="AW26" s="24">
        <f t="shared" si="7"/>
        <v>9.6774193548387094E-2</v>
      </c>
      <c r="AX26" s="24">
        <f t="shared" si="7"/>
        <v>0.32</v>
      </c>
      <c r="AY26" s="24">
        <f t="shared" si="7"/>
        <v>0.83783783783783783</v>
      </c>
      <c r="AZ26" s="24">
        <f t="shared" si="7"/>
        <v>0.14285714285714285</v>
      </c>
      <c r="BA26" s="24">
        <f t="shared" si="7"/>
        <v>0</v>
      </c>
      <c r="BB26" s="24">
        <f t="shared" si="7"/>
        <v>-0.25</v>
      </c>
      <c r="BC26" s="24">
        <f t="shared" si="7"/>
        <v>0.30769230769230771</v>
      </c>
      <c r="BD26" s="24">
        <f t="shared" si="7"/>
        <v>0</v>
      </c>
      <c r="BE26" s="24">
        <f t="shared" si="7"/>
        <v>0.65517241379310343</v>
      </c>
      <c r="BF26" s="24">
        <f t="shared" si="7"/>
        <v>0.29411764705882354</v>
      </c>
      <c r="BG26" s="24">
        <f t="shared" si="7"/>
        <v>0</v>
      </c>
      <c r="BH26" s="24">
        <f t="shared" si="7"/>
        <v>0</v>
      </c>
      <c r="BI26" s="24">
        <f t="shared" si="7"/>
        <v>4.3478260869565216E-2</v>
      </c>
      <c r="BJ26" s="24"/>
    </row>
    <row r="27" spans="1:62" s="22" customFormat="1" x14ac:dyDescent="0.25">
      <c r="A27" s="45" t="s">
        <v>27</v>
      </c>
      <c r="B27" s="21"/>
      <c r="C27" s="21"/>
      <c r="D27" s="21"/>
      <c r="E27" s="21"/>
      <c r="F27" s="21"/>
      <c r="G27" s="21"/>
      <c r="H27" s="46"/>
      <c r="I27" s="21"/>
      <c r="J27" s="21"/>
      <c r="K27" s="47"/>
      <c r="L27" s="48"/>
      <c r="M27" s="47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>
        <v>130</v>
      </c>
    </row>
    <row r="28" spans="1:62" s="25" customFormat="1" ht="15.75" x14ac:dyDescent="0.25">
      <c r="A28" s="23" t="s">
        <v>28</v>
      </c>
      <c r="B28" s="24"/>
      <c r="C28" s="24"/>
      <c r="D28" s="24"/>
      <c r="E28" s="24"/>
      <c r="F28" s="24"/>
      <c r="G28" s="24"/>
      <c r="H28" s="27"/>
      <c r="I28" s="24"/>
      <c r="J28" s="24"/>
      <c r="K28" s="28"/>
      <c r="L28" s="29"/>
      <c r="M28" s="28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>
        <v>48.5</v>
      </c>
    </row>
    <row r="29" spans="1:62" s="25" customFormat="1" ht="15.75" x14ac:dyDescent="0.25">
      <c r="A29" s="23" t="s">
        <v>29</v>
      </c>
      <c r="B29" s="24">
        <f>1/B30</f>
        <v>3.0384615384615388</v>
      </c>
      <c r="C29" s="24">
        <f t="shared" ref="C29:N29" si="8">1/C30</f>
        <v>1.8333333333333335</v>
      </c>
      <c r="D29" s="24">
        <f t="shared" si="8"/>
        <v>1.7368421052631577</v>
      </c>
      <c r="E29" s="24">
        <f t="shared" si="8"/>
        <v>1.0352941176470589</v>
      </c>
      <c r="F29" s="24">
        <f t="shared" si="8"/>
        <v>2.7500000000000009</v>
      </c>
      <c r="G29" s="24">
        <f t="shared" si="8"/>
        <v>3</v>
      </c>
      <c r="H29" s="24">
        <f t="shared" si="8"/>
        <v>4.3499999999999996</v>
      </c>
      <c r="I29" s="24">
        <f t="shared" si="8"/>
        <v>14</v>
      </c>
      <c r="J29" s="24">
        <f t="shared" si="8"/>
        <v>2.5714285714285712</v>
      </c>
      <c r="K29" s="24">
        <f t="shared" si="8"/>
        <v>2.0526315789473686</v>
      </c>
      <c r="L29" s="24">
        <f t="shared" si="8"/>
        <v>6.4</v>
      </c>
      <c r="M29" s="24">
        <f t="shared" si="8"/>
        <v>4.625</v>
      </c>
      <c r="N29" s="24">
        <f t="shared" si="8"/>
        <v>1.7857142857142856</v>
      </c>
      <c r="O29" s="38">
        <f>IF(O30=0, "∞", 1/O30)</f>
        <v>5.75</v>
      </c>
      <c r="P29" s="38">
        <f>IF(P30=0, "∞", 1/P30)</f>
        <v>2.1818181818181821</v>
      </c>
      <c r="Q29" s="38">
        <f>IF(Q30=0, "∞", 1/Q30)</f>
        <v>7.166666666666667</v>
      </c>
      <c r="R29" s="38">
        <f>IF(R30=0, "∞", 1/R30)</f>
        <v>1.4285714285714286</v>
      </c>
      <c r="S29" s="38">
        <f>IF(S30=0, "∞", 1/S30)</f>
        <v>31.5</v>
      </c>
      <c r="T29" s="38" t="str">
        <f t="shared" ref="T29:BI29" si="9">IF(T30=0, "∞", 1/T30)</f>
        <v>∞</v>
      </c>
      <c r="U29" s="38">
        <f t="shared" si="9"/>
        <v>5.3571428571428568</v>
      </c>
      <c r="V29" s="38">
        <f t="shared" si="9"/>
        <v>3.7777777777777777</v>
      </c>
      <c r="W29" s="38">
        <f t="shared" si="9"/>
        <v>4.1000000000000005</v>
      </c>
      <c r="X29" s="38">
        <f t="shared" si="9"/>
        <v>6.5</v>
      </c>
      <c r="Y29" s="38">
        <f t="shared" si="9"/>
        <v>1.4</v>
      </c>
      <c r="Z29" s="38" t="str">
        <f t="shared" si="9"/>
        <v>∞</v>
      </c>
      <c r="AA29" s="38">
        <f t="shared" si="9"/>
        <v>6.8333333333333339</v>
      </c>
      <c r="AB29" s="38" t="str">
        <f t="shared" si="9"/>
        <v>∞</v>
      </c>
      <c r="AC29" s="38">
        <f t="shared" si="9"/>
        <v>3.3333333333333335</v>
      </c>
      <c r="AD29" s="38">
        <f t="shared" si="9"/>
        <v>9</v>
      </c>
      <c r="AE29" s="38">
        <f t="shared" si="9"/>
        <v>9.25</v>
      </c>
      <c r="AF29" s="38">
        <f t="shared" si="9"/>
        <v>2.75</v>
      </c>
      <c r="AG29" s="38" t="str">
        <f t="shared" si="9"/>
        <v>∞</v>
      </c>
      <c r="AH29" s="38">
        <f t="shared" si="9"/>
        <v>11</v>
      </c>
      <c r="AI29" s="38">
        <f t="shared" si="9"/>
        <v>3.8571428571428572</v>
      </c>
      <c r="AJ29" s="38">
        <f t="shared" si="9"/>
        <v>3.4285714285714284</v>
      </c>
      <c r="AK29" s="38">
        <f t="shared" si="9"/>
        <v>2.7777777777777777</v>
      </c>
      <c r="AL29" s="38">
        <f t="shared" si="9"/>
        <v>2.2727272727272729</v>
      </c>
      <c r="AM29" s="38">
        <f t="shared" si="9"/>
        <v>7.75</v>
      </c>
      <c r="AN29" s="38">
        <f t="shared" si="9"/>
        <v>13.5</v>
      </c>
      <c r="AO29" s="38">
        <f t="shared" si="9"/>
        <v>9.3333333333333339</v>
      </c>
      <c r="AP29" s="38">
        <f t="shared" si="9"/>
        <v>1.4375</v>
      </c>
      <c r="AQ29" s="38">
        <f t="shared" si="9"/>
        <v>4.8</v>
      </c>
      <c r="AR29" s="38" t="str">
        <f t="shared" si="9"/>
        <v>∞</v>
      </c>
      <c r="AS29" s="38">
        <f t="shared" si="9"/>
        <v>3.2</v>
      </c>
      <c r="AT29" s="38" t="str">
        <f t="shared" si="9"/>
        <v>∞</v>
      </c>
      <c r="AU29" s="38">
        <f t="shared" si="9"/>
        <v>5.333333333333333</v>
      </c>
      <c r="AV29" s="38" t="str">
        <f t="shared" si="9"/>
        <v>∞</v>
      </c>
      <c r="AW29" s="38">
        <f t="shared" si="9"/>
        <v>3.4444444444444442</v>
      </c>
      <c r="AX29" s="38">
        <f t="shared" si="9"/>
        <v>3.125</v>
      </c>
      <c r="AY29" s="38">
        <f t="shared" si="9"/>
        <v>4.625</v>
      </c>
      <c r="AZ29" s="41">
        <f t="shared" si="9"/>
        <v>7</v>
      </c>
      <c r="BA29" s="41">
        <f t="shared" si="9"/>
        <v>6.5</v>
      </c>
      <c r="BB29" s="41">
        <f t="shared" si="9"/>
        <v>4.5714285714285712</v>
      </c>
      <c r="BC29" s="41" t="str">
        <f t="shared" si="9"/>
        <v>∞</v>
      </c>
      <c r="BD29" s="41">
        <f t="shared" si="9"/>
        <v>2.9</v>
      </c>
      <c r="BE29" s="41">
        <f t="shared" si="9"/>
        <v>1.3181818181818183</v>
      </c>
      <c r="BF29" s="41">
        <f t="shared" si="9"/>
        <v>1.4166666666666665</v>
      </c>
      <c r="BG29" s="38">
        <f t="shared" si="9"/>
        <v>1.7692307692307694</v>
      </c>
      <c r="BH29" s="38">
        <f t="shared" si="9"/>
        <v>0.66666666666666663</v>
      </c>
      <c r="BI29" s="38">
        <f t="shared" si="9"/>
        <v>0.79310344827586199</v>
      </c>
      <c r="BJ29" s="38"/>
    </row>
    <row r="30" spans="1:62" s="25" customFormat="1" ht="15.75" x14ac:dyDescent="0.25">
      <c r="A30" s="23" t="s">
        <v>30</v>
      </c>
      <c r="B30" s="24">
        <f t="shared" ref="B30:AG30" si="10">B22/B16</f>
        <v>0.32911392405063289</v>
      </c>
      <c r="C30" s="24">
        <f t="shared" si="10"/>
        <v>0.54545454545454541</v>
      </c>
      <c r="D30" s="24">
        <f t="shared" si="10"/>
        <v>0.5757575757575758</v>
      </c>
      <c r="E30" s="24">
        <f t="shared" si="10"/>
        <v>0.96590909090909083</v>
      </c>
      <c r="F30" s="24">
        <f t="shared" si="10"/>
        <v>0.36363636363636354</v>
      </c>
      <c r="G30" s="24">
        <f t="shared" si="10"/>
        <v>0.33333333333333331</v>
      </c>
      <c r="H30" s="24">
        <f t="shared" si="10"/>
        <v>0.22988505747126436</v>
      </c>
      <c r="I30" s="24">
        <f t="shared" si="10"/>
        <v>7.1428571428571425E-2</v>
      </c>
      <c r="J30" s="24">
        <f t="shared" si="10"/>
        <v>0.3888888888888889</v>
      </c>
      <c r="K30" s="24">
        <f t="shared" si="10"/>
        <v>0.48717948717948717</v>
      </c>
      <c r="L30" s="24">
        <f t="shared" si="10"/>
        <v>0.15625</v>
      </c>
      <c r="M30" s="24">
        <f t="shared" si="10"/>
        <v>0.21621621621621623</v>
      </c>
      <c r="N30" s="24">
        <f t="shared" si="10"/>
        <v>0.56000000000000005</v>
      </c>
      <c r="O30" s="24">
        <f t="shared" si="10"/>
        <v>0.17391304347826086</v>
      </c>
      <c r="P30" s="24">
        <f t="shared" si="10"/>
        <v>0.45833333333333331</v>
      </c>
      <c r="Q30" s="24">
        <f t="shared" si="10"/>
        <v>0.13953488372093023</v>
      </c>
      <c r="R30" s="24">
        <f t="shared" si="10"/>
        <v>0.7</v>
      </c>
      <c r="S30" s="24">
        <f t="shared" si="10"/>
        <v>3.1746031746031744E-2</v>
      </c>
      <c r="T30" s="24">
        <f t="shared" si="10"/>
        <v>0</v>
      </c>
      <c r="U30" s="24">
        <f t="shared" si="10"/>
        <v>0.18666666666666668</v>
      </c>
      <c r="V30" s="24">
        <f t="shared" si="10"/>
        <v>0.26470588235294118</v>
      </c>
      <c r="W30" s="24">
        <f t="shared" si="10"/>
        <v>0.24390243902439024</v>
      </c>
      <c r="X30" s="24">
        <f t="shared" si="10"/>
        <v>0.15384615384615385</v>
      </c>
      <c r="Y30" s="24">
        <f t="shared" si="10"/>
        <v>0.7142857142857143</v>
      </c>
      <c r="Z30" s="24">
        <f t="shared" si="10"/>
        <v>0</v>
      </c>
      <c r="AA30" s="24">
        <f t="shared" si="10"/>
        <v>0.14634146341463414</v>
      </c>
      <c r="AB30" s="24">
        <f t="shared" si="10"/>
        <v>0</v>
      </c>
      <c r="AC30" s="24">
        <f t="shared" si="10"/>
        <v>0.3</v>
      </c>
      <c r="AD30" s="24">
        <f t="shared" si="10"/>
        <v>0.1111111111111111</v>
      </c>
      <c r="AE30" s="24">
        <f t="shared" si="10"/>
        <v>0.10810810810810811</v>
      </c>
      <c r="AF30" s="24">
        <f t="shared" si="10"/>
        <v>0.36363636363636365</v>
      </c>
      <c r="AG30" s="24">
        <f t="shared" si="10"/>
        <v>0</v>
      </c>
      <c r="AH30" s="24">
        <f t="shared" ref="AH30:BG30" si="11">AH22/AH16</f>
        <v>9.0909090909090912E-2</v>
      </c>
      <c r="AI30" s="24">
        <f t="shared" si="11"/>
        <v>0.25925925925925924</v>
      </c>
      <c r="AJ30" s="24">
        <f t="shared" si="11"/>
        <v>0.29166666666666669</v>
      </c>
      <c r="AK30" s="24">
        <f t="shared" si="11"/>
        <v>0.36</v>
      </c>
      <c r="AL30" s="24">
        <f t="shared" si="11"/>
        <v>0.44</v>
      </c>
      <c r="AM30" s="24">
        <f t="shared" si="11"/>
        <v>0.12903225806451613</v>
      </c>
      <c r="AN30" s="24">
        <f t="shared" si="11"/>
        <v>7.407407407407407E-2</v>
      </c>
      <c r="AO30" s="24">
        <f t="shared" si="11"/>
        <v>0.10714285714285714</v>
      </c>
      <c r="AP30" s="24">
        <f t="shared" si="11"/>
        <v>0.69565217391304346</v>
      </c>
      <c r="AQ30" s="24">
        <f t="shared" si="11"/>
        <v>0.20833333333333334</v>
      </c>
      <c r="AR30" s="24">
        <f t="shared" si="11"/>
        <v>0</v>
      </c>
      <c r="AS30" s="24">
        <f t="shared" si="11"/>
        <v>0.3125</v>
      </c>
      <c r="AT30" s="24">
        <f t="shared" si="11"/>
        <v>0</v>
      </c>
      <c r="AU30" s="24">
        <f t="shared" si="11"/>
        <v>0.1875</v>
      </c>
      <c r="AV30" s="24">
        <f t="shared" si="11"/>
        <v>0</v>
      </c>
      <c r="AW30" s="24">
        <f t="shared" si="11"/>
        <v>0.29032258064516131</v>
      </c>
      <c r="AX30" s="24">
        <f t="shared" si="11"/>
        <v>0.32</v>
      </c>
      <c r="AY30" s="24">
        <f t="shared" si="11"/>
        <v>0.21621621621621623</v>
      </c>
      <c r="AZ30" s="42">
        <f t="shared" si="11"/>
        <v>0.14285714285714285</v>
      </c>
      <c r="BA30" s="42">
        <f t="shared" si="11"/>
        <v>0.15384615384615385</v>
      </c>
      <c r="BB30" s="42">
        <f t="shared" si="11"/>
        <v>0.21875</v>
      </c>
      <c r="BC30" s="42">
        <f t="shared" si="11"/>
        <v>0</v>
      </c>
      <c r="BD30" s="42">
        <f t="shared" si="11"/>
        <v>0.34482758620689657</v>
      </c>
      <c r="BE30" s="42">
        <f t="shared" si="11"/>
        <v>0.75862068965517238</v>
      </c>
      <c r="BF30" s="42">
        <f t="shared" si="11"/>
        <v>0.70588235294117652</v>
      </c>
      <c r="BG30" s="24">
        <f t="shared" si="11"/>
        <v>0.56521739130434778</v>
      </c>
      <c r="BH30" s="24">
        <f>BH22/BH16</f>
        <v>1.5</v>
      </c>
      <c r="BI30" s="24">
        <f t="shared" ref="BI30" si="12">BI22/BI16</f>
        <v>1.2608695652173914</v>
      </c>
      <c r="BJ30" s="24"/>
    </row>
    <row r="31" spans="1:62" s="25" customFormat="1" ht="15.75" x14ac:dyDescent="0.25">
      <c r="A31" s="23" t="s">
        <v>31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>
        <f t="shared" ref="AZ31:BH31" si="13">AZ22/(AZ4-AY4)</f>
        <v>5.7142857142857141E-2</v>
      </c>
      <c r="BA31" s="43">
        <f t="shared" si="13"/>
        <v>0.2857142857142857</v>
      </c>
      <c r="BB31" s="43">
        <f t="shared" si="13"/>
        <v>0.5</v>
      </c>
      <c r="BC31" s="43">
        <f t="shared" si="13"/>
        <v>0</v>
      </c>
      <c r="BD31" s="43">
        <f t="shared" si="13"/>
        <v>0.7142857142857143</v>
      </c>
      <c r="BE31" s="43">
        <f t="shared" si="13"/>
        <v>1.5714285714285714</v>
      </c>
      <c r="BF31" s="43">
        <f t="shared" si="13"/>
        <v>0.8571428571428571</v>
      </c>
      <c r="BG31" s="43">
        <f t="shared" si="13"/>
        <v>0.9285714285714286</v>
      </c>
      <c r="BH31" s="43">
        <f t="shared" si="13"/>
        <v>1.5</v>
      </c>
      <c r="BI31" s="43">
        <f>BI22/(BI4-BH4)</f>
        <v>2.0714285714285716</v>
      </c>
      <c r="BJ31" s="43"/>
    </row>
    <row r="32" spans="1:62" s="25" customFormat="1" ht="15.75" x14ac:dyDescent="0.25">
      <c r="A32" s="34" t="s">
        <v>32</v>
      </c>
      <c r="B32" s="35">
        <f>AVERAGE($B16:B16)</f>
        <v>39.5</v>
      </c>
      <c r="C32" s="35">
        <f>AVERAGE($B16:C16)</f>
        <v>30.75</v>
      </c>
      <c r="D32" s="35">
        <f>AVERAGE($B16:D16)</f>
        <v>31.5</v>
      </c>
      <c r="E32" s="35">
        <f>AVERAGE($B16:E16)</f>
        <v>28.024999999999999</v>
      </c>
      <c r="F32" s="35">
        <f>AVERAGE($B16:F16)</f>
        <v>24.619999999999997</v>
      </c>
      <c r="G32" s="35">
        <f>AVERAGE($B16:G16)</f>
        <v>24.016666666666666</v>
      </c>
      <c r="H32" s="35">
        <f>AVERAGE($B16:H16)</f>
        <v>26.8</v>
      </c>
      <c r="I32" s="35">
        <f>AVERAGE($B16:I16)</f>
        <v>26.95</v>
      </c>
      <c r="J32" s="35">
        <f>AVERAGE($B16:J16)</f>
        <v>27.955555555555556</v>
      </c>
      <c r="K32" s="35">
        <f>AVERAGE($B16:K16)</f>
        <v>29.060000000000002</v>
      </c>
      <c r="L32" s="35">
        <f>AVERAGE($B16:L16)</f>
        <v>29.327272727272728</v>
      </c>
      <c r="M32" s="35">
        <f>AVERAGE($B16:M16)</f>
        <v>28.425000000000001</v>
      </c>
      <c r="N32" s="35">
        <f>AVERAGE($B16:N16)</f>
        <v>27.200000000000003</v>
      </c>
      <c r="O32" s="35">
        <f>AVERAGE($B16:O16)</f>
        <v>26.900000000000002</v>
      </c>
      <c r="P32" s="35">
        <f>AVERAGE($B16:P16)</f>
        <v>26.706666666666667</v>
      </c>
      <c r="Q32" s="35">
        <f>AVERAGE($B16:Q16)</f>
        <v>27.725000000000001</v>
      </c>
      <c r="R32" s="35">
        <f>AVERAGE($B16:R16)</f>
        <v>27.858823529411765</v>
      </c>
      <c r="S32" s="35">
        <f>AVERAGE($B16:S16)</f>
        <v>28.061111111111114</v>
      </c>
      <c r="T32" s="35">
        <f>AVERAGE($B16:T16)</f>
        <v>28.373684210526317</v>
      </c>
      <c r="U32" s="35">
        <f>AVERAGE($B16:U16)</f>
        <v>28.830000000000002</v>
      </c>
      <c r="V32" s="35">
        <f>AVERAGE($B16:V16)</f>
        <v>29.076190476190476</v>
      </c>
      <c r="W32" s="35">
        <f>AVERAGE($B16:W16)</f>
        <v>28.686363636363637</v>
      </c>
      <c r="X32" s="35">
        <f>AVERAGE($B16:X16)</f>
        <v>28.286956521739132</v>
      </c>
      <c r="Y32" s="35">
        <f>AVERAGE($B16:Y16)</f>
        <v>27.983333333333334</v>
      </c>
      <c r="Z32" s="35">
        <f>AVERAGE($B16:Z16)</f>
        <v>27.544</v>
      </c>
      <c r="AA32" s="35">
        <f>AVERAGE($B16:AA16)</f>
        <v>27.273076923076925</v>
      </c>
      <c r="AB32" s="35">
        <f>AVERAGE($B16:AB16)</f>
        <v>27.114814814814817</v>
      </c>
      <c r="AC32" s="35">
        <f>AVERAGE($B16:AC16)</f>
        <v>27.217857142857145</v>
      </c>
      <c r="AD32" s="35">
        <f>AVERAGE($B16:AD16)</f>
        <v>27.210344827586209</v>
      </c>
      <c r="AE32" s="35">
        <f>AVERAGE($B16:AE16)</f>
        <v>26.92</v>
      </c>
      <c r="AF32" s="35">
        <f>AVERAGE($B16:AF16)</f>
        <v>26.761290322580646</v>
      </c>
      <c r="AG32" s="35">
        <f>AVERAGE($B16:AG16)</f>
        <v>26.675000000000001</v>
      </c>
      <c r="AH32" s="35">
        <f>AVERAGE($B16:AH16)</f>
        <v>26.2</v>
      </c>
      <c r="AI32" s="35">
        <f>AVERAGE($B16:AI16)</f>
        <v>26.223529411764705</v>
      </c>
      <c r="AJ32" s="35">
        <f>AVERAGE($B16:AJ16)</f>
        <v>26.16</v>
      </c>
      <c r="AK32" s="35">
        <f>AVERAGE($B16:AK16)</f>
        <v>26.12777777777778</v>
      </c>
      <c r="AL32" s="35">
        <f>AVERAGE($B16:AL16)</f>
        <v>26.097297297297299</v>
      </c>
      <c r="AM32" s="35">
        <f>AVERAGE($B16:AM16)</f>
        <v>26.226315789473684</v>
      </c>
      <c r="AN32" s="35">
        <f>AVERAGE($B16:AN16)</f>
        <v>26.246153846153845</v>
      </c>
      <c r="AO32" s="35">
        <f>AVERAGE($B16:AO16)</f>
        <v>26.29</v>
      </c>
      <c r="AP32" s="35">
        <f>AVERAGE($B16:AP16)</f>
        <v>26.209756097560973</v>
      </c>
      <c r="AQ32" s="35">
        <f>AVERAGE($B16:AQ16)</f>
        <v>26.157142857142855</v>
      </c>
      <c r="AR32" s="35">
        <f>AVERAGE($B16:AR16)</f>
        <v>26.037209302325579</v>
      </c>
      <c r="AS32" s="35">
        <f>AVERAGE($B16:AS16)</f>
        <v>25.809090909090909</v>
      </c>
      <c r="AT32" s="35">
        <f>AVERAGE($B16:AT16)</f>
        <v>25.524444444444441</v>
      </c>
      <c r="AU32" s="35">
        <f>AVERAGE($B16:AU16)</f>
        <v>25.317391304347826</v>
      </c>
      <c r="AV32" s="35">
        <f>AVERAGE($B16:AV16)</f>
        <v>25.161702127659574</v>
      </c>
      <c r="AW32" s="35">
        <f>AVERAGE($B16:AW16)</f>
        <v>25.283333333333331</v>
      </c>
      <c r="AX32" s="35">
        <f>AVERAGE($B16:AX16)</f>
        <v>25.277551020408161</v>
      </c>
      <c r="AY32" s="35">
        <f>AVERAGE($B16:AY16)</f>
        <v>25.511999999999997</v>
      </c>
      <c r="AZ32" s="35">
        <f>AVERAGE($B16:AZ16)</f>
        <v>25.286274509803921</v>
      </c>
      <c r="BA32" s="35">
        <f>AVERAGE($B16:BA16)</f>
        <v>25.299999999999997</v>
      </c>
      <c r="BB32" s="35">
        <f>AVERAGE($B16:BB16)</f>
        <v>25.426415094339621</v>
      </c>
      <c r="BC32" s="35">
        <f>AVERAGE($B16:BC16)</f>
        <v>25.196296296296296</v>
      </c>
      <c r="BD32" s="35">
        <f>AVERAGE($B16:BD16)</f>
        <v>25.265454545454542</v>
      </c>
      <c r="BE32" s="35">
        <f>AVERAGE($B16:BE16)</f>
        <v>25.332142857142856</v>
      </c>
      <c r="BF32" s="35">
        <f>AVERAGE($B16:BF16)</f>
        <v>25.185964912280699</v>
      </c>
      <c r="BG32" s="35">
        <f>AVERAGE($B16:BG16)</f>
        <v>25.148275862068964</v>
      </c>
      <c r="BH32" s="35">
        <f>AVERAGE($B16:BH16)</f>
        <v>24.959322033898303</v>
      </c>
      <c r="BI32" s="35">
        <f>AVERAGE($B16:BI16)</f>
        <v>24.926666666666666</v>
      </c>
      <c r="BJ32" s="35"/>
    </row>
    <row r="33" spans="1:62" s="25" customFormat="1" ht="15.75" x14ac:dyDescent="0.25">
      <c r="A33" s="34" t="s">
        <v>33</v>
      </c>
      <c r="B33" s="35">
        <f>AVERAGE($B22:B22)</f>
        <v>13</v>
      </c>
      <c r="C33" s="35">
        <f>AVERAGE($B22:C22)</f>
        <v>12.5</v>
      </c>
      <c r="D33" s="35">
        <f>AVERAGE($B22:D22)</f>
        <v>14.666666666666666</v>
      </c>
      <c r="E33" s="35">
        <f>AVERAGE($B22:E22)</f>
        <v>15.25</v>
      </c>
      <c r="F33" s="35">
        <f>AVERAGE($B22:F22)</f>
        <v>13</v>
      </c>
      <c r="G33" s="35">
        <f>AVERAGE($B22:G22)</f>
        <v>12</v>
      </c>
      <c r="H33" s="35">
        <f>AVERAGE($B22:H22)</f>
        <v>11.714285714285714</v>
      </c>
      <c r="I33" s="35">
        <f>AVERAGE($B22:I22)</f>
        <v>10.5</v>
      </c>
      <c r="J33" s="35">
        <f>AVERAGE($B22:J22)</f>
        <v>10.888888888888889</v>
      </c>
      <c r="K33" s="35">
        <f>AVERAGE($B22:K22)</f>
        <v>11.7</v>
      </c>
      <c r="L33" s="35">
        <f>AVERAGE($B22:L22)</f>
        <v>11.090909090909092</v>
      </c>
      <c r="M33" s="35">
        <f>AVERAGE($B22:M22)</f>
        <v>10.5</v>
      </c>
      <c r="N33" s="35">
        <f>AVERAGE($B22:N22)</f>
        <v>10.23076923076923</v>
      </c>
      <c r="O33" s="35">
        <f>AVERAGE($B22:O22)</f>
        <v>9.7857142857142865</v>
      </c>
      <c r="P33" s="35">
        <f>AVERAGE($B22:P22)</f>
        <v>9.8666666666666671</v>
      </c>
      <c r="Q33" s="35">
        <f>AVERAGE($B22:Q22)</f>
        <v>9.625</v>
      </c>
      <c r="R33" s="35">
        <f>AVERAGE($B22:R22)</f>
        <v>10.294117647058824</v>
      </c>
      <c r="S33" s="35">
        <f>AVERAGE($B22:S22)</f>
        <v>9.7777777777777786</v>
      </c>
      <c r="T33" s="35">
        <f>AVERAGE($B22:T22)</f>
        <v>9.2631578947368425</v>
      </c>
      <c r="U33" s="35">
        <f t="shared" ref="U33:BE33" si="14">AVERAGE(L22:U22)</f>
        <v>6.6</v>
      </c>
      <c r="V33" s="35">
        <f t="shared" si="14"/>
        <v>7</v>
      </c>
      <c r="W33" s="35">
        <f t="shared" si="14"/>
        <v>7.1</v>
      </c>
      <c r="X33" s="35">
        <f t="shared" si="14"/>
        <v>6.7</v>
      </c>
      <c r="Y33" s="35">
        <f t="shared" si="14"/>
        <v>7.8</v>
      </c>
      <c r="Z33" s="35">
        <f t="shared" si="14"/>
        <v>6.7</v>
      </c>
      <c r="AA33" s="35">
        <f t="shared" si="14"/>
        <v>6.4</v>
      </c>
      <c r="AB33" s="35">
        <f t="shared" si="14"/>
        <v>4.3</v>
      </c>
      <c r="AC33" s="35">
        <f t="shared" si="14"/>
        <v>5.0999999999999996</v>
      </c>
      <c r="AD33" s="35">
        <f t="shared" si="14"/>
        <v>5.4</v>
      </c>
      <c r="AE33" s="35">
        <f t="shared" si="14"/>
        <v>4.9000000000000004</v>
      </c>
      <c r="AF33" s="35">
        <f t="shared" si="14"/>
        <v>4.8</v>
      </c>
      <c r="AG33" s="35">
        <f t="shared" si="14"/>
        <v>4.3</v>
      </c>
      <c r="AH33" s="35">
        <f t="shared" si="14"/>
        <v>4.0999999999999996</v>
      </c>
      <c r="AI33" s="35">
        <f t="shared" si="14"/>
        <v>3.3</v>
      </c>
      <c r="AJ33" s="35">
        <f t="shared" si="14"/>
        <v>4</v>
      </c>
      <c r="AK33" s="35">
        <f t="shared" si="14"/>
        <v>4.5999999999999996</v>
      </c>
      <c r="AL33" s="35">
        <f t="shared" si="14"/>
        <v>5.7</v>
      </c>
      <c r="AM33" s="35">
        <f t="shared" si="14"/>
        <v>5.2</v>
      </c>
      <c r="AN33" s="35">
        <f t="shared" si="14"/>
        <v>5.0999999999999996</v>
      </c>
      <c r="AO33" s="35">
        <f t="shared" si="14"/>
        <v>5.2</v>
      </c>
      <c r="AP33" s="35">
        <f t="shared" si="14"/>
        <v>6</v>
      </c>
      <c r="AQ33" s="35">
        <f t="shared" si="14"/>
        <v>6.5</v>
      </c>
      <c r="AR33" s="35">
        <f t="shared" si="14"/>
        <v>6.4</v>
      </c>
      <c r="AS33" s="35">
        <f t="shared" si="14"/>
        <v>6.2</v>
      </c>
      <c r="AT33" s="35">
        <f t="shared" si="14"/>
        <v>5.5</v>
      </c>
      <c r="AU33" s="35">
        <f t="shared" si="14"/>
        <v>4.9000000000000004</v>
      </c>
      <c r="AV33" s="35">
        <f t="shared" si="14"/>
        <v>3.8</v>
      </c>
      <c r="AW33" s="35">
        <f t="shared" si="14"/>
        <v>4.3</v>
      </c>
      <c r="AX33" s="35">
        <f t="shared" si="14"/>
        <v>4.9000000000000004</v>
      </c>
      <c r="AY33" s="35">
        <f t="shared" si="14"/>
        <v>5.4</v>
      </c>
      <c r="AZ33" s="35">
        <f t="shared" si="14"/>
        <v>4</v>
      </c>
      <c r="BA33" s="35">
        <f t="shared" si="14"/>
        <v>3.9</v>
      </c>
      <c r="BB33" s="35">
        <f t="shared" si="14"/>
        <v>4.5999999999999996</v>
      </c>
      <c r="BC33" s="35">
        <f t="shared" si="14"/>
        <v>4.0999999999999996</v>
      </c>
      <c r="BD33" s="35">
        <f t="shared" si="14"/>
        <v>5.0999999999999996</v>
      </c>
      <c r="BE33" s="35">
        <f t="shared" si="14"/>
        <v>7</v>
      </c>
      <c r="BF33" s="35">
        <f>AVERAGE($BF22:BF22)</f>
        <v>12</v>
      </c>
      <c r="BG33" s="35">
        <f>AVERAGE($BG22:BG22)</f>
        <v>13</v>
      </c>
      <c r="BH33" s="35">
        <f>AVERAGE($BG22:BH22)</f>
        <v>17</v>
      </c>
      <c r="BI33" s="35">
        <f>AVERAGE($BG22:BI22)</f>
        <v>21</v>
      </c>
      <c r="BJ33" s="35"/>
    </row>
    <row r="34" spans="1:62" s="25" customFormat="1" ht="15.75" x14ac:dyDescent="0.2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</row>
    <row r="35" spans="1:62" s="25" customFormat="1" ht="15.75" x14ac:dyDescent="0.25">
      <c r="A35" s="34" t="s">
        <v>34</v>
      </c>
      <c r="B35" s="35">
        <f>B32/B33</f>
        <v>3.0384615384615383</v>
      </c>
      <c r="C35" s="35">
        <f t="shared" ref="C35:M35" si="15">C32/C33</f>
        <v>2.46</v>
      </c>
      <c r="D35" s="35">
        <f t="shared" si="15"/>
        <v>2.1477272727272729</v>
      </c>
      <c r="E35" s="35">
        <f t="shared" si="15"/>
        <v>1.8377049180327867</v>
      </c>
      <c r="F35" s="35">
        <f t="shared" si="15"/>
        <v>1.8938461538461537</v>
      </c>
      <c r="G35" s="35">
        <f t="shared" si="15"/>
        <v>2.0013888888888887</v>
      </c>
      <c r="H35" s="35">
        <f t="shared" si="15"/>
        <v>2.2878048780487807</v>
      </c>
      <c r="I35" s="35">
        <f t="shared" si="15"/>
        <v>2.5666666666666664</v>
      </c>
      <c r="J35" s="35">
        <f t="shared" si="15"/>
        <v>2.5673469387755103</v>
      </c>
      <c r="K35" s="35">
        <f t="shared" si="15"/>
        <v>2.4837606837606843</v>
      </c>
      <c r="L35" s="35">
        <f t="shared" si="15"/>
        <v>2.6442622950819672</v>
      </c>
      <c r="M35" s="35">
        <f t="shared" si="15"/>
        <v>2.7071428571428573</v>
      </c>
      <c r="N35" s="35">
        <f t="shared" ref="N35:AI35" si="16">N32/N33</f>
        <v>2.658646616541354</v>
      </c>
      <c r="O35" s="35">
        <f t="shared" si="16"/>
        <v>2.7489051094890513</v>
      </c>
      <c r="P35" s="35">
        <f t="shared" si="16"/>
        <v>2.7067567567567568</v>
      </c>
      <c r="Q35" s="35">
        <f t="shared" si="16"/>
        <v>2.8805194805194807</v>
      </c>
      <c r="R35" s="35">
        <f t="shared" si="16"/>
        <v>2.706285714285714</v>
      </c>
      <c r="S35" s="35">
        <f t="shared" si="16"/>
        <v>2.8698863636363638</v>
      </c>
      <c r="T35" s="35">
        <f t="shared" si="16"/>
        <v>3.0630681818181817</v>
      </c>
      <c r="U35" s="35">
        <f t="shared" si="16"/>
        <v>4.3681818181818191</v>
      </c>
      <c r="V35" s="35">
        <f t="shared" si="16"/>
        <v>4.1537414965986397</v>
      </c>
      <c r="W35" s="35">
        <f t="shared" si="16"/>
        <v>4.0403329065300904</v>
      </c>
      <c r="X35" s="35">
        <f t="shared" si="16"/>
        <v>4.2219338092147956</v>
      </c>
      <c r="Y35" s="35">
        <f t="shared" si="16"/>
        <v>3.5876068376068377</v>
      </c>
      <c r="Z35" s="35">
        <f t="shared" si="16"/>
        <v>4.1110447761194031</v>
      </c>
      <c r="AA35" s="35">
        <f t="shared" si="16"/>
        <v>4.2614182692307692</v>
      </c>
      <c r="AB35" s="35">
        <f t="shared" si="16"/>
        <v>6.3057708871662372</v>
      </c>
      <c r="AC35" s="35">
        <f t="shared" si="16"/>
        <v>5.336834733893558</v>
      </c>
      <c r="AD35" s="35">
        <f t="shared" si="16"/>
        <v>5.038952745849298</v>
      </c>
      <c r="AE35" s="35">
        <f t="shared" si="16"/>
        <v>5.4938775510204083</v>
      </c>
      <c r="AF35" s="35">
        <f t="shared" si="16"/>
        <v>5.575268817204301</v>
      </c>
      <c r="AG35" s="35">
        <f t="shared" si="16"/>
        <v>6.2034883720930241</v>
      </c>
      <c r="AH35" s="35">
        <f t="shared" si="16"/>
        <v>6.3902439024390247</v>
      </c>
      <c r="AI35" s="35">
        <f t="shared" si="16"/>
        <v>7.9465240641711228</v>
      </c>
      <c r="AJ35" s="35">
        <f t="shared" ref="AJ35:AK35" si="17">AJ32/AJ33</f>
        <v>6.54</v>
      </c>
      <c r="AK35" s="35">
        <f t="shared" si="17"/>
        <v>5.6799516908212571</v>
      </c>
      <c r="AL35" s="35">
        <f t="shared" ref="AL35:AM35" si="18">AL32/AL33</f>
        <v>4.5784732100521577</v>
      </c>
      <c r="AM35" s="35">
        <f t="shared" si="18"/>
        <v>5.0435222672064777</v>
      </c>
      <c r="AN35" s="35">
        <f t="shared" ref="AN35:AO35" si="19">AN32/AN33</f>
        <v>5.1463046757164408</v>
      </c>
      <c r="AO35" s="35">
        <f t="shared" si="19"/>
        <v>5.0557692307692301</v>
      </c>
      <c r="AP35" s="35">
        <f t="shared" ref="AP35:AQ35" si="20">AP32/AP33</f>
        <v>4.3682926829268292</v>
      </c>
      <c r="AQ35" s="35">
        <f t="shared" si="20"/>
        <v>4.0241758241758241</v>
      </c>
      <c r="AR35" s="35">
        <f t="shared" ref="AR35:AS35" si="21">AR32/AR33</f>
        <v>4.0683139534883717</v>
      </c>
      <c r="AS35" s="35">
        <f t="shared" si="21"/>
        <v>4.1627565982404686</v>
      </c>
      <c r="AT35" s="35">
        <f t="shared" ref="AT35:AU35" si="22">AT32/AT33</f>
        <v>4.64080808080808</v>
      </c>
      <c r="AU35" s="35">
        <f t="shared" si="22"/>
        <v>5.1668145519077191</v>
      </c>
      <c r="AV35" s="35">
        <f t="shared" ref="AV35:AW35" si="23">AV32/AV33</f>
        <v>6.6215005599104142</v>
      </c>
      <c r="AW35" s="35">
        <f t="shared" si="23"/>
        <v>5.8798449612403099</v>
      </c>
      <c r="AX35" s="35">
        <f t="shared" ref="AX35:AY35" si="24">AX32/AX33</f>
        <v>5.1586838817159508</v>
      </c>
      <c r="AY35" s="35">
        <f t="shared" si="24"/>
        <v>4.724444444444444</v>
      </c>
      <c r="AZ35" s="39">
        <f t="shared" ref="AZ35:BA35" si="25">AZ32/AZ33</f>
        <v>6.3215686274509801</v>
      </c>
      <c r="BA35" s="39">
        <f t="shared" si="25"/>
        <v>6.4871794871794863</v>
      </c>
      <c r="BB35" s="39">
        <f t="shared" ref="BB35:BC35" si="26">BB32/BB33</f>
        <v>5.5274815422477444</v>
      </c>
      <c r="BC35" s="39">
        <f t="shared" si="26"/>
        <v>6.1454381210478779</v>
      </c>
      <c r="BD35" s="39">
        <f t="shared" ref="BD35:BF35" si="27">BD32/BD33</f>
        <v>4.9540106951871659</v>
      </c>
      <c r="BE35" s="39">
        <f t="shared" si="27"/>
        <v>3.6188775510204079</v>
      </c>
      <c r="BF35" s="39">
        <f t="shared" si="27"/>
        <v>2.0988304093567249</v>
      </c>
      <c r="BG35" s="35">
        <f t="shared" ref="BG35:BH35" si="28">BG32/BG33</f>
        <v>1.9344827586206894</v>
      </c>
      <c r="BH35" s="35">
        <f t="shared" si="28"/>
        <v>1.4681954137587236</v>
      </c>
      <c r="BI35" s="35">
        <f t="shared" ref="BI35" si="29">BI32/BI33</f>
        <v>1.186984126984127</v>
      </c>
      <c r="BJ35" s="35"/>
    </row>
    <row r="36" spans="1:62" s="25" customFormat="1" ht="15.75" x14ac:dyDescent="0.25">
      <c r="A36" s="36" t="s">
        <v>35</v>
      </c>
      <c r="B36" s="37">
        <f>B33/B32</f>
        <v>0.32911392405063289</v>
      </c>
      <c r="C36" s="37">
        <f t="shared" ref="C36:H36" si="30">C33/C32</f>
        <v>0.4065040650406504</v>
      </c>
      <c r="D36" s="37">
        <f t="shared" si="30"/>
        <v>0.46560846560846558</v>
      </c>
      <c r="E36" s="37">
        <f t="shared" si="30"/>
        <v>0.54415700267618206</v>
      </c>
      <c r="F36" s="37">
        <f t="shared" si="30"/>
        <v>0.52802599512591397</v>
      </c>
      <c r="G36" s="37">
        <f t="shared" si="30"/>
        <v>0.4996530187369882</v>
      </c>
      <c r="H36" s="37">
        <f t="shared" si="30"/>
        <v>0.43710021321961617</v>
      </c>
      <c r="I36" s="37">
        <f t="shared" ref="I36:AI36" si="31">I33/I32</f>
        <v>0.38961038961038963</v>
      </c>
      <c r="J36" s="37">
        <f t="shared" si="31"/>
        <v>0.38950715421303655</v>
      </c>
      <c r="K36" s="37">
        <f t="shared" si="31"/>
        <v>0.40261527873365444</v>
      </c>
      <c r="L36" s="37">
        <f t="shared" si="31"/>
        <v>0.37817730936143834</v>
      </c>
      <c r="M36" s="37">
        <f t="shared" si="31"/>
        <v>0.36939313984168864</v>
      </c>
      <c r="N36" s="37">
        <f t="shared" si="31"/>
        <v>0.37613122171945695</v>
      </c>
      <c r="O36" s="37">
        <f t="shared" si="31"/>
        <v>0.36378120021242699</v>
      </c>
      <c r="P36" s="37">
        <f t="shared" si="31"/>
        <v>0.36944583125312036</v>
      </c>
      <c r="Q36" s="37">
        <f t="shared" si="31"/>
        <v>0.34715960324616768</v>
      </c>
      <c r="R36" s="37">
        <f t="shared" si="31"/>
        <v>0.36951013513513514</v>
      </c>
      <c r="S36" s="37">
        <f t="shared" si="31"/>
        <v>0.34844585230647396</v>
      </c>
      <c r="T36" s="37">
        <f t="shared" si="31"/>
        <v>0.32647004266369878</v>
      </c>
      <c r="U36" s="37">
        <f t="shared" si="31"/>
        <v>0.22892819979188342</v>
      </c>
      <c r="V36" s="37">
        <f t="shared" si="31"/>
        <v>0.24074680641991483</v>
      </c>
      <c r="W36" s="37">
        <f t="shared" si="31"/>
        <v>0.24750435747108221</v>
      </c>
      <c r="X36" s="37">
        <f t="shared" si="31"/>
        <v>0.23685828466031356</v>
      </c>
      <c r="Y36" s="37">
        <f t="shared" si="31"/>
        <v>0.27873734365693864</v>
      </c>
      <c r="Z36" s="37">
        <f t="shared" si="31"/>
        <v>0.24324716816729597</v>
      </c>
      <c r="AA36" s="37">
        <f t="shared" si="31"/>
        <v>0.23466365815822873</v>
      </c>
      <c r="AB36" s="37">
        <f t="shared" si="31"/>
        <v>0.15858489277421114</v>
      </c>
      <c r="AC36" s="37">
        <f t="shared" si="31"/>
        <v>0.18737698464768401</v>
      </c>
      <c r="AD36" s="37">
        <f t="shared" si="31"/>
        <v>0.1984539348625016</v>
      </c>
      <c r="AE36" s="37">
        <f t="shared" si="31"/>
        <v>0.18202080237741455</v>
      </c>
      <c r="AF36" s="37">
        <f t="shared" si="31"/>
        <v>0.17936354869816779</v>
      </c>
      <c r="AG36" s="37">
        <f t="shared" si="31"/>
        <v>0.16119962511715089</v>
      </c>
      <c r="AH36" s="37">
        <f t="shared" si="31"/>
        <v>0.15648854961832059</v>
      </c>
      <c r="AI36" s="37">
        <f t="shared" si="31"/>
        <v>0.12584118438761777</v>
      </c>
      <c r="AJ36" s="37">
        <f t="shared" ref="AJ36:AK36" si="32">AJ33/AJ32</f>
        <v>0.1529051987767584</v>
      </c>
      <c r="AK36" s="37">
        <f t="shared" si="32"/>
        <v>0.17605783542419728</v>
      </c>
      <c r="AL36" s="37">
        <f t="shared" ref="AL36:AM36" si="33">AL33/AL32</f>
        <v>0.21841342170671085</v>
      </c>
      <c r="AM36" s="37">
        <f t="shared" si="33"/>
        <v>0.19827413204896649</v>
      </c>
      <c r="AN36" s="37">
        <f t="shared" ref="AN36:AO36" si="34">AN33/AN32</f>
        <v>0.19431418522860491</v>
      </c>
      <c r="AO36" s="37">
        <f t="shared" si="34"/>
        <v>0.19779383796120198</v>
      </c>
      <c r="AP36" s="37">
        <f t="shared" ref="AP36:AQ36" si="35">AP33/AP32</f>
        <v>0.22892238972640985</v>
      </c>
      <c r="AQ36" s="37">
        <f t="shared" si="35"/>
        <v>0.24849808847624252</v>
      </c>
      <c r="AR36" s="37">
        <f t="shared" ref="AR36:AS36" si="36">AR33/AR32</f>
        <v>0.2458020721686317</v>
      </c>
      <c r="AS36" s="37">
        <f t="shared" si="36"/>
        <v>0.24022543148996126</v>
      </c>
      <c r="AT36" s="37">
        <f t="shared" ref="AT36:AU36" si="37">AT33/AT32</f>
        <v>0.21547971443496433</v>
      </c>
      <c r="AU36" s="37">
        <f t="shared" si="37"/>
        <v>0.19354284732955523</v>
      </c>
      <c r="AV36" s="37">
        <f t="shared" ref="AV36:AW36" si="38">AV33/AV32</f>
        <v>0.15102316928800946</v>
      </c>
      <c r="AW36" s="37">
        <f t="shared" si="38"/>
        <v>0.17007251153592617</v>
      </c>
      <c r="AX36" s="37">
        <f t="shared" ref="AX36:AY36" si="39">AX33/AX32</f>
        <v>0.19384789278217346</v>
      </c>
      <c r="AY36" s="37">
        <f t="shared" si="39"/>
        <v>0.21166509877704615</v>
      </c>
      <c r="AZ36" s="40">
        <f t="shared" ref="AZ36:BA36" si="40">AZ33/AZ32</f>
        <v>0.15818858560794044</v>
      </c>
      <c r="BA36" s="40">
        <f t="shared" si="40"/>
        <v>0.15415019762845852</v>
      </c>
      <c r="BB36" s="40">
        <f t="shared" ref="BB36:BC36" si="41">BB33/BB32</f>
        <v>0.18091421786880379</v>
      </c>
      <c r="BC36" s="40">
        <f t="shared" si="41"/>
        <v>0.16272232838453621</v>
      </c>
      <c r="BD36" s="40">
        <f t="shared" ref="BD36:BF36" si="42">BD33/BD32</f>
        <v>0.20185664939550951</v>
      </c>
      <c r="BE36" s="40">
        <f t="shared" si="42"/>
        <v>0.27632877484844215</v>
      </c>
      <c r="BF36" s="40">
        <f t="shared" si="42"/>
        <v>0.47645583728057961</v>
      </c>
      <c r="BG36" s="37">
        <f t="shared" ref="BG36:BH36" si="43">BG33/BG32</f>
        <v>0.51693404634581108</v>
      </c>
      <c r="BH36" s="37">
        <f t="shared" si="43"/>
        <v>0.68110824392231428</v>
      </c>
      <c r="BI36" s="37">
        <f t="shared" ref="BI36" si="44">BI33/BI32</f>
        <v>0.84247124899705805</v>
      </c>
      <c r="BJ36" s="37"/>
    </row>
    <row r="37" spans="1:62" x14ac:dyDescent="0.25">
      <c r="BJ37" s="16"/>
    </row>
  </sheetData>
  <hyperlinks>
    <hyperlink ref="A24" r:id="rId1"/>
    <hyperlink ref="A2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8"/>
  <sheetViews>
    <sheetView zoomScale="160" zoomScaleNormal="160" workbookViewId="0">
      <selection activeCell="B2" sqref="B2:B11"/>
    </sheetView>
  </sheetViews>
  <sheetFormatPr defaultRowHeight="15" x14ac:dyDescent="0.25"/>
  <cols>
    <col min="2" max="2" width="10.71093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6.7109375" bestFit="1" customWidth="1"/>
  </cols>
  <sheetData>
    <row r="1" spans="1:9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I1" t="s">
        <v>42</v>
      </c>
    </row>
    <row r="2" spans="1:9" x14ac:dyDescent="0.25">
      <c r="A2" s="9" t="s">
        <v>5</v>
      </c>
      <c r="B2">
        <f t="shared" ref="B2:B9" si="0">$B$13-SUM(C2:O2)</f>
        <v>0</v>
      </c>
      <c r="C2">
        <v>0</v>
      </c>
      <c r="D2">
        <v>0</v>
      </c>
      <c r="E2">
        <v>0</v>
      </c>
      <c r="F2">
        <v>10</v>
      </c>
      <c r="G2">
        <v>0</v>
      </c>
      <c r="I2">
        <v>0</v>
      </c>
    </row>
    <row r="3" spans="1:9" x14ac:dyDescent="0.25">
      <c r="A3" s="2" t="s">
        <v>6</v>
      </c>
      <c r="B3">
        <f t="shared" si="0"/>
        <v>0</v>
      </c>
      <c r="C3">
        <v>0</v>
      </c>
      <c r="D3">
        <v>3</v>
      </c>
      <c r="E3">
        <v>6</v>
      </c>
      <c r="F3">
        <v>0</v>
      </c>
      <c r="G3">
        <v>1</v>
      </c>
      <c r="I3">
        <v>0</v>
      </c>
    </row>
    <row r="4" spans="1:9" x14ac:dyDescent="0.25">
      <c r="A4" s="2" t="s">
        <v>7</v>
      </c>
      <c r="B4">
        <f t="shared" si="0"/>
        <v>4</v>
      </c>
      <c r="C4">
        <v>0</v>
      </c>
      <c r="D4">
        <v>1</v>
      </c>
      <c r="E4">
        <v>2</v>
      </c>
      <c r="F4">
        <v>1</v>
      </c>
      <c r="G4">
        <v>1</v>
      </c>
      <c r="I4">
        <v>1</v>
      </c>
    </row>
    <row r="5" spans="1:9" x14ac:dyDescent="0.25">
      <c r="A5" s="2" t="s">
        <v>8</v>
      </c>
      <c r="B5">
        <f t="shared" si="0"/>
        <v>3</v>
      </c>
      <c r="C5">
        <v>0</v>
      </c>
      <c r="D5">
        <v>0</v>
      </c>
      <c r="E5">
        <v>0</v>
      </c>
      <c r="F5">
        <v>6</v>
      </c>
      <c r="G5">
        <v>1</v>
      </c>
      <c r="I5">
        <v>0</v>
      </c>
    </row>
    <row r="6" spans="1:9" x14ac:dyDescent="0.25">
      <c r="A6" s="2" t="s">
        <v>9</v>
      </c>
      <c r="B6">
        <f t="shared" si="0"/>
        <v>6</v>
      </c>
      <c r="C6">
        <v>0</v>
      </c>
      <c r="D6">
        <v>2</v>
      </c>
      <c r="E6">
        <v>0</v>
      </c>
      <c r="F6">
        <v>0</v>
      </c>
      <c r="G6">
        <v>1</v>
      </c>
      <c r="I6">
        <v>1</v>
      </c>
    </row>
    <row r="7" spans="1:9" x14ac:dyDescent="0.25">
      <c r="A7" s="2" t="s">
        <v>10</v>
      </c>
      <c r="B7">
        <f t="shared" si="0"/>
        <v>4</v>
      </c>
      <c r="C7">
        <v>0</v>
      </c>
      <c r="D7">
        <v>3</v>
      </c>
      <c r="E7">
        <v>0</v>
      </c>
      <c r="F7">
        <v>1</v>
      </c>
      <c r="G7">
        <v>1</v>
      </c>
      <c r="I7">
        <v>1</v>
      </c>
    </row>
    <row r="8" spans="1:9" x14ac:dyDescent="0.25">
      <c r="A8" s="2" t="s">
        <v>11</v>
      </c>
      <c r="B8">
        <f t="shared" si="0"/>
        <v>3</v>
      </c>
      <c r="C8">
        <v>0</v>
      </c>
      <c r="D8">
        <v>0</v>
      </c>
      <c r="E8">
        <v>0</v>
      </c>
      <c r="F8">
        <v>5</v>
      </c>
      <c r="G8">
        <v>1</v>
      </c>
      <c r="I8">
        <v>1</v>
      </c>
    </row>
    <row r="9" spans="1:9" x14ac:dyDescent="0.25">
      <c r="A9" s="2" t="s">
        <v>12</v>
      </c>
      <c r="B9">
        <f t="shared" si="0"/>
        <v>5</v>
      </c>
      <c r="C9">
        <v>0</v>
      </c>
      <c r="D9" s="11">
        <v>0</v>
      </c>
      <c r="E9">
        <v>0</v>
      </c>
      <c r="F9">
        <v>4</v>
      </c>
      <c r="G9">
        <v>1</v>
      </c>
      <c r="I9">
        <v>0</v>
      </c>
    </row>
    <row r="10" spans="1:9" x14ac:dyDescent="0.25">
      <c r="A10" s="14" t="s">
        <v>43</v>
      </c>
      <c r="B10">
        <v>0</v>
      </c>
      <c r="C10">
        <v>0</v>
      </c>
      <c r="D10" s="11">
        <v>0</v>
      </c>
      <c r="E10">
        <v>0</v>
      </c>
      <c r="F10">
        <v>0</v>
      </c>
      <c r="G10">
        <v>0</v>
      </c>
      <c r="I10">
        <v>0</v>
      </c>
    </row>
    <row r="11" spans="1:9" x14ac:dyDescent="0.25">
      <c r="A11" s="14" t="s">
        <v>43</v>
      </c>
      <c r="B11">
        <v>0</v>
      </c>
      <c r="C11">
        <v>0</v>
      </c>
      <c r="D11" s="11">
        <v>0</v>
      </c>
      <c r="E11">
        <v>0</v>
      </c>
      <c r="F11">
        <v>0</v>
      </c>
      <c r="G11">
        <v>0</v>
      </c>
      <c r="I11">
        <v>0</v>
      </c>
    </row>
    <row r="13" spans="1:9" x14ac:dyDescent="0.25">
      <c r="A13" t="s">
        <v>44</v>
      </c>
      <c r="B13">
        <v>10</v>
      </c>
    </row>
    <row r="18" spans="1:1" x14ac:dyDescent="0.25">
      <c r="A18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sqref="A1:XFD1"/>
    </sheetView>
  </sheetViews>
  <sheetFormatPr defaultRowHeight="15" x14ac:dyDescent="0.25"/>
  <cols>
    <col min="1" max="1" width="14.85546875" style="32" bestFit="1" customWidth="1"/>
    <col min="2" max="2" width="12.28515625" bestFit="1" customWidth="1"/>
  </cols>
  <sheetData>
    <row r="1" spans="1:3" s="31" customFormat="1" x14ac:dyDescent="0.25">
      <c r="A1" s="32"/>
      <c r="B1" s="31" t="s">
        <v>46</v>
      </c>
      <c r="C1" s="31" t="s">
        <v>47</v>
      </c>
    </row>
    <row r="2" spans="1:3" x14ac:dyDescent="0.25">
      <c r="A2" s="32">
        <v>41183</v>
      </c>
    </row>
    <row r="3" spans="1:3" x14ac:dyDescent="0.25">
      <c r="A3" s="32">
        <v>41214</v>
      </c>
    </row>
    <row r="4" spans="1:3" x14ac:dyDescent="0.25">
      <c r="A4" s="32">
        <v>41244</v>
      </c>
    </row>
    <row r="5" spans="1:3" x14ac:dyDescent="0.25">
      <c r="A5" s="32">
        <v>41275</v>
      </c>
    </row>
    <row r="6" spans="1:3" x14ac:dyDescent="0.25">
      <c r="A6" s="32">
        <v>41306</v>
      </c>
    </row>
    <row r="7" spans="1:3" x14ac:dyDescent="0.25">
      <c r="A7" s="32">
        <v>41334</v>
      </c>
    </row>
    <row r="8" spans="1:3" x14ac:dyDescent="0.25">
      <c r="A8" s="32">
        <v>41365</v>
      </c>
    </row>
    <row r="9" spans="1:3" x14ac:dyDescent="0.25">
      <c r="A9" s="32">
        <v>41395</v>
      </c>
    </row>
    <row r="10" spans="1:3" x14ac:dyDescent="0.25">
      <c r="A10" s="32">
        <v>41426</v>
      </c>
    </row>
    <row r="11" spans="1:3" x14ac:dyDescent="0.25">
      <c r="A11" s="32">
        <v>41456</v>
      </c>
    </row>
    <row r="12" spans="1:3" x14ac:dyDescent="0.25">
      <c r="A12" s="32">
        <v>41487</v>
      </c>
    </row>
    <row r="13" spans="1:3" x14ac:dyDescent="0.25">
      <c r="A13" s="32">
        <v>41518</v>
      </c>
    </row>
    <row r="14" spans="1:3" x14ac:dyDescent="0.25">
      <c r="A14" s="32">
        <v>41548</v>
      </c>
    </row>
    <row r="15" spans="1:3" x14ac:dyDescent="0.25">
      <c r="A15" s="32">
        <v>41579</v>
      </c>
    </row>
    <row r="16" spans="1:3" x14ac:dyDescent="0.25">
      <c r="A16" s="32">
        <v>41609</v>
      </c>
    </row>
    <row r="17" spans="1:1" x14ac:dyDescent="0.25">
      <c r="A17" s="32">
        <v>41640</v>
      </c>
    </row>
    <row r="18" spans="1:1" x14ac:dyDescent="0.25">
      <c r="A18" s="32">
        <v>41671</v>
      </c>
    </row>
    <row r="19" spans="1:1" x14ac:dyDescent="0.25">
      <c r="A19" s="32">
        <v>41699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9F556848705A419D62EF85780A68E9" ma:contentTypeVersion="3" ma:contentTypeDescription="Create a new document." ma:contentTypeScope="" ma:versionID="740b635cbd9daaa37dae92744147a0a8">
  <xsd:schema xmlns:xsd="http://www.w3.org/2001/XMLSchema" xmlns:xs="http://www.w3.org/2001/XMLSchema" xmlns:p="http://schemas.microsoft.com/office/2006/metadata/properties" xmlns:ns2="496191a2-d06b-40b5-9add-6ebbae8cdbe8" targetNamespace="http://schemas.microsoft.com/office/2006/metadata/properties" ma:root="true" ma:fieldsID="505d10da9daec7ffe553908ea9821f94" ns2:_="">
    <xsd:import namespace="496191a2-d06b-40b5-9add-6ebbae8cd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191a2-d06b-40b5-9add-6ebbae8cdb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96191a2-d06b-40b5-9add-6ebbae8cdbe8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9DB84B-722F-454A-B7E4-52F1C7ED7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191a2-d06b-40b5-9add-6ebbae8cd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13575E-F6ED-4A04-B98C-D50D166DBCC5}">
  <ds:schemaRefs>
    <ds:schemaRef ds:uri="496191a2-d06b-40b5-9add-6ebbae8cdbe8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F755E3B-A3AE-457A-9CBA-5F94FA0156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Calculator</vt:lpstr>
      <vt:lpstr>Sprint Time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Kai Virkki</dc:creator>
  <cp:keywords/>
  <dc:description/>
  <cp:lastModifiedBy>Sauli Kotisaari</cp:lastModifiedBy>
  <cp:revision/>
  <dcterms:created xsi:type="dcterms:W3CDTF">2011-05-13T11:43:41Z</dcterms:created>
  <dcterms:modified xsi:type="dcterms:W3CDTF">2015-06-04T09:49:06Z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0x0101005D9F556848705A419D62EF85780A68E9</vt:lpwstr>
  </property>
</Properties>
</file>