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795" windowHeight="12840" activeTab="4"/>
  </bookViews>
  <sheets>
    <sheet name="Charts" sheetId="4" r:id="rId1"/>
    <sheet name="Complete" sheetId="1" r:id="rId2"/>
    <sheet name="Bangalore" sheetId="2" r:id="rId3"/>
    <sheet name="Pune" sheetId="3" r:id="rId4"/>
    <sheet name="Misc" sheetId="5" r:id="rId5"/>
  </sheets>
  <calcPr calcId="125725"/>
</workbook>
</file>

<file path=xl/calcChain.xml><?xml version="1.0" encoding="utf-8"?>
<calcChain xmlns="http://schemas.openxmlformats.org/spreadsheetml/2006/main">
  <c r="C11" i="5"/>
  <c r="C10"/>
  <c r="C9"/>
  <c r="C8"/>
  <c r="C7"/>
  <c r="C6"/>
  <c r="C5"/>
  <c r="C4"/>
  <c r="C3"/>
  <c r="C2"/>
  <c r="B13"/>
  <c r="B12"/>
  <c r="B11"/>
  <c r="B10"/>
  <c r="B9"/>
  <c r="B8"/>
  <c r="B7"/>
  <c r="P16" i="1"/>
  <c r="P12"/>
  <c r="Q6" i="3"/>
  <c r="Q7" i="2"/>
  <c r="Q6"/>
  <c r="P6" i="1"/>
  <c r="P17"/>
  <c r="P13"/>
  <c r="Q7" i="3"/>
  <c r="P6"/>
  <c r="G3"/>
  <c r="E2"/>
  <c r="G26"/>
  <c r="H26" s="1"/>
  <c r="E26"/>
  <c r="G25"/>
  <c r="H25" s="1"/>
  <c r="E25"/>
  <c r="G24"/>
  <c r="H24" s="1"/>
  <c r="E24"/>
  <c r="G23"/>
  <c r="H23" s="1"/>
  <c r="E23"/>
  <c r="G22"/>
  <c r="H22" s="1"/>
  <c r="E22"/>
  <c r="G21"/>
  <c r="H21" s="1"/>
  <c r="E21"/>
  <c r="G20"/>
  <c r="H20" s="1"/>
  <c r="E20"/>
  <c r="G19"/>
  <c r="H19" s="1"/>
  <c r="E19"/>
  <c r="G18"/>
  <c r="H18" s="1"/>
  <c r="E18"/>
  <c r="G17"/>
  <c r="H17" s="1"/>
  <c r="E17"/>
  <c r="G16"/>
  <c r="H16" s="1"/>
  <c r="E16"/>
  <c r="G15"/>
  <c r="H15" s="1"/>
  <c r="E15"/>
  <c r="G14"/>
  <c r="H14" s="1"/>
  <c r="E14"/>
  <c r="G13"/>
  <c r="H13" s="1"/>
  <c r="E13"/>
  <c r="G12"/>
  <c r="H12" s="1"/>
  <c r="E12"/>
  <c r="G11"/>
  <c r="H11" s="1"/>
  <c r="E11"/>
  <c r="G10"/>
  <c r="H10" s="1"/>
  <c r="E10"/>
  <c r="G9"/>
  <c r="H9" s="1"/>
  <c r="E9"/>
  <c r="G8"/>
  <c r="H8" s="1"/>
  <c r="E8"/>
  <c r="G7"/>
  <c r="H7" s="1"/>
  <c r="E7"/>
  <c r="G6"/>
  <c r="H6" s="1"/>
  <c r="E6"/>
  <c r="G5"/>
  <c r="H5" s="1"/>
  <c r="E5"/>
  <c r="G4"/>
  <c r="H4" s="1"/>
  <c r="E4"/>
  <c r="H3"/>
  <c r="E3"/>
  <c r="P6" i="2"/>
  <c r="G22"/>
  <c r="H22" s="1"/>
  <c r="E22"/>
  <c r="G21"/>
  <c r="H21" s="1"/>
  <c r="E21"/>
  <c r="G20"/>
  <c r="H20" s="1"/>
  <c r="E20"/>
  <c r="G19"/>
  <c r="H19" s="1"/>
  <c r="E19"/>
  <c r="G18"/>
  <c r="H18" s="1"/>
  <c r="E18"/>
  <c r="G17"/>
  <c r="H17" s="1"/>
  <c r="E17"/>
  <c r="G16"/>
  <c r="H16" s="1"/>
  <c r="E16"/>
  <c r="G15"/>
  <c r="H15" s="1"/>
  <c r="E15"/>
  <c r="G14"/>
  <c r="H14" s="1"/>
  <c r="E14"/>
  <c r="G13"/>
  <c r="H13" s="1"/>
  <c r="E13"/>
  <c r="G12"/>
  <c r="H12" s="1"/>
  <c r="E12"/>
  <c r="G11"/>
  <c r="H11" s="1"/>
  <c r="E11"/>
  <c r="G10"/>
  <c r="H10" s="1"/>
  <c r="E10"/>
  <c r="G9"/>
  <c r="H9" s="1"/>
  <c r="E9"/>
  <c r="G8"/>
  <c r="H8" s="1"/>
  <c r="E8"/>
  <c r="G7"/>
  <c r="H7" s="1"/>
  <c r="E7"/>
  <c r="G6"/>
  <c r="H6" s="1"/>
  <c r="E6"/>
  <c r="G5"/>
  <c r="H5" s="1"/>
  <c r="E5"/>
  <c r="G4"/>
  <c r="H4" s="1"/>
  <c r="E4"/>
  <c r="G3"/>
  <c r="P7" s="1"/>
  <c r="E3"/>
  <c r="E2"/>
  <c r="P7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3"/>
  <c r="G2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30"/>
  <c r="G31"/>
  <c r="G32"/>
  <c r="G33"/>
  <c r="G34"/>
  <c r="G35"/>
  <c r="G36"/>
  <c r="G37"/>
  <c r="G38"/>
  <c r="G39"/>
  <c r="G40"/>
  <c r="G41"/>
  <c r="G42"/>
  <c r="G43"/>
  <c r="G44"/>
  <c r="G45"/>
  <c r="G46"/>
  <c r="G3"/>
  <c r="P7" i="3" l="1"/>
  <c r="H3" i="2"/>
</calcChain>
</file>

<file path=xl/sharedStrings.xml><?xml version="1.0" encoding="utf-8"?>
<sst xmlns="http://schemas.openxmlformats.org/spreadsheetml/2006/main" count="258" uniqueCount="55">
  <si>
    <t>Odometer (km)</t>
  </si>
  <si>
    <t>Date</t>
  </si>
  <si>
    <t>Price (L)</t>
  </si>
  <si>
    <t>Total Cost</t>
  </si>
  <si>
    <t>Volume</t>
  </si>
  <si>
    <t>Gas Station</t>
  </si>
  <si>
    <t>Reason</t>
  </si>
  <si>
    <t>Indian Oil - Whitefield  Near Renault Sales</t>
  </si>
  <si>
    <t>Work</t>
  </si>
  <si>
    <t>HP  HAL - Old Airport Road</t>
  </si>
  <si>
    <t>Indian Oil  Yemalur Signal</t>
  </si>
  <si>
    <t>Indian Oil, Yemalur Signal</t>
  </si>
  <si>
    <t>HP  Haveri Taluka</t>
  </si>
  <si>
    <t>Trip</t>
  </si>
  <si>
    <t>Birla  BP</t>
  </si>
  <si>
    <t>HP, Haveri Taluka</t>
  </si>
  <si>
    <t>Indian Oil - Whitefield, Near Renault Sales</t>
  </si>
  <si>
    <t>Indian Oil  NH48</t>
  </si>
  <si>
    <t>Birla, BP</t>
  </si>
  <si>
    <t>Indian Oil, NH48</t>
  </si>
  <si>
    <t>HP  Gaikwad Pump</t>
  </si>
  <si>
    <t>HP, Gaikwad Pump</t>
  </si>
  <si>
    <t>Expressway First Pump HP</t>
  </si>
  <si>
    <t>Expressway Second Pump HP</t>
  </si>
  <si>
    <t>BP  Baner</t>
  </si>
  <si>
    <t>Indian Oil  Khanapur Rd  Belgaum</t>
  </si>
  <si>
    <t>BP, Baner</t>
  </si>
  <si>
    <t>YCE  2nd Toll Pune  BP</t>
  </si>
  <si>
    <t>kpl</t>
  </si>
  <si>
    <t>mpg</t>
  </si>
  <si>
    <t>AVG</t>
  </si>
  <si>
    <t>Overall</t>
  </si>
  <si>
    <t>AVG-PNQ</t>
  </si>
  <si>
    <t>AVG-BLR</t>
  </si>
  <si>
    <t>City</t>
  </si>
  <si>
    <t>Total</t>
  </si>
  <si>
    <t>-</t>
  </si>
  <si>
    <t>Total Fuel Consumption:</t>
  </si>
  <si>
    <t>Litres</t>
  </si>
  <si>
    <t>US Gallons</t>
  </si>
  <si>
    <t>Total Cost of Fuel:</t>
  </si>
  <si>
    <t>INR (Rs.)</t>
  </si>
  <si>
    <t>USD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</si>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</sst>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4" formatCode="[$-24009]mmmm\ dd\,\ 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right"/>
    </xf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6" borderId="0" xfId="35"/>
    <xf numFmtId="164" fontId="1" fillId="26" borderId="0" xfId="35" applyNumberFormat="1" applyAlignment="1">
      <alignment horizontal="right"/>
    </xf>
    <xf numFmtId="2" fontId="1" fillId="26" borderId="0" xfId="35" applyNumberFormat="1"/>
    <xf numFmtId="0" fontId="0" fillId="0" borderId="18" xfId="0" applyBorder="1"/>
    <xf numFmtId="0" fontId="0" fillId="0" borderId="19" xfId="0" applyBorder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17" xfId="0" applyFont="1" applyBorder="1" applyAlignment="1">
      <alignment horizontal="center"/>
    </xf>
    <xf numFmtId="2" fontId="0" fillId="0" borderId="24" xfId="0" applyNumberFormat="1" applyBorder="1"/>
    <xf numFmtId="0" fontId="16" fillId="0" borderId="18" xfId="0" applyFont="1" applyBorder="1" applyAlignment="1">
      <alignment horizontal="center"/>
    </xf>
    <xf numFmtId="0" fontId="0" fillId="0" borderId="0" xfId="0" applyBorder="1"/>
    <xf numFmtId="2" fontId="0" fillId="0" borderId="25" xfId="0" applyNumberFormat="1" applyBorder="1"/>
    <xf numFmtId="22" fontId="0" fillId="8" borderId="0" xfId="15" applyNumberFormat="1" applyFont="1" applyBorder="1"/>
    <xf numFmtId="0" fontId="16" fillId="8" borderId="25" xfId="15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26" borderId="0" xfId="35" applyNumberFormat="1" applyFont="1"/>
    <xf numFmtId="0" fontId="16" fillId="0" borderId="26" xfId="0" applyFont="1" applyBorder="1"/>
    <xf numFmtId="164" fontId="16" fillId="0" borderId="26" xfId="0" applyNumberFormat="1" applyFont="1" applyBorder="1"/>
    <xf numFmtId="2" fontId="16" fillId="0" borderId="26" xfId="0" applyNumberFormat="1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7" xfId="0" applyFont="1" applyBorder="1"/>
    <xf numFmtId="0" fontId="0" fillId="0" borderId="14" xfId="0" applyBorder="1" applyAlignment="1">
      <alignment horizontal="center"/>
    </xf>
    <xf numFmtId="2" fontId="0" fillId="0" borderId="15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Average Timeline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xVal>
            <c:numRef>
              <c:f>Complete!$B$3:$B$46</c:f>
              <c:numCache>
                <c:formatCode>[$-24009]mmmm\ dd\,\ yyyy;@</c:formatCode>
                <c:ptCount val="44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  <c:pt idx="20">
                  <c:v>42738</c:v>
                </c:pt>
                <c:pt idx="21">
                  <c:v>42739</c:v>
                </c:pt>
                <c:pt idx="22">
                  <c:v>42740</c:v>
                </c:pt>
                <c:pt idx="23">
                  <c:v>42757</c:v>
                </c:pt>
                <c:pt idx="24">
                  <c:v>42770</c:v>
                </c:pt>
                <c:pt idx="25">
                  <c:v>42778</c:v>
                </c:pt>
                <c:pt idx="26">
                  <c:v>42788</c:v>
                </c:pt>
                <c:pt idx="27">
                  <c:v>42797</c:v>
                </c:pt>
                <c:pt idx="28">
                  <c:v>42806</c:v>
                </c:pt>
                <c:pt idx="29">
                  <c:v>42811</c:v>
                </c:pt>
                <c:pt idx="30">
                  <c:v>42825</c:v>
                </c:pt>
                <c:pt idx="31">
                  <c:v>42846</c:v>
                </c:pt>
                <c:pt idx="32">
                  <c:v>42863</c:v>
                </c:pt>
                <c:pt idx="33">
                  <c:v>42871</c:v>
                </c:pt>
                <c:pt idx="34">
                  <c:v>42874</c:v>
                </c:pt>
                <c:pt idx="35">
                  <c:v>42887</c:v>
                </c:pt>
                <c:pt idx="36">
                  <c:v>42933</c:v>
                </c:pt>
                <c:pt idx="37">
                  <c:v>42969</c:v>
                </c:pt>
                <c:pt idx="38">
                  <c:v>42985</c:v>
                </c:pt>
                <c:pt idx="39">
                  <c:v>42988</c:v>
                </c:pt>
                <c:pt idx="40">
                  <c:v>43005</c:v>
                </c:pt>
                <c:pt idx="41">
                  <c:v>43026</c:v>
                </c:pt>
                <c:pt idx="42">
                  <c:v>43045</c:v>
                </c:pt>
                <c:pt idx="43">
                  <c:v>43068</c:v>
                </c:pt>
              </c:numCache>
            </c:numRef>
          </c:xVal>
          <c:yVal>
            <c:numRef>
              <c:f>Complete!$G$3:$G$46</c:f>
              <c:numCache>
                <c:formatCode>0.00</c:formatCode>
                <c:ptCount val="44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  <c:pt idx="20">
                  <c:v>19.062119366626064</c:v>
                </c:pt>
                <c:pt idx="21">
                  <c:v>15.926640926640925</c:v>
                </c:pt>
                <c:pt idx="22">
                  <c:v>16.96551724137931</c:v>
                </c:pt>
                <c:pt idx="23">
                  <c:v>16.051364365971107</c:v>
                </c:pt>
                <c:pt idx="24">
                  <c:v>14.802981895633652</c:v>
                </c:pt>
                <c:pt idx="25">
                  <c:v>15.557729941291585</c:v>
                </c:pt>
                <c:pt idx="26">
                  <c:v>15.141430948419302</c:v>
                </c:pt>
                <c:pt idx="27">
                  <c:v>14.712643678160921</c:v>
                </c:pt>
                <c:pt idx="28">
                  <c:v>15.413070283600494</c:v>
                </c:pt>
                <c:pt idx="29">
                  <c:v>15.497076023391813</c:v>
                </c:pt>
                <c:pt idx="30">
                  <c:v>12.769184106763724</c:v>
                </c:pt>
                <c:pt idx="31">
                  <c:v>14.385729356478373</c:v>
                </c:pt>
                <c:pt idx="32">
                  <c:v>13.95017793594306</c:v>
                </c:pt>
                <c:pt idx="33">
                  <c:v>14.233576642335768</c:v>
                </c:pt>
                <c:pt idx="34">
                  <c:v>17.838501688670554</c:v>
                </c:pt>
                <c:pt idx="35">
                  <c:v>15.615714757345659</c:v>
                </c:pt>
                <c:pt idx="36">
                  <c:v>12.101366742596811</c:v>
                </c:pt>
                <c:pt idx="37">
                  <c:v>12.592592592592593</c:v>
                </c:pt>
                <c:pt idx="38">
                  <c:v>12.961373390557938</c:v>
                </c:pt>
                <c:pt idx="39">
                  <c:v>13.3</c:v>
                </c:pt>
                <c:pt idx="40">
                  <c:v>13.381774144716923</c:v>
                </c:pt>
                <c:pt idx="41">
                  <c:v>12.42344706911636</c:v>
                </c:pt>
                <c:pt idx="42">
                  <c:v>13.459854014598541</c:v>
                </c:pt>
                <c:pt idx="43">
                  <c:v>14.344915524386355</c:v>
                </c:pt>
              </c:numCache>
            </c:numRef>
          </c:yVal>
        </c:ser>
        <c:axId val="76882304"/>
        <c:axId val="76883840"/>
      </c:scatterChart>
      <c:valAx>
        <c:axId val="76882304"/>
        <c:scaling>
          <c:orientation val="minMax"/>
        </c:scaling>
        <c:axPos val="b"/>
        <c:numFmt formatCode="[$-14009]dd\-mm\-yyyy;@" sourceLinked="0"/>
        <c:minorTickMark val="in"/>
        <c:tickLblPos val="nextTo"/>
        <c:crossAx val="76883840"/>
        <c:crosses val="autoZero"/>
        <c:crossBetween val="midCat"/>
      </c:valAx>
      <c:valAx>
        <c:axId val="76883840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7688230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 b="1"/>
            </a:pPr>
            <a:endParaRPr lang="en-US"/>
          </a:p>
        </c:txPr>
      </c:legendEntry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Bangalore!$B$3:$B$22</c:f>
              <c:numCache>
                <c:formatCode>[$-24009]mmmm\ dd\,\ yyyy;@</c:formatCode>
                <c:ptCount val="2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</c:numCache>
            </c:numRef>
          </c:xVal>
          <c:yVal>
            <c:numRef>
              <c:f>Bangalore!$G$3:$G$22</c:f>
              <c:numCache>
                <c:formatCode>0.00</c:formatCode>
                <c:ptCount val="2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</c:numCache>
            </c:numRef>
          </c:yVal>
        </c:ser>
        <c:axId val="77424896"/>
        <c:axId val="77447168"/>
      </c:scatterChart>
      <c:valAx>
        <c:axId val="77424896"/>
        <c:scaling>
          <c:orientation val="minMax"/>
        </c:scaling>
        <c:axPos val="b"/>
        <c:numFmt formatCode="[$-24009]mmmm\ dd\,\ yyyy;@" sourceLinked="1"/>
        <c:tickLblPos val="nextTo"/>
        <c:crossAx val="77447168"/>
        <c:crosses val="autoZero"/>
        <c:crossBetween val="midCat"/>
      </c:valAx>
      <c:valAx>
        <c:axId val="77447168"/>
        <c:scaling>
          <c:orientation val="minMax"/>
        </c:scaling>
        <c:axPos val="l"/>
        <c:majorGridlines/>
        <c:numFmt formatCode="0.00" sourceLinked="1"/>
        <c:tickLblPos val="nextTo"/>
        <c:crossAx val="7742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City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(Bangalore!$B$3:$B$7,Bangalore!$B$12:$B$22)</c:f>
              <c:numCache>
                <c:formatCode>[$-24009]mmmm\ dd\,\ yyyy;@</c:formatCode>
                <c:ptCount val="16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42603</c:v>
                </c:pt>
                <c:pt idx="6">
                  <c:v>42612</c:v>
                </c:pt>
                <c:pt idx="7">
                  <c:v>42619</c:v>
                </c:pt>
                <c:pt idx="8">
                  <c:v>42631</c:v>
                </c:pt>
                <c:pt idx="9">
                  <c:v>42648</c:v>
                </c:pt>
                <c:pt idx="10">
                  <c:v>42665</c:v>
                </c:pt>
                <c:pt idx="11">
                  <c:v>42678</c:v>
                </c:pt>
                <c:pt idx="12">
                  <c:v>42695</c:v>
                </c:pt>
                <c:pt idx="13">
                  <c:v>42724</c:v>
                </c:pt>
                <c:pt idx="14">
                  <c:v>42733</c:v>
                </c:pt>
                <c:pt idx="15">
                  <c:v>42737</c:v>
                </c:pt>
              </c:numCache>
            </c:numRef>
          </c:xVal>
          <c:yVal>
            <c:numRef>
              <c:f>(Bangalore!$G$3:$G$7,Bangalore!$G$12:$G$22)</c:f>
              <c:numCache>
                <c:formatCode>0.00</c:formatCode>
                <c:ptCount val="16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12.13664968534612</c:v>
                </c:pt>
                <c:pt idx="6">
                  <c:v>12.030970815961883</c:v>
                </c:pt>
                <c:pt idx="7">
                  <c:v>12.987843889955213</c:v>
                </c:pt>
                <c:pt idx="8">
                  <c:v>11.088977423638777</c:v>
                </c:pt>
                <c:pt idx="9">
                  <c:v>10.900631439016285</c:v>
                </c:pt>
                <c:pt idx="10">
                  <c:v>11.564147627416521</c:v>
                </c:pt>
                <c:pt idx="11">
                  <c:v>13.24828263002944</c:v>
                </c:pt>
                <c:pt idx="12">
                  <c:v>11.380225613802256</c:v>
                </c:pt>
                <c:pt idx="13">
                  <c:v>13.193304890055794</c:v>
                </c:pt>
                <c:pt idx="14">
                  <c:v>11.012695600826691</c:v>
                </c:pt>
                <c:pt idx="15">
                  <c:v>11.98224852071006</c:v>
                </c:pt>
              </c:numCache>
            </c:numRef>
          </c:yVal>
        </c:ser>
        <c:axId val="76960128"/>
        <c:axId val="76961664"/>
      </c:scatterChart>
      <c:valAx>
        <c:axId val="76960128"/>
        <c:scaling>
          <c:orientation val="minMax"/>
        </c:scaling>
        <c:axPos val="b"/>
        <c:numFmt formatCode="[$-24009]mmmm\ dd\,\ yyyy;@" sourceLinked="1"/>
        <c:tickLblPos val="nextTo"/>
        <c:crossAx val="76961664"/>
        <c:crosses val="autoZero"/>
        <c:crossBetween val="midCat"/>
      </c:valAx>
      <c:valAx>
        <c:axId val="76961664"/>
        <c:scaling>
          <c:orientation val="minMax"/>
        </c:scaling>
        <c:axPos val="l"/>
        <c:majorGridlines/>
        <c:numFmt formatCode="0.00" sourceLinked="1"/>
        <c:tickLblPos val="nextTo"/>
        <c:crossAx val="76960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83145908868152874"/>
          <c:h val="0.74848573787995953"/>
        </c:manualLayout>
      </c:layout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xVal>
            <c:numRef>
              <c:f>Pune!$B$3:$B$26</c:f>
              <c:numCache>
                <c:formatCode>[$-24009]mmmm\ dd\,\ yyyy;@</c:formatCode>
                <c:ptCount val="2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42757</c:v>
                </c:pt>
                <c:pt idx="4">
                  <c:v>42770</c:v>
                </c:pt>
                <c:pt idx="5">
                  <c:v>42778</c:v>
                </c:pt>
                <c:pt idx="6">
                  <c:v>42788</c:v>
                </c:pt>
                <c:pt idx="7">
                  <c:v>42797</c:v>
                </c:pt>
                <c:pt idx="8">
                  <c:v>42806</c:v>
                </c:pt>
                <c:pt idx="9">
                  <c:v>42811</c:v>
                </c:pt>
                <c:pt idx="10">
                  <c:v>42825</c:v>
                </c:pt>
                <c:pt idx="11">
                  <c:v>42846</c:v>
                </c:pt>
                <c:pt idx="12">
                  <c:v>42863</c:v>
                </c:pt>
                <c:pt idx="13">
                  <c:v>42871</c:v>
                </c:pt>
                <c:pt idx="14">
                  <c:v>42874</c:v>
                </c:pt>
                <c:pt idx="15">
                  <c:v>42887</c:v>
                </c:pt>
                <c:pt idx="16">
                  <c:v>42933</c:v>
                </c:pt>
                <c:pt idx="17">
                  <c:v>42969</c:v>
                </c:pt>
                <c:pt idx="18">
                  <c:v>42985</c:v>
                </c:pt>
                <c:pt idx="19">
                  <c:v>42988</c:v>
                </c:pt>
                <c:pt idx="20">
                  <c:v>43005</c:v>
                </c:pt>
                <c:pt idx="21">
                  <c:v>43026</c:v>
                </c:pt>
                <c:pt idx="22">
                  <c:v>43045</c:v>
                </c:pt>
                <c:pt idx="23">
                  <c:v>43068</c:v>
                </c:pt>
              </c:numCache>
            </c:numRef>
          </c:xVal>
          <c:yVal>
            <c:numRef>
              <c:f>Pune!$G$3:$G$26</c:f>
              <c:numCache>
                <c:formatCode>0.00</c:formatCode>
                <c:ptCount val="24"/>
                <c:pt idx="0">
                  <c:v>19.062119366626064</c:v>
                </c:pt>
                <c:pt idx="1">
                  <c:v>15.926640926640925</c:v>
                </c:pt>
                <c:pt idx="2">
                  <c:v>16.96551724137931</c:v>
                </c:pt>
                <c:pt idx="3">
                  <c:v>16.051364365971107</c:v>
                </c:pt>
                <c:pt idx="4">
                  <c:v>14.802981895633652</c:v>
                </c:pt>
                <c:pt idx="5">
                  <c:v>15.557729941291585</c:v>
                </c:pt>
                <c:pt idx="6">
                  <c:v>15.141430948419302</c:v>
                </c:pt>
                <c:pt idx="7">
                  <c:v>14.712643678160921</c:v>
                </c:pt>
                <c:pt idx="8">
                  <c:v>15.413070283600494</c:v>
                </c:pt>
                <c:pt idx="9">
                  <c:v>15.497076023391813</c:v>
                </c:pt>
                <c:pt idx="10">
                  <c:v>12.769184106763724</c:v>
                </c:pt>
                <c:pt idx="11">
                  <c:v>14.385729356478373</c:v>
                </c:pt>
                <c:pt idx="12">
                  <c:v>13.95017793594306</c:v>
                </c:pt>
                <c:pt idx="13">
                  <c:v>14.233576642335768</c:v>
                </c:pt>
                <c:pt idx="14">
                  <c:v>17.838501688670554</c:v>
                </c:pt>
                <c:pt idx="15">
                  <c:v>15.615714757345659</c:v>
                </c:pt>
                <c:pt idx="16">
                  <c:v>12.101366742596811</c:v>
                </c:pt>
                <c:pt idx="17">
                  <c:v>12.592592592592593</c:v>
                </c:pt>
                <c:pt idx="18">
                  <c:v>12.961373390557938</c:v>
                </c:pt>
                <c:pt idx="19">
                  <c:v>13.3</c:v>
                </c:pt>
                <c:pt idx="20">
                  <c:v>13.381774144716923</c:v>
                </c:pt>
                <c:pt idx="21">
                  <c:v>12.42344706911636</c:v>
                </c:pt>
                <c:pt idx="22">
                  <c:v>13.459854014598541</c:v>
                </c:pt>
                <c:pt idx="23">
                  <c:v>14.344915524386355</c:v>
                </c:pt>
              </c:numCache>
            </c:numRef>
          </c:yVal>
        </c:ser>
        <c:axId val="80781312"/>
        <c:axId val="80782848"/>
      </c:scatterChart>
      <c:valAx>
        <c:axId val="80781312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782848"/>
        <c:crosses val="autoZero"/>
        <c:crossBetween val="midCat"/>
      </c:valAx>
      <c:valAx>
        <c:axId val="80782848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8078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City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77749084145846314"/>
          <c:h val="0.74848573787995953"/>
        </c:manualLayout>
      </c:layout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(Pune!$B$6:$B$16,Pune!$B$18:$B$26)</c:f>
              <c:numCache>
                <c:formatCode>[$-24009]mmmm\ dd\,\ yyyy;@</c:formatCode>
                <c:ptCount val="20"/>
                <c:pt idx="0">
                  <c:v>42757</c:v>
                </c:pt>
                <c:pt idx="1">
                  <c:v>42770</c:v>
                </c:pt>
                <c:pt idx="2">
                  <c:v>42778</c:v>
                </c:pt>
                <c:pt idx="3">
                  <c:v>42788</c:v>
                </c:pt>
                <c:pt idx="4">
                  <c:v>42797</c:v>
                </c:pt>
                <c:pt idx="5">
                  <c:v>42806</c:v>
                </c:pt>
                <c:pt idx="6">
                  <c:v>42811</c:v>
                </c:pt>
                <c:pt idx="7">
                  <c:v>42825</c:v>
                </c:pt>
                <c:pt idx="8">
                  <c:v>42846</c:v>
                </c:pt>
                <c:pt idx="9">
                  <c:v>42863</c:v>
                </c:pt>
                <c:pt idx="10">
                  <c:v>42871</c:v>
                </c:pt>
                <c:pt idx="11">
                  <c:v>42887</c:v>
                </c:pt>
                <c:pt idx="12">
                  <c:v>42933</c:v>
                </c:pt>
                <c:pt idx="13">
                  <c:v>42969</c:v>
                </c:pt>
                <c:pt idx="14">
                  <c:v>42985</c:v>
                </c:pt>
                <c:pt idx="15">
                  <c:v>42988</c:v>
                </c:pt>
                <c:pt idx="16">
                  <c:v>43005</c:v>
                </c:pt>
                <c:pt idx="17">
                  <c:v>43026</c:v>
                </c:pt>
                <c:pt idx="18">
                  <c:v>43045</c:v>
                </c:pt>
                <c:pt idx="19">
                  <c:v>43068</c:v>
                </c:pt>
              </c:numCache>
            </c:numRef>
          </c:xVal>
          <c:yVal>
            <c:numRef>
              <c:f>(Pune!$G$6:$G$16,Pune!$G$18:$G$26)</c:f>
              <c:numCache>
                <c:formatCode>0.00</c:formatCode>
                <c:ptCount val="20"/>
                <c:pt idx="0">
                  <c:v>16.051364365971107</c:v>
                </c:pt>
                <c:pt idx="1">
                  <c:v>14.802981895633652</c:v>
                </c:pt>
                <c:pt idx="2">
                  <c:v>15.557729941291585</c:v>
                </c:pt>
                <c:pt idx="3">
                  <c:v>15.141430948419302</c:v>
                </c:pt>
                <c:pt idx="4">
                  <c:v>14.712643678160921</c:v>
                </c:pt>
                <c:pt idx="5">
                  <c:v>15.413070283600494</c:v>
                </c:pt>
                <c:pt idx="6">
                  <c:v>15.497076023391813</c:v>
                </c:pt>
                <c:pt idx="7">
                  <c:v>12.769184106763724</c:v>
                </c:pt>
                <c:pt idx="8">
                  <c:v>14.385729356478373</c:v>
                </c:pt>
                <c:pt idx="9">
                  <c:v>13.95017793594306</c:v>
                </c:pt>
                <c:pt idx="10">
                  <c:v>14.233576642335768</c:v>
                </c:pt>
                <c:pt idx="11">
                  <c:v>15.615714757345659</c:v>
                </c:pt>
                <c:pt idx="12">
                  <c:v>12.101366742596811</c:v>
                </c:pt>
                <c:pt idx="13">
                  <c:v>12.592592592592593</c:v>
                </c:pt>
                <c:pt idx="14">
                  <c:v>12.961373390557938</c:v>
                </c:pt>
                <c:pt idx="15">
                  <c:v>13.3</c:v>
                </c:pt>
                <c:pt idx="16">
                  <c:v>13.381774144716923</c:v>
                </c:pt>
                <c:pt idx="17">
                  <c:v>12.42344706911636</c:v>
                </c:pt>
                <c:pt idx="18">
                  <c:v>13.459854014598541</c:v>
                </c:pt>
                <c:pt idx="19">
                  <c:v>14.344915524386355</c:v>
                </c:pt>
              </c:numCache>
            </c:numRef>
          </c:yVal>
        </c:ser>
        <c:axId val="81081472"/>
        <c:axId val="81083008"/>
      </c:scatterChart>
      <c:valAx>
        <c:axId val="81081472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83008"/>
        <c:crosses val="autoZero"/>
        <c:crossBetween val="midCat"/>
      </c:valAx>
      <c:valAx>
        <c:axId val="81083008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8108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2016</c:v>
          </c:tx>
          <c:cat>
            <c:strRef>
              <c:f>Misc!$A$2:$A$13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Misc!$B$2:$B$13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11.459939065186166</c:v>
                </c:pt>
                <c:pt idx="6" formatCode="0.00">
                  <c:v>11.050573374290463</c:v>
                </c:pt>
                <c:pt idx="7" formatCode="0.00">
                  <c:v>14.213513498166757</c:v>
                </c:pt>
                <c:pt idx="8" formatCode="0.00">
                  <c:v>12.038410656796994</c:v>
                </c:pt>
                <c:pt idx="9" formatCode="0.00">
                  <c:v>11.232389533216402</c:v>
                </c:pt>
                <c:pt idx="10" formatCode="0.00">
                  <c:v>12.314254121915848</c:v>
                </c:pt>
                <c:pt idx="11" formatCode="0.00">
                  <c:v>12.103000245441242</c:v>
                </c:pt>
              </c:numCache>
            </c:numRef>
          </c:val>
        </c:ser>
        <c:ser>
          <c:idx val="1"/>
          <c:order val="1"/>
          <c:tx>
            <c:v>2017</c:v>
          </c:tx>
          <c:val>
            <c:numRef>
              <c:f>Misc!$C$2:$C$13</c:f>
              <c:numCache>
                <c:formatCode>0.00</c:formatCode>
                <c:ptCount val="12"/>
                <c:pt idx="0">
                  <c:v>15.997578084265493</c:v>
                </c:pt>
                <c:pt idx="1">
                  <c:v>15.16738092844818</c:v>
                </c:pt>
                <c:pt idx="2">
                  <c:v>14.597993522979237</c:v>
                </c:pt>
                <c:pt idx="3">
                  <c:v>14.385729356478373</c:v>
                </c:pt>
                <c:pt idx="4">
                  <c:v>15.340752088983129</c:v>
                </c:pt>
                <c:pt idx="5">
                  <c:v>15.615714757345659</c:v>
                </c:pt>
                <c:pt idx="6">
                  <c:v>12.101366742596811</c:v>
                </c:pt>
                <c:pt idx="7">
                  <c:v>12.592592592592593</c:v>
                </c:pt>
                <c:pt idx="8">
                  <c:v>13.214382511758288</c:v>
                </c:pt>
                <c:pt idx="9">
                  <c:v>12.42344706911636</c:v>
                </c:pt>
              </c:numCache>
            </c:numRef>
          </c:val>
        </c:ser>
        <c:axId val="73239552"/>
        <c:axId val="78496512"/>
      </c:barChart>
      <c:catAx>
        <c:axId val="73239552"/>
        <c:scaling>
          <c:orientation val="minMax"/>
        </c:scaling>
        <c:axPos val="b"/>
        <c:tickLblPos val="nextTo"/>
        <c:crossAx val="78496512"/>
        <c:crosses val="autoZero"/>
        <c:auto val="1"/>
        <c:lblAlgn val="ctr"/>
        <c:lblOffset val="100"/>
      </c:catAx>
      <c:valAx>
        <c:axId val="78496512"/>
        <c:scaling>
          <c:orientation val="minMax"/>
        </c:scaling>
        <c:axPos val="l"/>
        <c:majorGridlines/>
        <c:numFmt formatCode="General" sourceLinked="1"/>
        <c:tickLblPos val="nextTo"/>
        <c:crossAx val="7323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20</xdr:col>
      <xdr:colOff>514350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8</xdr:row>
      <xdr:rowOff>161925</xdr:rowOff>
    </xdr:from>
    <xdr:to>
      <xdr:col>25</xdr:col>
      <xdr:colOff>28575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32</xdr:row>
      <xdr:rowOff>66675</xdr:rowOff>
    </xdr:from>
    <xdr:to>
      <xdr:col>25</xdr:col>
      <xdr:colOff>1</xdr:colOff>
      <xdr:row>54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9</xdr:row>
      <xdr:rowOff>123824</xdr:rowOff>
    </xdr:from>
    <xdr:to>
      <xdr:col>24</xdr:col>
      <xdr:colOff>419101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24</xdr:col>
      <xdr:colOff>409576</xdr:colOff>
      <xdr:row>62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14</xdr:row>
      <xdr:rowOff>57150</xdr:rowOff>
    </xdr:from>
    <xdr:to>
      <xdr:col>17</xdr:col>
      <xdr:colOff>257175</xdr:colOff>
      <xdr:row>37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Z28" sqref="Z28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topLeftCell="A10" workbookViewId="0">
      <selection activeCell="O27" sqref="O27"/>
    </sheetView>
  </sheetViews>
  <sheetFormatPr defaultRowHeight="15"/>
  <cols>
    <col min="1" max="1" width="14.85546875" bestFit="1" customWidth="1"/>
    <col min="2" max="2" width="18.5703125" style="6" bestFit="1" customWidth="1"/>
    <col min="3" max="3" width="3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5" max="15" width="10.85546875" customWidth="1"/>
    <col min="16" max="16" width="12" bestFit="1" customWidth="1"/>
    <col min="18" max="18" width="17" customWidth="1"/>
  </cols>
  <sheetData>
    <row r="1" spans="1:18" s="1" customFormat="1" ht="15.75" thickBot="1">
      <c r="A1" s="36" t="s">
        <v>0</v>
      </c>
      <c r="B1" s="37" t="s">
        <v>1</v>
      </c>
      <c r="C1" s="36"/>
      <c r="D1" s="38" t="s">
        <v>2</v>
      </c>
      <c r="E1" s="38" t="s">
        <v>3</v>
      </c>
      <c r="F1" s="38" t="s">
        <v>4</v>
      </c>
      <c r="G1" s="38" t="s">
        <v>28</v>
      </c>
      <c r="H1" s="38" t="s">
        <v>29</v>
      </c>
      <c r="I1" s="38"/>
      <c r="J1" s="36" t="s">
        <v>5</v>
      </c>
      <c r="K1" s="36" t="s">
        <v>6</v>
      </c>
    </row>
    <row r="2" spans="1:18">
      <c r="A2">
        <v>20554</v>
      </c>
      <c r="B2" s="2">
        <v>42525</v>
      </c>
      <c r="C2" s="2"/>
      <c r="D2" s="4">
        <v>70.400000000000006</v>
      </c>
      <c r="E2" s="4">
        <f>D2*F2</f>
        <v>2812.1280000000002</v>
      </c>
      <c r="F2" s="4">
        <v>39.945</v>
      </c>
      <c r="G2" s="34" t="s">
        <v>36</v>
      </c>
      <c r="H2" s="21" t="s">
        <v>36</v>
      </c>
      <c r="J2" t="s">
        <v>7</v>
      </c>
      <c r="K2" t="s">
        <v>8</v>
      </c>
      <c r="O2" s="24" t="s">
        <v>28</v>
      </c>
      <c r="P2" s="23" t="s">
        <v>29</v>
      </c>
    </row>
    <row r="3" spans="1:18" ht="15.75" thickBot="1">
      <c r="A3">
        <v>20909</v>
      </c>
      <c r="B3" s="2">
        <v>42535</v>
      </c>
      <c r="C3" s="2"/>
      <c r="D3" s="4">
        <v>70.31</v>
      </c>
      <c r="E3" s="4">
        <f t="shared" ref="E3:E46" si="0">D3*F3</f>
        <v>2085.3946000000001</v>
      </c>
      <c r="F3" s="4">
        <v>29.66</v>
      </c>
      <c r="G3" s="3">
        <f t="shared" ref="G3:G46" si="1">(A3-A2)/F3</f>
        <v>11.968981793661497</v>
      </c>
      <c r="H3" s="4">
        <f>G3*$P$3</f>
        <v>28.152790651213753</v>
      </c>
      <c r="J3" t="s">
        <v>9</v>
      </c>
      <c r="K3" t="s">
        <v>8</v>
      </c>
      <c r="O3" s="25">
        <v>1</v>
      </c>
      <c r="P3" s="10">
        <v>2.3521458329999998</v>
      </c>
    </row>
    <row r="4" spans="1:18">
      <c r="A4">
        <v>21190</v>
      </c>
      <c r="B4" s="2">
        <v>42544</v>
      </c>
      <c r="C4" s="2"/>
      <c r="D4" s="4">
        <v>70.459999999999994</v>
      </c>
      <c r="E4" s="4">
        <f t="shared" si="0"/>
        <v>1808.0035999999998</v>
      </c>
      <c r="F4" s="4">
        <v>25.66</v>
      </c>
      <c r="G4" s="3">
        <f t="shared" si="1"/>
        <v>10.950896336710834</v>
      </c>
      <c r="H4" s="4">
        <f t="shared" ref="H4:H46" si="2">G4*$P$3</f>
        <v>25.758105186009349</v>
      </c>
      <c r="J4" t="s">
        <v>10</v>
      </c>
      <c r="K4" t="s">
        <v>8</v>
      </c>
    </row>
    <row r="5" spans="1:18">
      <c r="A5">
        <v>21541</v>
      </c>
      <c r="B5" s="2">
        <v>42556</v>
      </c>
      <c r="C5" s="2"/>
      <c r="D5" s="4">
        <v>69.459999999999994</v>
      </c>
      <c r="E5" s="4">
        <f t="shared" si="0"/>
        <v>2149.0924</v>
      </c>
      <c r="F5" s="4">
        <v>30.94</v>
      </c>
      <c r="G5" s="3">
        <f t="shared" si="1"/>
        <v>11.344537815126049</v>
      </c>
      <c r="H5" s="4">
        <f t="shared" si="2"/>
        <v>26.684007349159657</v>
      </c>
      <c r="J5" t="s">
        <v>11</v>
      </c>
      <c r="K5" t="s">
        <v>8</v>
      </c>
      <c r="O5" s="26" t="s">
        <v>30</v>
      </c>
      <c r="P5" s="28" t="s">
        <v>31</v>
      </c>
      <c r="Q5" s="29"/>
    </row>
    <row r="6" spans="1:18">
      <c r="A6">
        <v>21895</v>
      </c>
      <c r="B6" s="2">
        <v>42566</v>
      </c>
      <c r="C6" s="2"/>
      <c r="D6" s="4">
        <v>69.489999999999995</v>
      </c>
      <c r="E6" s="4">
        <f t="shared" si="0"/>
        <v>2286.9158999999995</v>
      </c>
      <c r="F6" s="4">
        <v>32.909999999999997</v>
      </c>
      <c r="G6" s="3">
        <f t="shared" si="1"/>
        <v>10.756608933454878</v>
      </c>
      <c r="H6" s="4">
        <f t="shared" si="2"/>
        <v>25.301112880036463</v>
      </c>
      <c r="J6" t="s">
        <v>11</v>
      </c>
      <c r="K6" t="s">
        <v>8</v>
      </c>
      <c r="O6" s="12" t="s">
        <v>28</v>
      </c>
      <c r="P6" s="11">
        <f>AVERAGE(G3:G152)</f>
        <v>13.73551726451794</v>
      </c>
    </row>
    <row r="7" spans="1:18">
      <c r="A7">
        <v>22262</v>
      </c>
      <c r="B7" s="2">
        <v>42585</v>
      </c>
      <c r="C7" s="2"/>
      <c r="D7" s="4">
        <v>65.58</v>
      </c>
      <c r="E7" s="4">
        <f t="shared" si="0"/>
        <v>2100.5273999999999</v>
      </c>
      <c r="F7" s="4">
        <v>32.03</v>
      </c>
      <c r="G7" s="3">
        <f t="shared" si="1"/>
        <v>11.458008117389946</v>
      </c>
      <c r="H7" s="4">
        <f t="shared" si="2"/>
        <v>26.950906047798934</v>
      </c>
      <c r="J7" t="s">
        <v>11</v>
      </c>
      <c r="K7" t="s">
        <v>8</v>
      </c>
      <c r="O7" s="12" t="s">
        <v>29</v>
      </c>
      <c r="P7" s="11">
        <f>P6*$P$3</f>
        <v>32.30793969783543</v>
      </c>
    </row>
    <row r="8" spans="1:18">
      <c r="A8" s="15">
        <v>22617</v>
      </c>
      <c r="B8" s="16">
        <v>42586</v>
      </c>
      <c r="C8" s="16"/>
      <c r="D8" s="17">
        <v>65.88</v>
      </c>
      <c r="E8" s="17">
        <f t="shared" si="0"/>
        <v>1499.4287999999999</v>
      </c>
      <c r="F8" s="17">
        <v>22.76</v>
      </c>
      <c r="G8" s="35">
        <f t="shared" si="1"/>
        <v>15.597539543057996</v>
      </c>
      <c r="H8" s="17">
        <f t="shared" si="2"/>
        <v>36.687687641256588</v>
      </c>
      <c r="I8" s="17"/>
      <c r="J8" s="15" t="s">
        <v>12</v>
      </c>
      <c r="K8" s="15" t="s">
        <v>13</v>
      </c>
    </row>
    <row r="9" spans="1:18">
      <c r="A9" s="15">
        <v>23109</v>
      </c>
      <c r="B9" s="16">
        <v>42588</v>
      </c>
      <c r="C9" s="16"/>
      <c r="D9" s="17">
        <v>55.38</v>
      </c>
      <c r="E9" s="17">
        <f t="shared" si="0"/>
        <v>1759.9764000000002</v>
      </c>
      <c r="F9" s="17">
        <v>31.78</v>
      </c>
      <c r="G9" s="35">
        <f t="shared" si="1"/>
        <v>15.481434864694776</v>
      </c>
      <c r="H9" s="17">
        <f t="shared" si="2"/>
        <v>36.414592505852731</v>
      </c>
      <c r="I9" s="17"/>
      <c r="J9" s="15" t="s">
        <v>14</v>
      </c>
      <c r="K9" s="15" t="s">
        <v>13</v>
      </c>
      <c r="R9" s="29"/>
    </row>
    <row r="10" spans="1:18">
      <c r="A10" s="15">
        <v>23322</v>
      </c>
      <c r="B10" s="16">
        <v>42590</v>
      </c>
      <c r="C10" s="16"/>
      <c r="D10" s="17">
        <v>55.63</v>
      </c>
      <c r="E10" s="17">
        <f t="shared" si="0"/>
        <v>700.88237000000004</v>
      </c>
      <c r="F10" s="17">
        <v>12.599</v>
      </c>
      <c r="G10" s="35">
        <f t="shared" si="1"/>
        <v>16.906103659020555</v>
      </c>
      <c r="H10" s="17">
        <f t="shared" si="2"/>
        <v>39.76562127383125</v>
      </c>
      <c r="I10" s="17"/>
      <c r="J10" s="15" t="s">
        <v>15</v>
      </c>
      <c r="K10" s="15" t="s">
        <v>13</v>
      </c>
    </row>
    <row r="11" spans="1:18">
      <c r="A11" s="15">
        <v>23809</v>
      </c>
      <c r="B11" s="16">
        <v>42590</v>
      </c>
      <c r="C11" s="16"/>
      <c r="D11" s="17">
        <v>68.510000000000005</v>
      </c>
      <c r="E11" s="17">
        <f t="shared" si="0"/>
        <v>2100.5166000000004</v>
      </c>
      <c r="F11" s="17">
        <v>30.66</v>
      </c>
      <c r="G11" s="35">
        <f t="shared" si="1"/>
        <v>15.883887801696021</v>
      </c>
      <c r="H11" s="17">
        <f t="shared" si="2"/>
        <v>37.361220504598826</v>
      </c>
      <c r="I11" s="17"/>
      <c r="J11" s="15" t="s">
        <v>11</v>
      </c>
      <c r="K11" s="15" t="s">
        <v>13</v>
      </c>
      <c r="O11" s="33" t="s">
        <v>37</v>
      </c>
      <c r="P11" s="33"/>
    </row>
    <row r="12" spans="1:18">
      <c r="A12">
        <v>24214</v>
      </c>
      <c r="B12" s="2">
        <v>42603</v>
      </c>
      <c r="C12" s="2"/>
      <c r="D12" s="4">
        <v>64.45</v>
      </c>
      <c r="E12" s="4">
        <f t="shared" si="0"/>
        <v>2150.6965</v>
      </c>
      <c r="F12" s="4">
        <v>33.369999999999997</v>
      </c>
      <c r="G12" s="3">
        <f t="shared" si="1"/>
        <v>12.13664968534612</v>
      </c>
      <c r="H12" s="4">
        <f t="shared" si="2"/>
        <v>28.547169983967635</v>
      </c>
      <c r="J12" t="s">
        <v>11</v>
      </c>
      <c r="K12" t="s">
        <v>8</v>
      </c>
      <c r="O12" s="22" t="s">
        <v>38</v>
      </c>
      <c r="P12" s="27">
        <f>SUM(F2:F152)</f>
        <v>1251.277</v>
      </c>
    </row>
    <row r="13" spans="1:18">
      <c r="A13">
        <v>24618</v>
      </c>
      <c r="B13" s="2">
        <v>42612</v>
      </c>
      <c r="C13" s="2"/>
      <c r="D13" s="4">
        <v>64.489999999999995</v>
      </c>
      <c r="E13" s="4">
        <f t="shared" si="0"/>
        <v>2165.5741999999996</v>
      </c>
      <c r="F13" s="4">
        <v>33.58</v>
      </c>
      <c r="G13" s="3">
        <f t="shared" si="1"/>
        <v>12.030970815961883</v>
      </c>
      <c r="H13" s="4">
        <f t="shared" si="2"/>
        <v>28.298597871709351</v>
      </c>
      <c r="J13" t="s">
        <v>11</v>
      </c>
      <c r="K13" t="s">
        <v>8</v>
      </c>
      <c r="O13" s="12" t="s">
        <v>39</v>
      </c>
      <c r="P13" s="11">
        <f>P12*0.264172</f>
        <v>330.55234764400001</v>
      </c>
    </row>
    <row r="14" spans="1:18">
      <c r="A14">
        <v>25024</v>
      </c>
      <c r="B14" s="2">
        <v>42619</v>
      </c>
      <c r="C14" s="2"/>
      <c r="D14" s="4">
        <v>68.099999999999994</v>
      </c>
      <c r="E14" s="4">
        <f t="shared" si="0"/>
        <v>2128.806</v>
      </c>
      <c r="F14" s="4">
        <v>31.26</v>
      </c>
      <c r="G14" s="3">
        <f t="shared" si="1"/>
        <v>12.987843889955213</v>
      </c>
      <c r="H14" s="4">
        <f t="shared" si="2"/>
        <v>30.549302885412661</v>
      </c>
      <c r="J14" t="s">
        <v>11</v>
      </c>
      <c r="K14" t="s">
        <v>8</v>
      </c>
    </row>
    <row r="15" spans="1:18">
      <c r="A15">
        <v>25358</v>
      </c>
      <c r="B15" s="2">
        <v>42631</v>
      </c>
      <c r="C15" s="2"/>
      <c r="D15" s="4">
        <v>68.92</v>
      </c>
      <c r="E15" s="4">
        <f t="shared" si="0"/>
        <v>2075.8704000000002</v>
      </c>
      <c r="F15" s="4">
        <v>30.12</v>
      </c>
      <c r="G15" s="3">
        <f t="shared" si="1"/>
        <v>11.088977423638777</v>
      </c>
      <c r="H15" s="4">
        <f t="shared" si="2"/>
        <v>26.082892039243024</v>
      </c>
      <c r="J15" t="s">
        <v>11</v>
      </c>
      <c r="K15" t="s">
        <v>8</v>
      </c>
      <c r="O15" s="33" t="s">
        <v>40</v>
      </c>
      <c r="P15" s="33"/>
    </row>
    <row r="16" spans="1:18">
      <c r="A16">
        <v>25686</v>
      </c>
      <c r="B16" s="2">
        <v>42648</v>
      </c>
      <c r="C16" s="2"/>
      <c r="D16" s="4">
        <v>69.44</v>
      </c>
      <c r="E16" s="4">
        <f t="shared" si="0"/>
        <v>2089.4495999999999</v>
      </c>
      <c r="F16" s="4">
        <v>30.09</v>
      </c>
      <c r="G16" s="3">
        <f t="shared" si="1"/>
        <v>10.900631439016285</v>
      </c>
      <c r="H16" s="4">
        <f t="shared" si="2"/>
        <v>25.639874816350947</v>
      </c>
      <c r="J16" t="s">
        <v>11</v>
      </c>
      <c r="K16" t="s">
        <v>8</v>
      </c>
      <c r="O16" s="22" t="s">
        <v>41</v>
      </c>
      <c r="P16" s="27">
        <f>SUM(E2:E152)</f>
        <v>90844.749329999991</v>
      </c>
    </row>
    <row r="17" spans="1:18">
      <c r="A17">
        <v>26015</v>
      </c>
      <c r="B17" s="2">
        <v>42665</v>
      </c>
      <c r="C17" s="2"/>
      <c r="D17" s="4">
        <v>71.28</v>
      </c>
      <c r="E17" s="4">
        <f t="shared" si="0"/>
        <v>2027.9159999999999</v>
      </c>
      <c r="F17" s="4">
        <v>28.45</v>
      </c>
      <c r="G17" s="3">
        <f t="shared" si="1"/>
        <v>11.564147627416521</v>
      </c>
      <c r="H17" s="4">
        <f t="shared" si="2"/>
        <v>27.200561654024604</v>
      </c>
      <c r="J17" t="s">
        <v>16</v>
      </c>
      <c r="K17" t="s">
        <v>8</v>
      </c>
      <c r="O17" s="12" t="s">
        <v>42</v>
      </c>
      <c r="P17" s="30">
        <f>P16*Q17</f>
        <v>1453.51598928</v>
      </c>
      <c r="Q17" s="32">
        <v>1.6E-2</v>
      </c>
      <c r="R17" s="31">
        <v>43081.614583333336</v>
      </c>
    </row>
    <row r="18" spans="1:18">
      <c r="A18">
        <v>26420</v>
      </c>
      <c r="B18" s="2">
        <v>42678</v>
      </c>
      <c r="C18" s="2"/>
      <c r="D18" s="4">
        <v>74.16</v>
      </c>
      <c r="E18" s="4">
        <f t="shared" si="0"/>
        <v>2267.0711999999999</v>
      </c>
      <c r="F18" s="4">
        <v>30.57</v>
      </c>
      <c r="G18" s="3">
        <f t="shared" si="1"/>
        <v>13.24828263002944</v>
      </c>
      <c r="H18" s="4">
        <f t="shared" si="2"/>
        <v>31.161892782630026</v>
      </c>
      <c r="J18" t="s">
        <v>16</v>
      </c>
      <c r="K18" t="s">
        <v>8</v>
      </c>
    </row>
    <row r="19" spans="1:18">
      <c r="A19">
        <v>26763</v>
      </c>
      <c r="B19" s="2">
        <v>42695</v>
      </c>
      <c r="C19" s="2"/>
      <c r="D19" s="4">
        <v>70.69</v>
      </c>
      <c r="E19" s="4">
        <f t="shared" si="0"/>
        <v>2130.5965999999999</v>
      </c>
      <c r="F19" s="4">
        <v>30.14</v>
      </c>
      <c r="G19" s="3">
        <f t="shared" si="1"/>
        <v>11.380225613802256</v>
      </c>
      <c r="H19" s="4">
        <f t="shared" si="2"/>
        <v>26.767950256104843</v>
      </c>
      <c r="J19" t="s">
        <v>16</v>
      </c>
      <c r="K19" t="s">
        <v>8</v>
      </c>
    </row>
    <row r="20" spans="1:18">
      <c r="A20">
        <v>27165</v>
      </c>
      <c r="B20" s="2">
        <v>42724</v>
      </c>
      <c r="C20" s="2"/>
      <c r="D20" s="4">
        <v>74.75</v>
      </c>
      <c r="E20" s="4">
        <f t="shared" si="0"/>
        <v>2277.6324999999997</v>
      </c>
      <c r="F20" s="4">
        <v>30.47</v>
      </c>
      <c r="G20" s="3">
        <f t="shared" si="1"/>
        <v>13.193304890055794</v>
      </c>
      <c r="H20" s="4">
        <f t="shared" si="2"/>
        <v>31.032577120643257</v>
      </c>
      <c r="J20" t="s">
        <v>16</v>
      </c>
      <c r="K20" t="s">
        <v>8</v>
      </c>
    </row>
    <row r="21" spans="1:18">
      <c r="A21">
        <v>27538</v>
      </c>
      <c r="B21" s="2">
        <v>42733</v>
      </c>
      <c r="C21" s="2"/>
      <c r="D21" s="4">
        <v>73.650000000000006</v>
      </c>
      <c r="E21" s="4">
        <f t="shared" si="0"/>
        <v>2494.5255000000002</v>
      </c>
      <c r="F21" s="4">
        <v>33.869999999999997</v>
      </c>
      <c r="G21" s="3">
        <f t="shared" si="1"/>
        <v>11.012695600826691</v>
      </c>
      <c r="H21" s="4">
        <f t="shared" si="2"/>
        <v>25.903466067581927</v>
      </c>
      <c r="J21" t="s">
        <v>16</v>
      </c>
      <c r="K21" t="s">
        <v>8</v>
      </c>
    </row>
    <row r="22" spans="1:18">
      <c r="A22">
        <v>27619</v>
      </c>
      <c r="B22" s="2">
        <v>42737</v>
      </c>
      <c r="C22" s="2"/>
      <c r="D22" s="4">
        <v>75.400000000000006</v>
      </c>
      <c r="E22" s="4">
        <f t="shared" si="0"/>
        <v>509.70400000000001</v>
      </c>
      <c r="F22" s="4">
        <v>6.76</v>
      </c>
      <c r="G22" s="3">
        <f t="shared" si="1"/>
        <v>11.98224852071006</v>
      </c>
      <c r="H22" s="4">
        <f t="shared" si="2"/>
        <v>28.183995927958581</v>
      </c>
      <c r="J22" t="s">
        <v>16</v>
      </c>
      <c r="K22" t="s">
        <v>8</v>
      </c>
    </row>
    <row r="23" spans="1:18">
      <c r="A23" s="15">
        <v>27932</v>
      </c>
      <c r="B23" s="16">
        <v>42738</v>
      </c>
      <c r="C23" s="16"/>
      <c r="D23" s="17">
        <v>76.819999999999993</v>
      </c>
      <c r="E23" s="17">
        <f t="shared" si="0"/>
        <v>1261.3843999999999</v>
      </c>
      <c r="F23" s="17">
        <v>16.420000000000002</v>
      </c>
      <c r="G23" s="35">
        <f t="shared" si="1"/>
        <v>19.062119366626064</v>
      </c>
      <c r="H23" s="17">
        <f t="shared" si="2"/>
        <v>44.836884636358093</v>
      </c>
      <c r="I23" s="17"/>
      <c r="J23" s="15" t="s">
        <v>17</v>
      </c>
      <c r="K23" s="15" t="s">
        <v>13</v>
      </c>
    </row>
    <row r="24" spans="1:18">
      <c r="A24" s="15">
        <v>28295</v>
      </c>
      <c r="B24" s="16">
        <v>42739</v>
      </c>
      <c r="C24" s="16"/>
      <c r="D24" s="17">
        <v>59.67</v>
      </c>
      <c r="E24" s="17">
        <f t="shared" si="0"/>
        <v>1359.99864</v>
      </c>
      <c r="F24" s="17">
        <v>22.792000000000002</v>
      </c>
      <c r="G24" s="35">
        <f t="shared" si="1"/>
        <v>15.926640926640925</v>
      </c>
      <c r="H24" s="17">
        <f t="shared" si="2"/>
        <v>37.461782089285705</v>
      </c>
      <c r="I24" s="17"/>
      <c r="J24" s="15" t="s">
        <v>18</v>
      </c>
      <c r="K24" s="15" t="s">
        <v>13</v>
      </c>
    </row>
    <row r="25" spans="1:18">
      <c r="A25" s="15">
        <v>28541</v>
      </c>
      <c r="B25" s="16">
        <v>42740</v>
      </c>
      <c r="C25" s="16"/>
      <c r="D25" s="17">
        <v>75.92</v>
      </c>
      <c r="E25" s="17">
        <f t="shared" si="0"/>
        <v>1100.8399999999999</v>
      </c>
      <c r="F25" s="17">
        <v>14.5</v>
      </c>
      <c r="G25" s="35">
        <f t="shared" si="1"/>
        <v>16.96551724137931</v>
      </c>
      <c r="H25" s="17">
        <f t="shared" si="2"/>
        <v>39.905370683999998</v>
      </c>
      <c r="I25" s="17"/>
      <c r="J25" s="15" t="s">
        <v>19</v>
      </c>
      <c r="K25" s="15" t="s">
        <v>13</v>
      </c>
    </row>
    <row r="26" spans="1:18">
      <c r="A26">
        <v>29041</v>
      </c>
      <c r="B26" s="2">
        <v>42757</v>
      </c>
      <c r="C26" s="2"/>
      <c r="D26" s="4">
        <v>76.33</v>
      </c>
      <c r="E26" s="4">
        <f t="shared" si="0"/>
        <v>2377.6794999999997</v>
      </c>
      <c r="F26" s="4">
        <v>31.15</v>
      </c>
      <c r="G26" s="3">
        <f t="shared" si="1"/>
        <v>16.051364365971107</v>
      </c>
      <c r="H26" s="4">
        <f t="shared" si="2"/>
        <v>37.755149807383624</v>
      </c>
      <c r="J26" t="s">
        <v>20</v>
      </c>
      <c r="K26" t="s">
        <v>8</v>
      </c>
    </row>
    <row r="27" spans="1:18">
      <c r="A27">
        <v>29319</v>
      </c>
      <c r="B27" s="2">
        <v>42770</v>
      </c>
      <c r="C27" s="2"/>
      <c r="D27" s="4">
        <v>79.209999999999994</v>
      </c>
      <c r="E27" s="4">
        <f t="shared" si="0"/>
        <v>1487.5637999999999</v>
      </c>
      <c r="F27" s="4">
        <v>18.78</v>
      </c>
      <c r="G27" s="3">
        <f t="shared" si="1"/>
        <v>14.802981895633652</v>
      </c>
      <c r="H27" s="4">
        <f t="shared" si="2"/>
        <v>34.818772181789129</v>
      </c>
      <c r="J27" t="s">
        <v>21</v>
      </c>
      <c r="K27" t="s">
        <v>8</v>
      </c>
    </row>
    <row r="28" spans="1:18">
      <c r="A28">
        <v>29796</v>
      </c>
      <c r="B28" s="2">
        <v>42778</v>
      </c>
      <c r="C28" s="2"/>
      <c r="D28" s="4">
        <v>76.33</v>
      </c>
      <c r="E28" s="4">
        <f t="shared" si="0"/>
        <v>2340.2777999999998</v>
      </c>
      <c r="F28" s="4">
        <v>30.66</v>
      </c>
      <c r="G28" s="3">
        <f t="shared" si="1"/>
        <v>15.557729941291585</v>
      </c>
      <c r="H28" s="4">
        <f t="shared" si="2"/>
        <v>36.594049652348332</v>
      </c>
      <c r="J28" t="s">
        <v>21</v>
      </c>
      <c r="K28" t="s">
        <v>8</v>
      </c>
    </row>
    <row r="29" spans="1:18">
      <c r="A29">
        <v>29978</v>
      </c>
      <c r="B29" s="2">
        <v>42788</v>
      </c>
      <c r="C29" s="2"/>
      <c r="D29" s="4">
        <v>76.34</v>
      </c>
      <c r="E29" s="4">
        <f t="shared" si="0"/>
        <v>917.60680000000002</v>
      </c>
      <c r="F29" s="4">
        <v>12.02</v>
      </c>
      <c r="G29" s="3">
        <f>(A29-A28)/F29</f>
        <v>15.141430948419302</v>
      </c>
      <c r="H29" s="4">
        <f t="shared" si="2"/>
        <v>35.614853710981698</v>
      </c>
      <c r="J29" t="s">
        <v>21</v>
      </c>
      <c r="K29" t="s">
        <v>8</v>
      </c>
    </row>
    <row r="30" spans="1:18">
      <c r="A30">
        <v>30106</v>
      </c>
      <c r="B30" s="2">
        <v>42797</v>
      </c>
      <c r="C30" s="2"/>
      <c r="D30" s="4">
        <v>76.45</v>
      </c>
      <c r="E30" s="4">
        <f t="shared" si="0"/>
        <v>665.11500000000001</v>
      </c>
      <c r="F30" s="4">
        <v>8.6999999999999993</v>
      </c>
      <c r="G30" s="3">
        <f t="shared" si="1"/>
        <v>14.712643678160921</v>
      </c>
      <c r="H30" s="4">
        <f t="shared" si="2"/>
        <v>34.606283519999998</v>
      </c>
      <c r="J30" t="s">
        <v>21</v>
      </c>
      <c r="K30" t="s">
        <v>8</v>
      </c>
    </row>
    <row r="31" spans="1:18">
      <c r="A31">
        <v>30606</v>
      </c>
      <c r="B31" s="2">
        <v>42806</v>
      </c>
      <c r="C31" s="2"/>
      <c r="D31" s="4">
        <v>79.06</v>
      </c>
      <c r="E31" s="4">
        <f t="shared" si="0"/>
        <v>2564.7064</v>
      </c>
      <c r="F31" s="4">
        <v>32.44</v>
      </c>
      <c r="G31" s="3">
        <f t="shared" si="1"/>
        <v>15.413070283600494</v>
      </c>
      <c r="H31" s="4">
        <f t="shared" si="2"/>
        <v>36.253789041307023</v>
      </c>
      <c r="J31" t="s">
        <v>22</v>
      </c>
      <c r="K31" t="s">
        <v>8</v>
      </c>
    </row>
    <row r="32" spans="1:18">
      <c r="A32">
        <v>30924</v>
      </c>
      <c r="B32" s="2">
        <v>42811</v>
      </c>
      <c r="C32" s="2"/>
      <c r="D32" s="4">
        <v>75.739999999999995</v>
      </c>
      <c r="E32" s="4">
        <f t="shared" si="0"/>
        <v>1554.1847999999998</v>
      </c>
      <c r="F32" s="4">
        <v>20.52</v>
      </c>
      <c r="G32" s="3">
        <f t="shared" si="1"/>
        <v>15.497076023391813</v>
      </c>
      <c r="H32" s="4">
        <f t="shared" si="2"/>
        <v>36.451382792105257</v>
      </c>
      <c r="J32" t="s">
        <v>23</v>
      </c>
      <c r="K32" t="s">
        <v>8</v>
      </c>
    </row>
    <row r="33" spans="1:11">
      <c r="A33">
        <v>31345</v>
      </c>
      <c r="B33" s="2">
        <v>42825</v>
      </c>
      <c r="C33" s="2"/>
      <c r="D33" s="4">
        <v>76.33</v>
      </c>
      <c r="E33" s="4">
        <f t="shared" si="0"/>
        <v>2516.6000999999997</v>
      </c>
      <c r="F33" s="4">
        <v>32.97</v>
      </c>
      <c r="G33" s="3">
        <f t="shared" si="1"/>
        <v>12.769184106763724</v>
      </c>
      <c r="H33" s="4">
        <f t="shared" si="2"/>
        <v>30.034983187534117</v>
      </c>
      <c r="J33" t="s">
        <v>21</v>
      </c>
      <c r="K33" t="s">
        <v>8</v>
      </c>
    </row>
    <row r="34" spans="1:11">
      <c r="A34">
        <v>31795</v>
      </c>
      <c r="B34" s="2">
        <v>42846</v>
      </c>
      <c r="C34" s="2"/>
      <c r="D34" s="4">
        <v>73.72</v>
      </c>
      <c r="E34" s="4">
        <f t="shared" si="0"/>
        <v>2306.03532</v>
      </c>
      <c r="F34" s="4">
        <v>31.280999999999999</v>
      </c>
      <c r="G34" s="3">
        <f t="shared" si="1"/>
        <v>14.385729356478373</v>
      </c>
      <c r="H34" s="4">
        <f t="shared" si="2"/>
        <v>33.837333360506378</v>
      </c>
      <c r="J34" t="s">
        <v>21</v>
      </c>
      <c r="K34" t="s">
        <v>8</v>
      </c>
    </row>
    <row r="35" spans="1:11">
      <c r="A35">
        <v>32187</v>
      </c>
      <c r="B35" s="2">
        <v>42863</v>
      </c>
      <c r="C35" s="2"/>
      <c r="D35" s="4">
        <v>79.239999999999995</v>
      </c>
      <c r="E35" s="4">
        <f t="shared" si="0"/>
        <v>2226.6439999999998</v>
      </c>
      <c r="F35" s="4">
        <v>28.1</v>
      </c>
      <c r="G35" s="3">
        <f t="shared" si="1"/>
        <v>13.95017793594306</v>
      </c>
      <c r="H35" s="4">
        <f t="shared" si="2"/>
        <v>32.812852901637008</v>
      </c>
      <c r="J35" t="s">
        <v>23</v>
      </c>
      <c r="K35" t="s">
        <v>8</v>
      </c>
    </row>
    <row r="36" spans="1:11">
      <c r="A36">
        <v>32382</v>
      </c>
      <c r="B36" s="2">
        <v>42871</v>
      </c>
      <c r="C36" s="2"/>
      <c r="D36" s="4">
        <v>73.56</v>
      </c>
      <c r="E36" s="4">
        <f t="shared" si="0"/>
        <v>1007.7719999999999</v>
      </c>
      <c r="F36" s="4">
        <v>13.7</v>
      </c>
      <c r="G36" s="3">
        <f t="shared" si="1"/>
        <v>14.233576642335768</v>
      </c>
      <c r="H36" s="4">
        <f t="shared" si="2"/>
        <v>33.479447987956206</v>
      </c>
      <c r="J36" t="s">
        <v>24</v>
      </c>
      <c r="K36" t="s">
        <v>8</v>
      </c>
    </row>
    <row r="37" spans="1:11">
      <c r="A37" s="15">
        <v>32963</v>
      </c>
      <c r="B37" s="16">
        <v>42874</v>
      </c>
      <c r="C37" s="16"/>
      <c r="D37" s="17">
        <v>70.03</v>
      </c>
      <c r="E37" s="17">
        <f t="shared" si="0"/>
        <v>2280.8771000000002</v>
      </c>
      <c r="F37" s="17">
        <v>32.57</v>
      </c>
      <c r="G37" s="35">
        <f t="shared" si="1"/>
        <v>17.838501688670554</v>
      </c>
      <c r="H37" s="17">
        <f t="shared" si="2"/>
        <v>41.958757413969906</v>
      </c>
      <c r="I37" s="17"/>
      <c r="J37" s="15" t="s">
        <v>25</v>
      </c>
      <c r="K37" s="15" t="s">
        <v>13</v>
      </c>
    </row>
    <row r="38" spans="1:11">
      <c r="A38">
        <v>33436</v>
      </c>
      <c r="B38" s="2">
        <v>42887</v>
      </c>
      <c r="C38" s="2"/>
      <c r="D38" s="4">
        <v>79.83</v>
      </c>
      <c r="E38" s="4">
        <f t="shared" si="0"/>
        <v>2418.0506999999998</v>
      </c>
      <c r="F38" s="4">
        <v>30.29</v>
      </c>
      <c r="G38" s="3">
        <f t="shared" si="1"/>
        <v>15.615714757345659</v>
      </c>
      <c r="H38" s="4">
        <f t="shared" si="2"/>
        <v>36.730438395807191</v>
      </c>
      <c r="J38" t="s">
        <v>21</v>
      </c>
      <c r="K38" t="s">
        <v>8</v>
      </c>
    </row>
    <row r="39" spans="1:11">
      <c r="A39">
        <v>33861</v>
      </c>
      <c r="B39" s="2">
        <v>42933</v>
      </c>
      <c r="C39" s="2"/>
      <c r="D39" s="4">
        <v>73.44</v>
      </c>
      <c r="E39" s="4">
        <f t="shared" si="0"/>
        <v>2579.2127999999998</v>
      </c>
      <c r="F39" s="4">
        <v>35.119999999999997</v>
      </c>
      <c r="G39" s="3">
        <f t="shared" si="1"/>
        <v>12.101366742596811</v>
      </c>
      <c r="H39" s="4">
        <f t="shared" si="2"/>
        <v>28.464179357203871</v>
      </c>
      <c r="J39" t="s">
        <v>21</v>
      </c>
      <c r="K39" t="s">
        <v>8</v>
      </c>
    </row>
    <row r="40" spans="1:11">
      <c r="A40">
        <v>34286</v>
      </c>
      <c r="B40" s="2">
        <v>42969</v>
      </c>
      <c r="C40" s="2"/>
      <c r="D40" s="4">
        <v>77.760000000000005</v>
      </c>
      <c r="E40" s="4">
        <f t="shared" si="0"/>
        <v>2624.4</v>
      </c>
      <c r="F40" s="4">
        <v>33.75</v>
      </c>
      <c r="G40" s="3">
        <f t="shared" si="1"/>
        <v>12.592592592592593</v>
      </c>
      <c r="H40" s="4">
        <f t="shared" si="2"/>
        <v>29.619614193333334</v>
      </c>
      <c r="J40" t="s">
        <v>26</v>
      </c>
      <c r="K40" t="s">
        <v>8</v>
      </c>
    </row>
    <row r="41" spans="1:11">
      <c r="A41">
        <v>34739</v>
      </c>
      <c r="B41" s="2">
        <v>42985</v>
      </c>
      <c r="C41" s="2"/>
      <c r="D41" s="4">
        <v>81.47</v>
      </c>
      <c r="E41" s="4">
        <f t="shared" si="0"/>
        <v>2847.3765000000003</v>
      </c>
      <c r="F41" s="4">
        <v>34.950000000000003</v>
      </c>
      <c r="G41" s="3">
        <f t="shared" si="1"/>
        <v>12.961373390557938</v>
      </c>
      <c r="H41" s="4">
        <f t="shared" si="2"/>
        <v>30.487040410557931</v>
      </c>
      <c r="J41" t="s">
        <v>21</v>
      </c>
      <c r="K41" t="s">
        <v>8</v>
      </c>
    </row>
    <row r="42" spans="1:11">
      <c r="A42">
        <v>35138</v>
      </c>
      <c r="B42" s="2">
        <v>42988</v>
      </c>
      <c r="C42" s="2"/>
      <c r="D42" s="4">
        <v>82.22</v>
      </c>
      <c r="E42" s="4">
        <f t="shared" si="0"/>
        <v>2466.6</v>
      </c>
      <c r="F42" s="4">
        <v>30</v>
      </c>
      <c r="G42" s="3">
        <f t="shared" si="1"/>
        <v>13.3</v>
      </c>
      <c r="H42" s="4">
        <f t="shared" si="2"/>
        <v>31.283539578899997</v>
      </c>
      <c r="J42" t="s">
        <v>27</v>
      </c>
      <c r="K42" t="s">
        <v>8</v>
      </c>
    </row>
    <row r="43" spans="1:11">
      <c r="A43">
        <v>35580</v>
      </c>
      <c r="B43" s="2">
        <v>43005</v>
      </c>
      <c r="C43" s="2"/>
      <c r="D43" s="4">
        <v>79.34</v>
      </c>
      <c r="E43" s="4">
        <f t="shared" si="0"/>
        <v>2620.6002000000003</v>
      </c>
      <c r="F43" s="4">
        <v>33.03</v>
      </c>
      <c r="G43" s="3">
        <f t="shared" si="1"/>
        <v>13.381774144716923</v>
      </c>
      <c r="H43" s="4">
        <f t="shared" si="2"/>
        <v>31.475884292643048</v>
      </c>
      <c r="J43" t="s">
        <v>26</v>
      </c>
      <c r="K43" t="s">
        <v>8</v>
      </c>
    </row>
    <row r="44" spans="1:11">
      <c r="A44">
        <v>36006</v>
      </c>
      <c r="B44" s="2">
        <v>43026</v>
      </c>
      <c r="C44" s="2"/>
      <c r="D44" s="4">
        <v>77.959999999999994</v>
      </c>
      <c r="E44" s="4">
        <f t="shared" si="0"/>
        <v>2673.2483999999995</v>
      </c>
      <c r="F44" s="4">
        <v>34.29</v>
      </c>
      <c r="G44" s="3">
        <f t="shared" si="1"/>
        <v>12.42344706911636</v>
      </c>
      <c r="H44" s="4">
        <f t="shared" si="2"/>
        <v>29.221759255118108</v>
      </c>
      <c r="J44" t="s">
        <v>21</v>
      </c>
      <c r="K44" t="s">
        <v>8</v>
      </c>
    </row>
    <row r="45" spans="1:11">
      <c r="A45">
        <v>36467</v>
      </c>
      <c r="B45" s="2">
        <v>43045</v>
      </c>
      <c r="C45" s="2"/>
      <c r="D45" s="4">
        <v>76.760000000000005</v>
      </c>
      <c r="E45" s="4">
        <f t="shared" si="0"/>
        <v>2629.03</v>
      </c>
      <c r="F45" s="4">
        <v>34.25</v>
      </c>
      <c r="G45" s="3">
        <f t="shared" si="1"/>
        <v>13.459854014598541</v>
      </c>
      <c r="H45" s="4">
        <f t="shared" si="2"/>
        <v>31.659539533226276</v>
      </c>
      <c r="J45" t="s">
        <v>21</v>
      </c>
      <c r="K45" t="s">
        <v>8</v>
      </c>
    </row>
    <row r="46" spans="1:11">
      <c r="A46">
        <v>36917</v>
      </c>
      <c r="B46" s="2">
        <v>43068</v>
      </c>
      <c r="C46" s="2"/>
      <c r="D46" s="4">
        <v>76.45</v>
      </c>
      <c r="E46" s="4">
        <f t="shared" si="0"/>
        <v>2398.2365</v>
      </c>
      <c r="F46" s="4">
        <v>31.37</v>
      </c>
      <c r="G46" s="3">
        <f t="shared" si="1"/>
        <v>14.344915524386355</v>
      </c>
      <c r="H46" s="4">
        <f t="shared" si="2"/>
        <v>33.74133327542237</v>
      </c>
      <c r="J46" t="s">
        <v>26</v>
      </c>
      <c r="K46" t="s">
        <v>8</v>
      </c>
    </row>
  </sheetData>
  <mergeCells count="2">
    <mergeCell ref="O15:P15"/>
    <mergeCell ref="O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6"/>
  <sheetViews>
    <sheetView topLeftCell="A22" workbookViewId="0">
      <selection activeCell="S6" sqref="S6"/>
    </sheetView>
  </sheetViews>
  <sheetFormatPr defaultRowHeight="15"/>
  <cols>
    <col min="1" max="1" width="14.85546875" bestFit="1" customWidth="1"/>
    <col min="2" max="2" width="18.5703125" style="6" bestFit="1" customWidth="1"/>
    <col min="3" max="3" width="3" customWidth="1"/>
    <col min="4" max="4" width="9" style="4" customWidth="1"/>
    <col min="5" max="5" width="10.42578125" style="4" customWidth="1"/>
    <col min="6" max="6" width="9.5703125" style="4" customWidth="1"/>
    <col min="7" max="7" width="9.140625" style="4"/>
    <col min="8" max="8" width="10.7109375" style="4" customWidth="1"/>
    <col min="9" max="9" width="3.5703125" style="4" customWidth="1"/>
    <col min="10" max="10" width="17.28515625" customWidth="1"/>
    <col min="11" max="11" width="7.7109375" customWidth="1"/>
    <col min="15" max="15" width="9.5703125" customWidth="1"/>
    <col min="16" max="16" width="12" bestFit="1" customWidth="1"/>
  </cols>
  <sheetData>
    <row r="1" spans="1:17" ht="15.75" thickBot="1">
      <c r="A1" s="1" t="s">
        <v>0</v>
      </c>
      <c r="B1" s="5" t="s">
        <v>1</v>
      </c>
      <c r="C1" s="1"/>
      <c r="D1" s="3" t="s">
        <v>2</v>
      </c>
      <c r="E1" s="3" t="s">
        <v>3</v>
      </c>
      <c r="F1" s="3" t="s">
        <v>4</v>
      </c>
      <c r="G1" s="3" t="s">
        <v>28</v>
      </c>
      <c r="H1" s="3" t="s">
        <v>29</v>
      </c>
      <c r="I1" s="3"/>
      <c r="J1" s="1" t="s">
        <v>5</v>
      </c>
      <c r="K1" s="1" t="s">
        <v>6</v>
      </c>
      <c r="L1" s="1"/>
      <c r="M1" s="1"/>
      <c r="N1" s="1"/>
      <c r="O1" s="1"/>
      <c r="P1" s="1"/>
      <c r="Q1" s="1"/>
    </row>
    <row r="2" spans="1:17">
      <c r="A2">
        <v>20554</v>
      </c>
      <c r="B2" s="2">
        <v>42525</v>
      </c>
      <c r="C2" s="2"/>
      <c r="D2" s="4">
        <v>70.400000000000006</v>
      </c>
      <c r="E2" s="4">
        <f>D2*F2</f>
        <v>2812.1280000000002</v>
      </c>
      <c r="F2" s="4">
        <v>39.945</v>
      </c>
      <c r="G2" s="20" t="s">
        <v>36</v>
      </c>
      <c r="H2" s="20" t="s">
        <v>36</v>
      </c>
      <c r="J2" t="s">
        <v>7</v>
      </c>
      <c r="K2" t="s">
        <v>8</v>
      </c>
      <c r="O2" s="7" t="s">
        <v>28</v>
      </c>
      <c r="P2" s="8" t="s">
        <v>29</v>
      </c>
    </row>
    <row r="3" spans="1:17" ht="15.75" thickBot="1">
      <c r="A3">
        <v>20909</v>
      </c>
      <c r="B3" s="2">
        <v>42535</v>
      </c>
      <c r="C3" s="2"/>
      <c r="D3" s="4">
        <v>70.31</v>
      </c>
      <c r="E3" s="4">
        <f t="shared" ref="E3:E22" si="0">D3*F3</f>
        <v>2085.3946000000001</v>
      </c>
      <c r="F3" s="4">
        <v>29.66</v>
      </c>
      <c r="G3" s="4">
        <f t="shared" ref="G3:G22" si="1">(A3-A2)/F3</f>
        <v>11.968981793661497</v>
      </c>
      <c r="H3" s="4">
        <f>G3*$P$3</f>
        <v>28.152790651213753</v>
      </c>
      <c r="J3" t="s">
        <v>9</v>
      </c>
      <c r="K3" t="s">
        <v>8</v>
      </c>
      <c r="O3" s="9">
        <v>1</v>
      </c>
      <c r="P3" s="10">
        <v>2.3521458329999998</v>
      </c>
    </row>
    <row r="4" spans="1:17">
      <c r="A4">
        <v>21190</v>
      </c>
      <c r="B4" s="2">
        <v>42544</v>
      </c>
      <c r="C4" s="2"/>
      <c r="D4" s="4">
        <v>70.459999999999994</v>
      </c>
      <c r="E4" s="4">
        <f t="shared" si="0"/>
        <v>1808.0035999999998</v>
      </c>
      <c r="F4" s="4">
        <v>25.66</v>
      </c>
      <c r="G4" s="4">
        <f t="shared" si="1"/>
        <v>10.950896336710834</v>
      </c>
      <c r="H4" s="4">
        <f t="shared" ref="H4:H22" si="2">G4*$P$3</f>
        <v>25.758105186009349</v>
      </c>
      <c r="J4" t="s">
        <v>10</v>
      </c>
      <c r="K4" t="s">
        <v>8</v>
      </c>
    </row>
    <row r="5" spans="1:17">
      <c r="A5">
        <v>21541</v>
      </c>
      <c r="B5" s="2">
        <v>42556</v>
      </c>
      <c r="C5" s="2"/>
      <c r="D5" s="4">
        <v>69.459999999999994</v>
      </c>
      <c r="E5" s="4">
        <f t="shared" si="0"/>
        <v>2149.0924</v>
      </c>
      <c r="F5" s="4">
        <v>30.94</v>
      </c>
      <c r="G5" s="4">
        <f t="shared" si="1"/>
        <v>11.344537815126049</v>
      </c>
      <c r="H5" s="4">
        <f t="shared" si="2"/>
        <v>26.684007349159657</v>
      </c>
      <c r="J5" t="s">
        <v>11</v>
      </c>
      <c r="K5" t="s">
        <v>8</v>
      </c>
      <c r="O5" s="13" t="s">
        <v>33</v>
      </c>
      <c r="P5" s="14" t="s">
        <v>34</v>
      </c>
      <c r="Q5" s="18" t="s">
        <v>35</v>
      </c>
    </row>
    <row r="6" spans="1:17">
      <c r="A6">
        <v>21895</v>
      </c>
      <c r="B6" s="2">
        <v>42566</v>
      </c>
      <c r="C6" s="2"/>
      <c r="D6" s="4">
        <v>69.489999999999995</v>
      </c>
      <c r="E6" s="4">
        <f t="shared" si="0"/>
        <v>2286.9158999999995</v>
      </c>
      <c r="F6" s="4">
        <v>32.909999999999997</v>
      </c>
      <c r="G6" s="4">
        <f t="shared" si="1"/>
        <v>10.756608933454878</v>
      </c>
      <c r="H6" s="4">
        <f t="shared" si="2"/>
        <v>25.301112880036463</v>
      </c>
      <c r="J6" t="s">
        <v>11</v>
      </c>
      <c r="K6" t="s">
        <v>8</v>
      </c>
      <c r="O6" s="12" t="s">
        <v>28</v>
      </c>
      <c r="P6" s="11">
        <f>(SUM(G3:G7)+SUM(G12:G22))/16</f>
        <v>11.75031319581889</v>
      </c>
      <c r="Q6" s="27">
        <f>AVERAGE(G3:G22)</f>
        <v>12.593698850078582</v>
      </c>
    </row>
    <row r="7" spans="1:17">
      <c r="A7">
        <v>22262</v>
      </c>
      <c r="B7" s="2">
        <v>42585</v>
      </c>
      <c r="C7" s="2"/>
      <c r="D7" s="4">
        <v>65.58</v>
      </c>
      <c r="E7" s="4">
        <f t="shared" si="0"/>
        <v>2100.5273999999999</v>
      </c>
      <c r="F7" s="4">
        <v>32.03</v>
      </c>
      <c r="G7" s="4">
        <f t="shared" si="1"/>
        <v>11.458008117389946</v>
      </c>
      <c r="H7" s="4">
        <f t="shared" si="2"/>
        <v>26.950906047798934</v>
      </c>
      <c r="J7" t="s">
        <v>11</v>
      </c>
      <c r="K7" t="s">
        <v>8</v>
      </c>
      <c r="O7" s="12" t="s">
        <v>29</v>
      </c>
      <c r="P7" s="11">
        <f t="shared" ref="P7:Q7" si="3">P6*$P$3</f>
        <v>27.638450219990315</v>
      </c>
      <c r="Q7" s="11">
        <f t="shared" si="3"/>
        <v>29.622216272269224</v>
      </c>
    </row>
    <row r="8" spans="1:17">
      <c r="A8" s="15">
        <v>22617</v>
      </c>
      <c r="B8" s="16">
        <v>42586</v>
      </c>
      <c r="C8" s="16"/>
      <c r="D8" s="17">
        <v>65.88</v>
      </c>
      <c r="E8" s="17">
        <f t="shared" si="0"/>
        <v>1499.4287999999999</v>
      </c>
      <c r="F8" s="17">
        <v>22.76</v>
      </c>
      <c r="G8" s="17">
        <f t="shared" si="1"/>
        <v>15.597539543057996</v>
      </c>
      <c r="H8" s="17">
        <f t="shared" si="2"/>
        <v>36.687687641256588</v>
      </c>
      <c r="I8" s="17"/>
      <c r="J8" s="15" t="s">
        <v>12</v>
      </c>
      <c r="K8" s="15" t="s">
        <v>13</v>
      </c>
    </row>
    <row r="9" spans="1:17">
      <c r="A9" s="15">
        <v>23109</v>
      </c>
      <c r="B9" s="16">
        <v>42588</v>
      </c>
      <c r="C9" s="16"/>
      <c r="D9" s="17">
        <v>55.38</v>
      </c>
      <c r="E9" s="17">
        <f t="shared" si="0"/>
        <v>1759.9764000000002</v>
      </c>
      <c r="F9" s="17">
        <v>31.78</v>
      </c>
      <c r="G9" s="17">
        <f t="shared" si="1"/>
        <v>15.481434864694776</v>
      </c>
      <c r="H9" s="17">
        <f t="shared" si="2"/>
        <v>36.414592505852731</v>
      </c>
      <c r="I9" s="17"/>
      <c r="J9" s="15" t="s">
        <v>14</v>
      </c>
      <c r="K9" s="15" t="s">
        <v>13</v>
      </c>
    </row>
    <row r="10" spans="1:17">
      <c r="A10" s="15">
        <v>23322</v>
      </c>
      <c r="B10" s="16">
        <v>42590</v>
      </c>
      <c r="C10" s="16"/>
      <c r="D10" s="17">
        <v>55.63</v>
      </c>
      <c r="E10" s="17">
        <f t="shared" si="0"/>
        <v>700.88237000000004</v>
      </c>
      <c r="F10" s="17">
        <v>12.599</v>
      </c>
      <c r="G10" s="17">
        <f t="shared" si="1"/>
        <v>16.906103659020555</v>
      </c>
      <c r="H10" s="17">
        <f t="shared" si="2"/>
        <v>39.76562127383125</v>
      </c>
      <c r="I10" s="17"/>
      <c r="J10" s="15" t="s">
        <v>15</v>
      </c>
      <c r="K10" s="15" t="s">
        <v>13</v>
      </c>
    </row>
    <row r="11" spans="1:17">
      <c r="A11" s="15">
        <v>23809</v>
      </c>
      <c r="B11" s="16">
        <v>42590</v>
      </c>
      <c r="C11" s="16"/>
      <c r="D11" s="17">
        <v>68.510000000000005</v>
      </c>
      <c r="E11" s="17">
        <f t="shared" si="0"/>
        <v>2100.5166000000004</v>
      </c>
      <c r="F11" s="17">
        <v>30.66</v>
      </c>
      <c r="G11" s="17">
        <f t="shared" si="1"/>
        <v>15.883887801696021</v>
      </c>
      <c r="H11" s="17">
        <f t="shared" si="2"/>
        <v>37.361220504598826</v>
      </c>
      <c r="I11" s="17"/>
      <c r="J11" s="15" t="s">
        <v>11</v>
      </c>
      <c r="K11" s="15" t="s">
        <v>13</v>
      </c>
    </row>
    <row r="12" spans="1:17">
      <c r="A12">
        <v>24214</v>
      </c>
      <c r="B12" s="2">
        <v>42603</v>
      </c>
      <c r="C12" s="2"/>
      <c r="D12" s="4">
        <v>64.45</v>
      </c>
      <c r="E12" s="4">
        <f t="shared" si="0"/>
        <v>2150.6965</v>
      </c>
      <c r="F12" s="4">
        <v>33.369999999999997</v>
      </c>
      <c r="G12" s="4">
        <f t="shared" si="1"/>
        <v>12.13664968534612</v>
      </c>
      <c r="H12" s="4">
        <f t="shared" si="2"/>
        <v>28.547169983967635</v>
      </c>
      <c r="J12" t="s">
        <v>11</v>
      </c>
      <c r="K12" t="s">
        <v>8</v>
      </c>
    </row>
    <row r="13" spans="1:17">
      <c r="A13">
        <v>24618</v>
      </c>
      <c r="B13" s="2">
        <v>42612</v>
      </c>
      <c r="C13" s="2"/>
      <c r="D13" s="4">
        <v>64.489999999999995</v>
      </c>
      <c r="E13" s="4">
        <f t="shared" si="0"/>
        <v>2165.5741999999996</v>
      </c>
      <c r="F13" s="4">
        <v>33.58</v>
      </c>
      <c r="G13" s="4">
        <f t="shared" si="1"/>
        <v>12.030970815961883</v>
      </c>
      <c r="H13" s="4">
        <f t="shared" si="2"/>
        <v>28.298597871709351</v>
      </c>
      <c r="J13" t="s">
        <v>11</v>
      </c>
      <c r="K13" t="s">
        <v>8</v>
      </c>
    </row>
    <row r="14" spans="1:17">
      <c r="A14">
        <v>25024</v>
      </c>
      <c r="B14" s="2">
        <v>42619</v>
      </c>
      <c r="C14" s="2"/>
      <c r="D14" s="4">
        <v>68.099999999999994</v>
      </c>
      <c r="E14" s="4">
        <f t="shared" si="0"/>
        <v>2128.806</v>
      </c>
      <c r="F14" s="4">
        <v>31.26</v>
      </c>
      <c r="G14" s="4">
        <f t="shared" si="1"/>
        <v>12.987843889955213</v>
      </c>
      <c r="H14" s="4">
        <f t="shared" si="2"/>
        <v>30.549302885412661</v>
      </c>
      <c r="J14" t="s">
        <v>11</v>
      </c>
      <c r="K14" t="s">
        <v>8</v>
      </c>
    </row>
    <row r="15" spans="1:17">
      <c r="A15">
        <v>25358</v>
      </c>
      <c r="B15" s="2">
        <v>42631</v>
      </c>
      <c r="C15" s="2"/>
      <c r="D15" s="4">
        <v>68.92</v>
      </c>
      <c r="E15" s="4">
        <f t="shared" si="0"/>
        <v>2075.8704000000002</v>
      </c>
      <c r="F15" s="4">
        <v>30.12</v>
      </c>
      <c r="G15" s="4">
        <f t="shared" si="1"/>
        <v>11.088977423638777</v>
      </c>
      <c r="H15" s="4">
        <f t="shared" si="2"/>
        <v>26.082892039243024</v>
      </c>
      <c r="J15" t="s">
        <v>11</v>
      </c>
      <c r="K15" t="s">
        <v>8</v>
      </c>
    </row>
    <row r="16" spans="1:17">
      <c r="A16">
        <v>25686</v>
      </c>
      <c r="B16" s="2">
        <v>42648</v>
      </c>
      <c r="C16" s="2"/>
      <c r="D16" s="4">
        <v>69.44</v>
      </c>
      <c r="E16" s="4">
        <f t="shared" si="0"/>
        <v>2089.4495999999999</v>
      </c>
      <c r="F16" s="4">
        <v>30.09</v>
      </c>
      <c r="G16" s="4">
        <f t="shared" si="1"/>
        <v>10.900631439016285</v>
      </c>
      <c r="H16" s="4">
        <f t="shared" si="2"/>
        <v>25.639874816350947</v>
      </c>
      <c r="J16" t="s">
        <v>11</v>
      </c>
      <c r="K16" t="s">
        <v>8</v>
      </c>
    </row>
    <row r="17" spans="1:11">
      <c r="A17">
        <v>26015</v>
      </c>
      <c r="B17" s="2">
        <v>42665</v>
      </c>
      <c r="C17" s="2"/>
      <c r="D17" s="4">
        <v>71.28</v>
      </c>
      <c r="E17" s="4">
        <f t="shared" si="0"/>
        <v>2027.9159999999999</v>
      </c>
      <c r="F17" s="4">
        <v>28.45</v>
      </c>
      <c r="G17" s="4">
        <f t="shared" si="1"/>
        <v>11.564147627416521</v>
      </c>
      <c r="H17" s="4">
        <f t="shared" si="2"/>
        <v>27.200561654024604</v>
      </c>
      <c r="J17" t="s">
        <v>16</v>
      </c>
      <c r="K17" t="s">
        <v>8</v>
      </c>
    </row>
    <row r="18" spans="1:11">
      <c r="A18">
        <v>26420</v>
      </c>
      <c r="B18" s="2">
        <v>42678</v>
      </c>
      <c r="C18" s="2"/>
      <c r="D18" s="4">
        <v>74.16</v>
      </c>
      <c r="E18" s="4">
        <f t="shared" si="0"/>
        <v>2267.0711999999999</v>
      </c>
      <c r="F18" s="4">
        <v>30.57</v>
      </c>
      <c r="G18" s="4">
        <f t="shared" si="1"/>
        <v>13.24828263002944</v>
      </c>
      <c r="H18" s="4">
        <f t="shared" si="2"/>
        <v>31.161892782630026</v>
      </c>
      <c r="J18" t="s">
        <v>16</v>
      </c>
      <c r="K18" t="s">
        <v>8</v>
      </c>
    </row>
    <row r="19" spans="1:11">
      <c r="A19">
        <v>26763</v>
      </c>
      <c r="B19" s="2">
        <v>42695</v>
      </c>
      <c r="C19" s="2"/>
      <c r="D19" s="4">
        <v>70.69</v>
      </c>
      <c r="E19" s="4">
        <f t="shared" si="0"/>
        <v>2130.5965999999999</v>
      </c>
      <c r="F19" s="4">
        <v>30.14</v>
      </c>
      <c r="G19" s="4">
        <f t="shared" si="1"/>
        <v>11.380225613802256</v>
      </c>
      <c r="H19" s="4">
        <f t="shared" si="2"/>
        <v>26.767950256104843</v>
      </c>
      <c r="J19" t="s">
        <v>16</v>
      </c>
      <c r="K19" t="s">
        <v>8</v>
      </c>
    </row>
    <row r="20" spans="1:11">
      <c r="A20">
        <v>27165</v>
      </c>
      <c r="B20" s="2">
        <v>42724</v>
      </c>
      <c r="C20" s="2"/>
      <c r="D20" s="4">
        <v>74.75</v>
      </c>
      <c r="E20" s="4">
        <f t="shared" si="0"/>
        <v>2277.6324999999997</v>
      </c>
      <c r="F20" s="4">
        <v>30.47</v>
      </c>
      <c r="G20" s="4">
        <f t="shared" si="1"/>
        <v>13.193304890055794</v>
      </c>
      <c r="H20" s="4">
        <f t="shared" si="2"/>
        <v>31.032577120643257</v>
      </c>
      <c r="J20" t="s">
        <v>16</v>
      </c>
      <c r="K20" t="s">
        <v>8</v>
      </c>
    </row>
    <row r="21" spans="1:11">
      <c r="A21">
        <v>27538</v>
      </c>
      <c r="B21" s="2">
        <v>42733</v>
      </c>
      <c r="C21" s="2"/>
      <c r="D21" s="4">
        <v>73.650000000000006</v>
      </c>
      <c r="E21" s="4">
        <f t="shared" si="0"/>
        <v>2494.5255000000002</v>
      </c>
      <c r="F21" s="4">
        <v>33.869999999999997</v>
      </c>
      <c r="G21" s="4">
        <f t="shared" si="1"/>
        <v>11.012695600826691</v>
      </c>
      <c r="H21" s="4">
        <f t="shared" si="2"/>
        <v>25.903466067581927</v>
      </c>
      <c r="J21" t="s">
        <v>16</v>
      </c>
      <c r="K21" t="s">
        <v>8</v>
      </c>
    </row>
    <row r="22" spans="1:11">
      <c r="A22">
        <v>27619</v>
      </c>
      <c r="B22" s="2">
        <v>42737</v>
      </c>
      <c r="C22" s="2"/>
      <c r="D22" s="4">
        <v>75.400000000000006</v>
      </c>
      <c r="E22" s="4">
        <f t="shared" si="0"/>
        <v>509.70400000000001</v>
      </c>
      <c r="F22" s="4">
        <v>6.76</v>
      </c>
      <c r="G22" s="4">
        <f t="shared" si="1"/>
        <v>11.98224852071006</v>
      </c>
      <c r="H22" s="4">
        <f t="shared" si="2"/>
        <v>28.183995927958581</v>
      </c>
      <c r="J22" t="s">
        <v>16</v>
      </c>
      <c r="K22" t="s">
        <v>8</v>
      </c>
    </row>
    <row r="23" spans="1:11">
      <c r="B23"/>
      <c r="D23"/>
      <c r="E23"/>
      <c r="F23"/>
      <c r="G23"/>
      <c r="H23"/>
      <c r="I23"/>
    </row>
    <row r="24" spans="1:11">
      <c r="B24"/>
      <c r="D24"/>
      <c r="E24"/>
      <c r="F24"/>
      <c r="G24"/>
      <c r="H24"/>
      <c r="I24"/>
    </row>
    <row r="25" spans="1:11">
      <c r="B25"/>
      <c r="D25"/>
      <c r="E25"/>
      <c r="F25"/>
      <c r="G25"/>
      <c r="H25"/>
      <c r="I25"/>
    </row>
    <row r="26" spans="1:11">
      <c r="B26"/>
      <c r="D26"/>
      <c r="E26"/>
      <c r="F26"/>
      <c r="G26"/>
      <c r="H26"/>
      <c r="I26"/>
    </row>
    <row r="27" spans="1:11">
      <c r="B27"/>
      <c r="D27"/>
      <c r="E27"/>
      <c r="F27"/>
      <c r="G27"/>
      <c r="H27"/>
      <c r="I27"/>
    </row>
    <row r="28" spans="1:11">
      <c r="B28"/>
      <c r="D28"/>
      <c r="E28"/>
      <c r="F28"/>
      <c r="G28"/>
      <c r="H28"/>
      <c r="I28"/>
    </row>
    <row r="29" spans="1:11">
      <c r="B29"/>
      <c r="D29"/>
      <c r="E29"/>
      <c r="F29"/>
      <c r="G29"/>
      <c r="H29"/>
      <c r="I29"/>
    </row>
    <row r="30" spans="1:11">
      <c r="B30"/>
      <c r="D30"/>
      <c r="E30"/>
      <c r="F30"/>
      <c r="G30"/>
      <c r="H30"/>
      <c r="I30"/>
    </row>
    <row r="31" spans="1:11">
      <c r="B31"/>
      <c r="D31"/>
      <c r="E31"/>
      <c r="F31"/>
      <c r="G31"/>
      <c r="H31"/>
      <c r="I31"/>
    </row>
    <row r="32" spans="1:11">
      <c r="B32"/>
      <c r="D32"/>
      <c r="E32"/>
      <c r="F32"/>
      <c r="G32"/>
      <c r="H32"/>
      <c r="I32"/>
    </row>
    <row r="33" spans="2:9">
      <c r="B33"/>
      <c r="D33"/>
      <c r="E33"/>
      <c r="F33"/>
      <c r="G33"/>
      <c r="H33"/>
      <c r="I33"/>
    </row>
    <row r="34" spans="2:9">
      <c r="B34"/>
      <c r="D34"/>
      <c r="E34"/>
      <c r="F34"/>
      <c r="G34"/>
      <c r="H34"/>
      <c r="I34"/>
    </row>
    <row r="35" spans="2:9">
      <c r="B35"/>
      <c r="D35"/>
      <c r="E35"/>
      <c r="F35"/>
      <c r="G35"/>
      <c r="H35"/>
      <c r="I35"/>
    </row>
    <row r="36" spans="2:9">
      <c r="B36"/>
      <c r="D36"/>
      <c r="E36"/>
      <c r="F36"/>
      <c r="G36"/>
      <c r="H36"/>
      <c r="I36"/>
    </row>
    <row r="37" spans="2:9">
      <c r="B37"/>
      <c r="D37"/>
      <c r="E37"/>
      <c r="F37"/>
      <c r="G37"/>
      <c r="H37"/>
      <c r="I37"/>
    </row>
    <row r="38" spans="2:9">
      <c r="B38"/>
      <c r="D38"/>
      <c r="E38"/>
      <c r="F38"/>
      <c r="G38"/>
      <c r="H38"/>
      <c r="I38"/>
    </row>
    <row r="39" spans="2:9">
      <c r="B39"/>
      <c r="D39"/>
      <c r="E39"/>
      <c r="F39"/>
      <c r="G39"/>
      <c r="H39"/>
      <c r="I39"/>
    </row>
    <row r="40" spans="2:9">
      <c r="B40"/>
      <c r="D40"/>
      <c r="E40"/>
      <c r="F40"/>
      <c r="G40"/>
      <c r="H40"/>
      <c r="I40"/>
    </row>
    <row r="41" spans="2:9">
      <c r="B41"/>
      <c r="D41"/>
      <c r="E41"/>
      <c r="F41"/>
      <c r="G41"/>
      <c r="H41"/>
      <c r="I41"/>
    </row>
    <row r="42" spans="2:9">
      <c r="B42" s="2"/>
      <c r="C42" s="2"/>
    </row>
    <row r="43" spans="2:9">
      <c r="B43" s="2"/>
      <c r="C43" s="2"/>
    </row>
    <row r="44" spans="2:9">
      <c r="B44" s="2"/>
      <c r="C44" s="2"/>
    </row>
    <row r="45" spans="2:9">
      <c r="B45" s="2"/>
      <c r="C45" s="2"/>
    </row>
    <row r="46" spans="2:9">
      <c r="B46" s="2"/>
      <c r="C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J71" sqref="J71"/>
    </sheetView>
  </sheetViews>
  <sheetFormatPr defaultRowHeight="15"/>
  <cols>
    <col min="1" max="1" width="14.85546875" bestFit="1" customWidth="1"/>
    <col min="2" max="2" width="18.5703125" style="6" bestFit="1" customWidth="1"/>
    <col min="3" max="3" width="3" customWidth="1"/>
    <col min="4" max="4" width="9" style="4" customWidth="1"/>
    <col min="5" max="5" width="10.42578125" style="4" customWidth="1"/>
    <col min="6" max="6" width="9.5703125" style="4" customWidth="1"/>
    <col min="7" max="7" width="9.140625" style="4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5" max="15" width="10.42578125" customWidth="1"/>
    <col min="16" max="16" width="12" bestFit="1" customWidth="1"/>
  </cols>
  <sheetData>
    <row r="1" spans="1:18" ht="15.75" thickBot="1">
      <c r="A1" s="1" t="s">
        <v>0</v>
      </c>
      <c r="B1" s="5" t="s">
        <v>1</v>
      </c>
      <c r="C1" s="1"/>
      <c r="D1" s="3" t="s">
        <v>2</v>
      </c>
      <c r="E1" s="3" t="s">
        <v>3</v>
      </c>
      <c r="F1" s="3" t="s">
        <v>4</v>
      </c>
      <c r="G1" s="3" t="s">
        <v>28</v>
      </c>
      <c r="H1" s="3" t="s">
        <v>29</v>
      </c>
      <c r="I1" s="3"/>
      <c r="J1" s="1" t="s">
        <v>5</v>
      </c>
      <c r="K1" s="1" t="s">
        <v>6</v>
      </c>
      <c r="L1" s="1"/>
      <c r="M1" s="1"/>
      <c r="N1" s="1"/>
      <c r="O1" s="1"/>
      <c r="P1" s="1"/>
      <c r="Q1" s="1"/>
      <c r="R1" s="1"/>
    </row>
    <row r="2" spans="1:18">
      <c r="A2">
        <v>27619</v>
      </c>
      <c r="B2" s="2">
        <v>42737</v>
      </c>
      <c r="C2" s="2"/>
      <c r="D2" s="4">
        <v>75.400000000000006</v>
      </c>
      <c r="E2" s="4">
        <f t="shared" ref="E2" si="0">D2*F2</f>
        <v>509.70400000000001</v>
      </c>
      <c r="F2" s="4">
        <v>6.76</v>
      </c>
      <c r="G2" s="20" t="s">
        <v>36</v>
      </c>
      <c r="H2" s="20" t="s">
        <v>36</v>
      </c>
      <c r="J2" t="s">
        <v>16</v>
      </c>
      <c r="K2" t="s">
        <v>8</v>
      </c>
      <c r="O2" s="7" t="s">
        <v>28</v>
      </c>
      <c r="P2" s="8" t="s">
        <v>29</v>
      </c>
    </row>
    <row r="3" spans="1:18" ht="15.75" thickBot="1">
      <c r="A3" s="15">
        <v>27932</v>
      </c>
      <c r="B3" s="16">
        <v>42738</v>
      </c>
      <c r="C3" s="16"/>
      <c r="D3" s="17">
        <v>76.819999999999993</v>
      </c>
      <c r="E3" s="17">
        <f t="shared" ref="E3:E26" si="1">D3*F3</f>
        <v>1261.3843999999999</v>
      </c>
      <c r="F3" s="17">
        <v>16.420000000000002</v>
      </c>
      <c r="G3" s="17">
        <f t="shared" ref="G3:G26" si="2">(A3-A2)/F3</f>
        <v>19.062119366626064</v>
      </c>
      <c r="H3" s="17">
        <f t="shared" ref="H3:H26" si="3">G3*$P$3</f>
        <v>44.836884636358093</v>
      </c>
      <c r="I3" s="17"/>
      <c r="J3" s="15" t="s">
        <v>17</v>
      </c>
      <c r="K3" s="15" t="s">
        <v>13</v>
      </c>
      <c r="O3" s="9">
        <v>1</v>
      </c>
      <c r="P3" s="10">
        <v>2.3521458329999998</v>
      </c>
    </row>
    <row r="4" spans="1:18">
      <c r="A4" s="15">
        <v>28295</v>
      </c>
      <c r="B4" s="16">
        <v>42739</v>
      </c>
      <c r="C4" s="16"/>
      <c r="D4" s="17">
        <v>59.67</v>
      </c>
      <c r="E4" s="17">
        <f t="shared" si="1"/>
        <v>1359.99864</v>
      </c>
      <c r="F4" s="17">
        <v>22.792000000000002</v>
      </c>
      <c r="G4" s="17">
        <f t="shared" si="2"/>
        <v>15.926640926640925</v>
      </c>
      <c r="H4" s="17">
        <f t="shared" si="3"/>
        <v>37.461782089285705</v>
      </c>
      <c r="I4" s="17"/>
      <c r="J4" s="15" t="s">
        <v>18</v>
      </c>
      <c r="K4" s="15" t="s">
        <v>13</v>
      </c>
    </row>
    <row r="5" spans="1:18">
      <c r="A5" s="15">
        <v>28541</v>
      </c>
      <c r="B5" s="16">
        <v>42740</v>
      </c>
      <c r="C5" s="16"/>
      <c r="D5" s="17">
        <v>75.92</v>
      </c>
      <c r="E5" s="17">
        <f t="shared" si="1"/>
        <v>1100.8399999999999</v>
      </c>
      <c r="F5" s="17">
        <v>14.5</v>
      </c>
      <c r="G5" s="17">
        <f t="shared" si="2"/>
        <v>16.96551724137931</v>
      </c>
      <c r="H5" s="17">
        <f t="shared" si="3"/>
        <v>39.905370683999998</v>
      </c>
      <c r="I5" s="17"/>
      <c r="J5" s="15" t="s">
        <v>19</v>
      </c>
      <c r="K5" s="15" t="s">
        <v>13</v>
      </c>
      <c r="O5" s="13" t="s">
        <v>32</v>
      </c>
      <c r="P5" s="14" t="s">
        <v>34</v>
      </c>
      <c r="Q5" s="19" t="s">
        <v>35</v>
      </c>
    </row>
    <row r="6" spans="1:18">
      <c r="A6">
        <v>29041</v>
      </c>
      <c r="B6" s="2">
        <v>42757</v>
      </c>
      <c r="C6" s="2"/>
      <c r="D6" s="4">
        <v>76.33</v>
      </c>
      <c r="E6" s="4">
        <f t="shared" si="1"/>
        <v>2377.6794999999997</v>
      </c>
      <c r="F6" s="4">
        <v>31.15</v>
      </c>
      <c r="G6" s="4">
        <f t="shared" si="2"/>
        <v>16.051364365971107</v>
      </c>
      <c r="H6" s="4">
        <f t="shared" si="3"/>
        <v>37.755149807383624</v>
      </c>
      <c r="J6" t="s">
        <v>20</v>
      </c>
      <c r="K6" t="s">
        <v>8</v>
      </c>
      <c r="O6" s="12" t="s">
        <v>28</v>
      </c>
      <c r="P6" s="11">
        <f>(SUM(G6:G16)+SUM(G18:G26))/20</f>
        <v>14.134800170695049</v>
      </c>
      <c r="Q6" s="27">
        <f>AVERAGE(G3:G26)</f>
        <v>14.687032609884078</v>
      </c>
    </row>
    <row r="7" spans="1:18">
      <c r="A7">
        <v>29319</v>
      </c>
      <c r="B7" s="2">
        <v>42770</v>
      </c>
      <c r="C7" s="2"/>
      <c r="D7" s="4">
        <v>79.209999999999994</v>
      </c>
      <c r="E7" s="4">
        <f t="shared" si="1"/>
        <v>1487.5637999999999</v>
      </c>
      <c r="F7" s="4">
        <v>18.78</v>
      </c>
      <c r="G7" s="4">
        <f t="shared" si="2"/>
        <v>14.802981895633652</v>
      </c>
      <c r="H7" s="4">
        <f t="shared" si="3"/>
        <v>34.818772181789129</v>
      </c>
      <c r="J7" t="s">
        <v>21</v>
      </c>
      <c r="K7" t="s">
        <v>8</v>
      </c>
      <c r="O7" s="12" t="s">
        <v>29</v>
      </c>
      <c r="P7" s="11">
        <f>P6*$P$3</f>
        <v>33.247111321788047</v>
      </c>
      <c r="Q7" s="11">
        <f>Q6*$P$3</f>
        <v>34.546042552473942</v>
      </c>
    </row>
    <row r="8" spans="1:18">
      <c r="A8">
        <v>29796</v>
      </c>
      <c r="B8" s="2">
        <v>42778</v>
      </c>
      <c r="C8" s="2"/>
      <c r="D8" s="4">
        <v>76.33</v>
      </c>
      <c r="E8" s="4">
        <f t="shared" si="1"/>
        <v>2340.2777999999998</v>
      </c>
      <c r="F8" s="4">
        <v>30.66</v>
      </c>
      <c r="G8" s="4">
        <f t="shared" si="2"/>
        <v>15.557729941291585</v>
      </c>
      <c r="H8" s="4">
        <f t="shared" si="3"/>
        <v>36.594049652348332</v>
      </c>
      <c r="J8" t="s">
        <v>21</v>
      </c>
      <c r="K8" t="s">
        <v>8</v>
      </c>
    </row>
    <row r="9" spans="1:18">
      <c r="A9">
        <v>29978</v>
      </c>
      <c r="B9" s="2">
        <v>42788</v>
      </c>
      <c r="C9" s="2"/>
      <c r="D9" s="4">
        <v>76.34</v>
      </c>
      <c r="E9" s="4">
        <f t="shared" si="1"/>
        <v>917.60680000000002</v>
      </c>
      <c r="F9" s="4">
        <v>12.02</v>
      </c>
      <c r="G9" s="4">
        <f>(A9-A8)/F9</f>
        <v>15.141430948419302</v>
      </c>
      <c r="H9" s="4">
        <f t="shared" si="3"/>
        <v>35.614853710981698</v>
      </c>
      <c r="J9" t="s">
        <v>21</v>
      </c>
      <c r="K9" t="s">
        <v>8</v>
      </c>
    </row>
    <row r="10" spans="1:18">
      <c r="A10">
        <v>30106</v>
      </c>
      <c r="B10" s="2">
        <v>42797</v>
      </c>
      <c r="C10" s="2"/>
      <c r="D10" s="4">
        <v>76.45</v>
      </c>
      <c r="E10" s="4">
        <f t="shared" si="1"/>
        <v>665.11500000000001</v>
      </c>
      <c r="F10" s="4">
        <v>8.6999999999999993</v>
      </c>
      <c r="G10" s="4">
        <f t="shared" si="2"/>
        <v>14.712643678160921</v>
      </c>
      <c r="H10" s="4">
        <f t="shared" si="3"/>
        <v>34.606283519999998</v>
      </c>
      <c r="J10" t="s">
        <v>21</v>
      </c>
      <c r="K10" t="s">
        <v>8</v>
      </c>
    </row>
    <row r="11" spans="1:18">
      <c r="A11">
        <v>30606</v>
      </c>
      <c r="B11" s="2">
        <v>42806</v>
      </c>
      <c r="C11" s="2"/>
      <c r="D11" s="4">
        <v>79.06</v>
      </c>
      <c r="E11" s="4">
        <f t="shared" si="1"/>
        <v>2564.7064</v>
      </c>
      <c r="F11" s="4">
        <v>32.44</v>
      </c>
      <c r="G11" s="4">
        <f t="shared" si="2"/>
        <v>15.413070283600494</v>
      </c>
      <c r="H11" s="4">
        <f t="shared" si="3"/>
        <v>36.253789041307023</v>
      </c>
      <c r="J11" t="s">
        <v>22</v>
      </c>
      <c r="K11" t="s">
        <v>8</v>
      </c>
    </row>
    <row r="12" spans="1:18">
      <c r="A12">
        <v>30924</v>
      </c>
      <c r="B12" s="2">
        <v>42811</v>
      </c>
      <c r="C12" s="2"/>
      <c r="D12" s="4">
        <v>75.739999999999995</v>
      </c>
      <c r="E12" s="4">
        <f t="shared" si="1"/>
        <v>1554.1847999999998</v>
      </c>
      <c r="F12" s="4">
        <v>20.52</v>
      </c>
      <c r="G12" s="4">
        <f t="shared" si="2"/>
        <v>15.497076023391813</v>
      </c>
      <c r="H12" s="4">
        <f t="shared" si="3"/>
        <v>36.451382792105257</v>
      </c>
      <c r="J12" t="s">
        <v>23</v>
      </c>
      <c r="K12" t="s">
        <v>8</v>
      </c>
    </row>
    <row r="13" spans="1:18">
      <c r="A13">
        <v>31345</v>
      </c>
      <c r="B13" s="2">
        <v>42825</v>
      </c>
      <c r="C13" s="2"/>
      <c r="D13" s="4">
        <v>76.33</v>
      </c>
      <c r="E13" s="4">
        <f t="shared" si="1"/>
        <v>2516.6000999999997</v>
      </c>
      <c r="F13" s="4">
        <v>32.97</v>
      </c>
      <c r="G13" s="4">
        <f t="shared" si="2"/>
        <v>12.769184106763724</v>
      </c>
      <c r="H13" s="4">
        <f t="shared" si="3"/>
        <v>30.034983187534117</v>
      </c>
      <c r="J13" t="s">
        <v>21</v>
      </c>
      <c r="K13" t="s">
        <v>8</v>
      </c>
    </row>
    <row r="14" spans="1:18">
      <c r="A14">
        <v>31795</v>
      </c>
      <c r="B14" s="2">
        <v>42846</v>
      </c>
      <c r="C14" s="2"/>
      <c r="D14" s="4">
        <v>73.72</v>
      </c>
      <c r="E14" s="4">
        <f t="shared" si="1"/>
        <v>2306.03532</v>
      </c>
      <c r="F14" s="4">
        <v>31.280999999999999</v>
      </c>
      <c r="G14" s="4">
        <f t="shared" si="2"/>
        <v>14.385729356478373</v>
      </c>
      <c r="H14" s="4">
        <f t="shared" si="3"/>
        <v>33.837333360506378</v>
      </c>
      <c r="J14" t="s">
        <v>21</v>
      </c>
      <c r="K14" t="s">
        <v>8</v>
      </c>
    </row>
    <row r="15" spans="1:18">
      <c r="A15">
        <v>32187</v>
      </c>
      <c r="B15" s="2">
        <v>42863</v>
      </c>
      <c r="C15" s="2"/>
      <c r="D15" s="4">
        <v>79.239999999999995</v>
      </c>
      <c r="E15" s="4">
        <f t="shared" si="1"/>
        <v>2226.6439999999998</v>
      </c>
      <c r="F15" s="4">
        <v>28.1</v>
      </c>
      <c r="G15" s="4">
        <f t="shared" si="2"/>
        <v>13.95017793594306</v>
      </c>
      <c r="H15" s="4">
        <f t="shared" si="3"/>
        <v>32.812852901637008</v>
      </c>
      <c r="J15" t="s">
        <v>23</v>
      </c>
      <c r="K15" t="s">
        <v>8</v>
      </c>
    </row>
    <row r="16" spans="1:18">
      <c r="A16">
        <v>32382</v>
      </c>
      <c r="B16" s="2">
        <v>42871</v>
      </c>
      <c r="C16" s="2"/>
      <c r="D16" s="4">
        <v>73.56</v>
      </c>
      <c r="E16" s="4">
        <f t="shared" si="1"/>
        <v>1007.7719999999999</v>
      </c>
      <c r="F16" s="4">
        <v>13.7</v>
      </c>
      <c r="G16" s="4">
        <f t="shared" si="2"/>
        <v>14.233576642335768</v>
      </c>
      <c r="H16" s="4">
        <f t="shared" si="3"/>
        <v>33.479447987956206</v>
      </c>
      <c r="J16" t="s">
        <v>24</v>
      </c>
      <c r="K16" t="s">
        <v>8</v>
      </c>
    </row>
    <row r="17" spans="1:11">
      <c r="A17" s="15">
        <v>32963</v>
      </c>
      <c r="B17" s="16">
        <v>42874</v>
      </c>
      <c r="C17" s="16"/>
      <c r="D17" s="17">
        <v>70.03</v>
      </c>
      <c r="E17" s="17">
        <f t="shared" si="1"/>
        <v>2280.8771000000002</v>
      </c>
      <c r="F17" s="17">
        <v>32.57</v>
      </c>
      <c r="G17" s="17">
        <f t="shared" si="2"/>
        <v>17.838501688670554</v>
      </c>
      <c r="H17" s="17">
        <f t="shared" si="3"/>
        <v>41.958757413969906</v>
      </c>
      <c r="I17" s="17"/>
      <c r="J17" s="15" t="s">
        <v>25</v>
      </c>
      <c r="K17" s="15" t="s">
        <v>13</v>
      </c>
    </row>
    <row r="18" spans="1:11">
      <c r="A18">
        <v>33436</v>
      </c>
      <c r="B18" s="2">
        <v>42887</v>
      </c>
      <c r="C18" s="2"/>
      <c r="D18" s="4">
        <v>79.83</v>
      </c>
      <c r="E18" s="4">
        <f t="shared" si="1"/>
        <v>2418.0506999999998</v>
      </c>
      <c r="F18" s="4">
        <v>30.29</v>
      </c>
      <c r="G18" s="4">
        <f t="shared" si="2"/>
        <v>15.615714757345659</v>
      </c>
      <c r="H18" s="4">
        <f t="shared" si="3"/>
        <v>36.730438395807191</v>
      </c>
      <c r="J18" t="s">
        <v>21</v>
      </c>
      <c r="K18" t="s">
        <v>8</v>
      </c>
    </row>
    <row r="19" spans="1:11">
      <c r="A19">
        <v>33861</v>
      </c>
      <c r="B19" s="2">
        <v>42933</v>
      </c>
      <c r="C19" s="2"/>
      <c r="D19" s="4">
        <v>73.44</v>
      </c>
      <c r="E19" s="4">
        <f t="shared" si="1"/>
        <v>2579.2127999999998</v>
      </c>
      <c r="F19" s="4">
        <v>35.119999999999997</v>
      </c>
      <c r="G19" s="4">
        <f t="shared" si="2"/>
        <v>12.101366742596811</v>
      </c>
      <c r="H19" s="4">
        <f t="shared" si="3"/>
        <v>28.464179357203871</v>
      </c>
      <c r="J19" t="s">
        <v>21</v>
      </c>
      <c r="K19" t="s">
        <v>8</v>
      </c>
    </row>
    <row r="20" spans="1:11">
      <c r="A20">
        <v>34286</v>
      </c>
      <c r="B20" s="2">
        <v>42969</v>
      </c>
      <c r="C20" s="2"/>
      <c r="D20" s="4">
        <v>77.760000000000005</v>
      </c>
      <c r="E20" s="4">
        <f t="shared" si="1"/>
        <v>2624.4</v>
      </c>
      <c r="F20" s="4">
        <v>33.75</v>
      </c>
      <c r="G20" s="4">
        <f t="shared" si="2"/>
        <v>12.592592592592593</v>
      </c>
      <c r="H20" s="4">
        <f t="shared" si="3"/>
        <v>29.619614193333334</v>
      </c>
      <c r="J20" t="s">
        <v>26</v>
      </c>
      <c r="K20" t="s">
        <v>8</v>
      </c>
    </row>
    <row r="21" spans="1:11">
      <c r="A21">
        <v>34739</v>
      </c>
      <c r="B21" s="2">
        <v>42985</v>
      </c>
      <c r="C21" s="2"/>
      <c r="D21" s="4">
        <v>81.47</v>
      </c>
      <c r="E21" s="4">
        <f t="shared" si="1"/>
        <v>2847.3765000000003</v>
      </c>
      <c r="F21" s="4">
        <v>34.950000000000003</v>
      </c>
      <c r="G21" s="4">
        <f t="shared" si="2"/>
        <v>12.961373390557938</v>
      </c>
      <c r="H21" s="4">
        <f t="shared" si="3"/>
        <v>30.487040410557931</v>
      </c>
      <c r="J21" t="s">
        <v>21</v>
      </c>
      <c r="K21" t="s">
        <v>8</v>
      </c>
    </row>
    <row r="22" spans="1:11">
      <c r="A22">
        <v>35138</v>
      </c>
      <c r="B22" s="2">
        <v>42988</v>
      </c>
      <c r="C22" s="2"/>
      <c r="D22" s="4">
        <v>82.22</v>
      </c>
      <c r="E22" s="4">
        <f t="shared" si="1"/>
        <v>2466.6</v>
      </c>
      <c r="F22" s="4">
        <v>30</v>
      </c>
      <c r="G22" s="4">
        <f t="shared" si="2"/>
        <v>13.3</v>
      </c>
      <c r="H22" s="4">
        <f t="shared" si="3"/>
        <v>31.283539578899997</v>
      </c>
      <c r="J22" t="s">
        <v>27</v>
      </c>
      <c r="K22" t="s">
        <v>8</v>
      </c>
    </row>
    <row r="23" spans="1:11">
      <c r="A23">
        <v>35580</v>
      </c>
      <c r="B23" s="2">
        <v>43005</v>
      </c>
      <c r="C23" s="2"/>
      <c r="D23" s="4">
        <v>79.34</v>
      </c>
      <c r="E23" s="4">
        <f t="shared" si="1"/>
        <v>2620.6002000000003</v>
      </c>
      <c r="F23" s="4">
        <v>33.03</v>
      </c>
      <c r="G23" s="4">
        <f t="shared" si="2"/>
        <v>13.381774144716923</v>
      </c>
      <c r="H23" s="4">
        <f t="shared" si="3"/>
        <v>31.475884292643048</v>
      </c>
      <c r="J23" t="s">
        <v>26</v>
      </c>
      <c r="K23" t="s">
        <v>8</v>
      </c>
    </row>
    <row r="24" spans="1:11">
      <c r="A24">
        <v>36006</v>
      </c>
      <c r="B24" s="2">
        <v>43026</v>
      </c>
      <c r="C24" s="2"/>
      <c r="D24" s="4">
        <v>77.959999999999994</v>
      </c>
      <c r="E24" s="4">
        <f t="shared" si="1"/>
        <v>2673.2483999999995</v>
      </c>
      <c r="F24" s="4">
        <v>34.29</v>
      </c>
      <c r="G24" s="4">
        <f t="shared" si="2"/>
        <v>12.42344706911636</v>
      </c>
      <c r="H24" s="4">
        <f t="shared" si="3"/>
        <v>29.221759255118108</v>
      </c>
      <c r="J24" t="s">
        <v>21</v>
      </c>
      <c r="K24" t="s">
        <v>8</v>
      </c>
    </row>
    <row r="25" spans="1:11">
      <c r="A25">
        <v>36467</v>
      </c>
      <c r="B25" s="2">
        <v>43045</v>
      </c>
      <c r="C25" s="2"/>
      <c r="D25" s="4">
        <v>76.760000000000005</v>
      </c>
      <c r="E25" s="4">
        <f t="shared" si="1"/>
        <v>2629.03</v>
      </c>
      <c r="F25" s="4">
        <v>34.25</v>
      </c>
      <c r="G25" s="4">
        <f t="shared" si="2"/>
        <v>13.459854014598541</v>
      </c>
      <c r="H25" s="4">
        <f t="shared" si="3"/>
        <v>31.659539533226276</v>
      </c>
      <c r="J25" t="s">
        <v>21</v>
      </c>
      <c r="K25" t="s">
        <v>8</v>
      </c>
    </row>
    <row r="26" spans="1:11">
      <c r="A26">
        <v>36917</v>
      </c>
      <c r="B26" s="2">
        <v>43068</v>
      </c>
      <c r="C26" s="2"/>
      <c r="D26" s="4">
        <v>76.45</v>
      </c>
      <c r="E26" s="4">
        <f t="shared" si="1"/>
        <v>2398.2365</v>
      </c>
      <c r="F26" s="4">
        <v>31.37</v>
      </c>
      <c r="G26" s="4">
        <f t="shared" si="2"/>
        <v>14.344915524386355</v>
      </c>
      <c r="H26" s="4">
        <f t="shared" si="3"/>
        <v>33.74133327542237</v>
      </c>
      <c r="J26" t="s">
        <v>26</v>
      </c>
      <c r="K26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A7" workbookViewId="0">
      <selection activeCell="U50" sqref="U50"/>
    </sheetView>
  </sheetViews>
  <sheetFormatPr defaultRowHeight="15"/>
  <cols>
    <col min="1" max="1" width="9.140625" style="1"/>
  </cols>
  <sheetData>
    <row r="1" spans="1:9" s="1" customFormat="1">
      <c r="A1" s="39"/>
      <c r="B1" s="41">
        <v>2016</v>
      </c>
      <c r="C1" s="41">
        <v>2017</v>
      </c>
      <c r="D1" s="41">
        <v>2018</v>
      </c>
      <c r="E1" s="41">
        <v>2019</v>
      </c>
      <c r="F1"/>
      <c r="G1"/>
      <c r="H1"/>
      <c r="I1"/>
    </row>
    <row r="2" spans="1:9">
      <c r="A2" s="40" t="s">
        <v>43</v>
      </c>
      <c r="B2" s="42" t="s">
        <v>36</v>
      </c>
      <c r="C2" s="11">
        <f>AVERAGE(Complete!G22:G26)</f>
        <v>15.997578084265493</v>
      </c>
      <c r="D2" s="44"/>
      <c r="E2" s="44"/>
    </row>
    <row r="3" spans="1:9">
      <c r="A3" s="40" t="s">
        <v>44</v>
      </c>
      <c r="B3" s="42" t="s">
        <v>36</v>
      </c>
      <c r="C3" s="11">
        <f>AVERAGE(Complete!G27:G29)</f>
        <v>15.16738092844818</v>
      </c>
      <c r="D3" s="44"/>
      <c r="E3" s="44"/>
    </row>
    <row r="4" spans="1:9">
      <c r="A4" s="40" t="s">
        <v>45</v>
      </c>
      <c r="B4" s="42" t="s">
        <v>36</v>
      </c>
      <c r="C4" s="11">
        <f>AVERAGE(Complete!G30:G33)</f>
        <v>14.597993522979237</v>
      </c>
      <c r="D4" s="44"/>
      <c r="E4" s="44"/>
    </row>
    <row r="5" spans="1:9">
      <c r="A5" s="40" t="s">
        <v>46</v>
      </c>
      <c r="B5" s="42" t="s">
        <v>36</v>
      </c>
      <c r="C5" s="11">
        <f>AVERAGE(Complete!G34)</f>
        <v>14.385729356478373</v>
      </c>
      <c r="D5" s="44"/>
      <c r="E5" s="44"/>
    </row>
    <row r="6" spans="1:9">
      <c r="A6" s="40" t="s">
        <v>47</v>
      </c>
      <c r="B6" s="42" t="s">
        <v>36</v>
      </c>
      <c r="C6" s="11">
        <f>AVERAGE(Complete!G35:G37)</f>
        <v>15.340752088983129</v>
      </c>
      <c r="D6" s="44"/>
      <c r="E6" s="44"/>
    </row>
    <row r="7" spans="1:9">
      <c r="A7" s="40" t="s">
        <v>48</v>
      </c>
      <c r="B7" s="11">
        <f>AVERAGE(Complete!G3:G4)</f>
        <v>11.459939065186166</v>
      </c>
      <c r="C7" s="11">
        <f>AVERAGE(Complete!G38)</f>
        <v>15.615714757345659</v>
      </c>
      <c r="D7" s="44"/>
      <c r="E7" s="44"/>
    </row>
    <row r="8" spans="1:9">
      <c r="A8" s="40" t="s">
        <v>49</v>
      </c>
      <c r="B8" s="11">
        <f>AVERAGE(Complete!G5:G6)</f>
        <v>11.050573374290463</v>
      </c>
      <c r="C8" s="11">
        <f>AVERAGE(Complete!G39)</f>
        <v>12.101366742596811</v>
      </c>
      <c r="D8" s="44"/>
      <c r="E8" s="44"/>
    </row>
    <row r="9" spans="1:9">
      <c r="A9" s="40" t="s">
        <v>50</v>
      </c>
      <c r="B9" s="11">
        <f>AVERAGE(Complete!G7:G13)</f>
        <v>14.213513498166757</v>
      </c>
      <c r="C9" s="11">
        <f>AVERAGE(Complete!G40)</f>
        <v>12.592592592592593</v>
      </c>
      <c r="D9" s="44"/>
      <c r="E9" s="44"/>
    </row>
    <row r="10" spans="1:9">
      <c r="A10" s="40" t="s">
        <v>51</v>
      </c>
      <c r="B10" s="11">
        <f>AVERAGE(Complete!G14:G15)</f>
        <v>12.038410656796994</v>
      </c>
      <c r="C10" s="11">
        <f>AVERAGE(Complete!G41:G43)</f>
        <v>13.214382511758288</v>
      </c>
      <c r="D10" s="44"/>
      <c r="E10" s="44"/>
    </row>
    <row r="11" spans="1:9">
      <c r="A11" s="40" t="s">
        <v>52</v>
      </c>
      <c r="B11" s="11">
        <f>AVERAGE(Complete!G16:G17)</f>
        <v>11.232389533216402</v>
      </c>
      <c r="C11" s="11">
        <f>AVERAGE(Complete!G44)</f>
        <v>12.42344706911636</v>
      </c>
      <c r="D11" s="44"/>
      <c r="E11" s="44"/>
      <c r="H11" s="29"/>
    </row>
    <row r="12" spans="1:9">
      <c r="A12" s="40" t="s">
        <v>53</v>
      </c>
      <c r="B12" s="11">
        <f>AVERAGE(Complete!G18:G19)</f>
        <v>12.314254121915848</v>
      </c>
      <c r="C12" s="44"/>
      <c r="D12" s="44"/>
      <c r="E12" s="44"/>
    </row>
    <row r="13" spans="1:9">
      <c r="A13" s="39" t="s">
        <v>54</v>
      </c>
      <c r="B13" s="43">
        <f>AVERAGE(Complete!G20:G21)</f>
        <v>12.103000245441242</v>
      </c>
      <c r="C13" s="14"/>
      <c r="D13" s="14"/>
      <c r="E1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Complete</vt:lpstr>
      <vt:lpstr>Bangalore</vt:lpstr>
      <vt:lpstr>Pune</vt:lpstr>
      <vt:lpstr>Misc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Jakate, Shriniket - E0069165</dc:creator>
  <cp:lastModifiedBy>E0069165</cp:lastModifiedBy>
  <dcterms:created xsi:type="dcterms:W3CDTF">2017-12-05T05:33:33Z</dcterms:created>
  <dcterms:modified xsi:type="dcterms:W3CDTF">2017-12-12T13:07:48Z</dcterms:modified>
</cp:coreProperties>
</file>