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6F46D372-016B-4D6B-BD0C-C9EDD3CDB9C9}" xr6:coauthVersionLast="46" xr6:coauthVersionMax="46" xr10:uidLastSave="{00000000-0000-0000-0000-000000000000}"/>
  <bookViews>
    <workbookView xWindow="-120" yWindow="-120" windowWidth="29040" windowHeight="15840" xr2:uid="{1A637C3E-B514-4914-90DF-A4E1D310F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H5" i="1"/>
  <c r="H6" i="1"/>
  <c r="H4" i="1"/>
  <c r="I4" i="1" s="1"/>
  <c r="I5" i="1"/>
  <c r="L5" i="1" s="1"/>
  <c r="M5" i="1" s="1"/>
  <c r="O5" i="1" s="1"/>
  <c r="I6" i="1"/>
  <c r="L6" i="1" s="1"/>
  <c r="M6" i="1" s="1"/>
  <c r="O6" i="1" s="1"/>
  <c r="J6" i="1" l="1"/>
  <c r="L4" i="1"/>
  <c r="M4" i="1" s="1"/>
  <c r="O4" i="1" s="1"/>
  <c r="O19" i="1" s="1"/>
  <c r="M19" i="1" l="1"/>
</calcChain>
</file>

<file path=xl/sharedStrings.xml><?xml version="1.0" encoding="utf-8"?>
<sst xmlns="http://schemas.openxmlformats.org/spreadsheetml/2006/main" count="28" uniqueCount="28">
  <si>
    <t>Wdir</t>
  </si>
  <si>
    <t>TC</t>
  </si>
  <si>
    <t>TH</t>
  </si>
  <si>
    <t>MC (Foreflight)</t>
  </si>
  <si>
    <t>MH</t>
  </si>
  <si>
    <t>Route 1</t>
  </si>
  <si>
    <t>Route 2</t>
  </si>
  <si>
    <t>Route 3</t>
  </si>
  <si>
    <t>Route 4</t>
  </si>
  <si>
    <t>Route 5</t>
  </si>
  <si>
    <t>Route 6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</si>
  <si>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</si>
  <si>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</si>
  <si>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</si>
  <si>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</si>
  <si>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</si>
  <si>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</si>
  <si>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</si>
  <si>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</si>
  <si>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</si>
  <si>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</si>
  <si>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ETE (hrs)</t>
  </si>
  <si>
    <t>Magnetic Var</t>
  </si>
  <si>
    <t>Total Time (min)</t>
  </si>
  <si>
    <t>Fuel (gal/hr)</t>
  </si>
  <si>
    <t>Fuel (gal)</t>
  </si>
  <si>
    <t>Total Fuel (gal)</t>
  </si>
  <si>
    <t>Altitude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</si>
</sst>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2" borderId="1" xfId="0" applyFill="1" applyBorder="1"/>
    <xf numFmtId="0" fontId="0" fillId="0" borderId="1" xfId="0" applyBorder="1"/>
    <xf numFmtId="2" fontId="0" fillId="2" borderId="1" xfId="0" applyNumberFormat="1" applyFill="1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Border="1"/>
    <xf numFmtId="2" fontId="1" fillId="2" borderId="1" xfId="0" applyNumberFormat="1" applyFont="1" applyFill="1" applyBorder="1"/>
    <xf numFmtId="165" fontId="1" fillId="0" borderId="1" xfId="0" applyNumberFormat="1" applyFont="1" applyBorder="1"/>
    <xf numFmtId="165" fontId="1" fillId="0" borderId="0" xfId="0" applyNumberFormat="1" applyFont="1"/>
    <xf numFmtId="0" fontId="1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3018D-51EB-42A5-BC8B-E633C6789199}">
  <dimension ref="A2:S19"/>
  <sheetViews>
    <sheetView tabSelected="1" workbookViewId="0">
      <selection activeCell="K12" sqref="K12"/>
    </sheetView>
  </sheetViews>
  <sheetFormatPr defaultRowHeight="15" x14ac:dyDescent="0.25"/>
  <cols>
    <col min="2" max="2" width="11.5703125" bestFit="1" customWidth="1"/>
    <col min="6" max="6" width="14.5703125" bestFit="1" customWidth="1"/>
    <col min="7" max="7" width="14.5703125" customWidth="1"/>
    <col min="11" max="11" width="9.140625" style="1"/>
    <col min="12" max="12" width="15.7109375" bestFit="1" customWidth="1"/>
    <col min="13" max="13" width="9.140625" style="2"/>
    <col min="14" max="14" width="14.28515625" bestFit="1" customWidth="1"/>
    <col min="15" max="15" width="9.140625" style="2"/>
    <col min="16" max="16" width="9.85546875" customWidth="1"/>
    <col min="17" max="17" width="18" bestFit="1" customWidth="1"/>
    <col min="19" max="19" width="11.140625" customWidth="1"/>
  </cols>
  <sheetData>
    <row r="2" spans="1:19" ht="15.75" thickBot="1" x14ac:dyDescent="0.3"/>
    <row r="3" spans="1:19" ht="15.75" thickBot="1" x14ac:dyDescent="0.3">
      <c r="B3" s="9" t="s">
        <v>27</v>
      </c>
      <c r="C3" s="9" t="s">
        <v>0</v>
      </c>
      <c r="D3" s="9" t="s">
        <v>17</v>
      </c>
      <c r="E3" s="9" t="s">
        <v>18</v>
      </c>
      <c r="F3" s="9" t="s">
        <v>3</v>
      </c>
      <c r="G3" s="9" t="s">
        <v>22</v>
      </c>
      <c r="H3" s="10" t="s">
        <v>1</v>
      </c>
      <c r="I3" s="10" t="s">
        <v>2</v>
      </c>
      <c r="J3" s="10" t="s">
        <v>4</v>
      </c>
      <c r="K3" s="11" t="s">
        <v>19</v>
      </c>
      <c r="L3" s="10" t="s">
        <v>20</v>
      </c>
      <c r="M3" s="12" t="s">
        <v>21</v>
      </c>
      <c r="N3" s="9" t="s">
        <v>24</v>
      </c>
      <c r="O3" s="12" t="s">
        <v>25</v>
      </c>
      <c r="Q3" s="15"/>
      <c r="R3" s="15"/>
      <c r="S3" s="15"/>
    </row>
    <row r="4" spans="1:19" ht="15.75" thickBot="1" x14ac:dyDescent="0.3">
      <c r="A4" t="s">
        <v>5</v>
      </c>
      <c r="B4" s="3"/>
      <c r="C4" s="3">
        <v>280</v>
      </c>
      <c r="D4" s="3">
        <v>10</v>
      </c>
      <c r="E4" s="3">
        <v>70</v>
      </c>
      <c r="F4" s="3">
        <v>22</v>
      </c>
      <c r="G4" s="3">
        <v>-13</v>
      </c>
      <c r="H4" s="4">
        <f>F4-G4</f>
        <v>35</v>
      </c>
      <c r="I4" s="7">
        <f>H4-DEGREES(ASIN((D4/E4)*SIN(3.1415 + RADIANS(C4-H4))))</f>
        <v>27.561209706191853</v>
      </c>
      <c r="J4" s="7">
        <f>I4+G4</f>
        <v>14.561209706191853</v>
      </c>
      <c r="K4" s="5">
        <v>7.4</v>
      </c>
      <c r="L4" s="8">
        <f>SQRT(POWER(E4,2)+POWER(D4,2)-2*E4*D4*COS(RADIANS(I4-C4)))</f>
        <v>73.637044288248987</v>
      </c>
      <c r="M4" s="6">
        <f>K4/L4</f>
        <v>0.10049289826236132</v>
      </c>
      <c r="N4" s="3">
        <v>9.6</v>
      </c>
      <c r="O4" s="6">
        <f>M4*N4</f>
        <v>0.96473182331866869</v>
      </c>
      <c r="Q4" s="15"/>
      <c r="R4" s="15"/>
      <c r="S4" s="15"/>
    </row>
    <row r="5" spans="1:19" ht="15.75" thickBot="1" x14ac:dyDescent="0.3">
      <c r="A5" t="s">
        <v>6</v>
      </c>
      <c r="B5" s="3"/>
      <c r="C5" s="3">
        <v>325</v>
      </c>
      <c r="D5" s="3">
        <v>11</v>
      </c>
      <c r="E5" s="3">
        <v>102</v>
      </c>
      <c r="F5" s="3">
        <v>338</v>
      </c>
      <c r="G5" s="3">
        <v>-13</v>
      </c>
      <c r="H5" s="4">
        <f t="shared" ref="H5:H6" si="0">F5-G5</f>
        <v>351</v>
      </c>
      <c r="I5" s="7">
        <f>H5-DEGREES(ASIN((D5/E5)*SIN(3.1415 + RADIANS(C5-H5))))</f>
        <v>348.28979859870907</v>
      </c>
      <c r="J5" s="7">
        <f t="shared" ref="J5:J6" si="1">I5+G5</f>
        <v>335.28979859870907</v>
      </c>
      <c r="K5" s="5">
        <v>7.7</v>
      </c>
      <c r="L5" s="8">
        <f>SQRT(POWER(E5,2)+POWER(D5,2)-2*E5*D5*COS(RADIANS(I5-C5)))</f>
        <v>91.999175630884892</v>
      </c>
      <c r="M5" s="6">
        <f t="shared" ref="M5:M6" si="2">K5/L5</f>
        <v>8.3696402138358356E-2</v>
      </c>
      <c r="N5" s="3">
        <v>6.3</v>
      </c>
      <c r="O5" s="6">
        <f t="shared" ref="O5:O6" si="3">M5*N5</f>
        <v>0.52728733347165757</v>
      </c>
      <c r="Q5" s="15"/>
      <c r="R5" s="15"/>
      <c r="S5" s="15"/>
    </row>
    <row r="6" spans="1:19" ht="15.75" thickBot="1" x14ac:dyDescent="0.3">
      <c r="A6" t="s">
        <v>7</v>
      </c>
      <c r="B6" s="3"/>
      <c r="C6" s="3">
        <v>320</v>
      </c>
      <c r="D6" s="3">
        <v>14</v>
      </c>
      <c r="E6" s="3">
        <v>70</v>
      </c>
      <c r="F6" s="3">
        <v>333</v>
      </c>
      <c r="G6" s="3">
        <v>-13</v>
      </c>
      <c r="H6" s="4">
        <f t="shared" si="0"/>
        <v>346</v>
      </c>
      <c r="I6" s="7">
        <f>H6-DEGREES(ASIN((D6/E6)*SIN(3.1415 + RADIANS(C6-H6))))</f>
        <v>340.96922080257633</v>
      </c>
      <c r="J6" s="7">
        <f t="shared" si="1"/>
        <v>327.96922080257633</v>
      </c>
      <c r="K6" s="5">
        <v>5</v>
      </c>
      <c r="L6" s="8">
        <f>SQRT(POWER(E6,2)+POWER(D6,2)-2*E6*D6*COS(RADIANS(I6-C6)))</f>
        <v>57.147224773947507</v>
      </c>
      <c r="M6" s="6">
        <f t="shared" si="2"/>
        <v>8.7493312576036389E-2</v>
      </c>
      <c r="N6" s="3">
        <v>6.3</v>
      </c>
      <c r="O6" s="6">
        <f t="shared" si="3"/>
        <v>0.5512078692290292</v>
      </c>
      <c r="Q6" s="15"/>
      <c r="R6" s="15"/>
      <c r="S6" s="15"/>
    </row>
    <row r="7" spans="1:19" ht="15.75" thickBot="1" x14ac:dyDescent="0.3">
      <c r="A7" t="s">
        <v>8</v>
      </c>
      <c r="B7" s="3"/>
      <c r="C7" s="3"/>
      <c r="D7" s="3"/>
      <c r="E7" s="3"/>
      <c r="F7" s="3"/>
      <c r="G7" s="3">
        <v>-13</v>
      </c>
      <c r="H7" s="4"/>
      <c r="I7" s="7"/>
      <c r="J7" s="7"/>
      <c r="K7" s="5"/>
      <c r="L7" s="8"/>
      <c r="M7" s="6"/>
      <c r="N7" s="3"/>
      <c r="O7" s="6"/>
    </row>
    <row r="8" spans="1:19" ht="15.75" thickBot="1" x14ac:dyDescent="0.3">
      <c r="A8" t="s">
        <v>9</v>
      </c>
      <c r="B8" s="3"/>
      <c r="C8" s="3"/>
      <c r="D8" s="3"/>
      <c r="E8" s="3"/>
      <c r="F8" s="3"/>
      <c r="G8" s="3">
        <v>-13</v>
      </c>
      <c r="H8" s="4"/>
      <c r="I8" s="7"/>
      <c r="J8" s="7"/>
      <c r="K8" s="5"/>
      <c r="L8" s="8"/>
      <c r="M8" s="6"/>
      <c r="N8" s="3"/>
      <c r="O8" s="6"/>
    </row>
    <row r="9" spans="1:19" ht="15.75" thickBot="1" x14ac:dyDescent="0.3">
      <c r="A9" t="s">
        <v>10</v>
      </c>
      <c r="B9" s="3"/>
      <c r="C9" s="3"/>
      <c r="D9" s="3"/>
      <c r="E9" s="3"/>
      <c r="F9" s="3"/>
      <c r="G9" s="3">
        <v>-13</v>
      </c>
      <c r="H9" s="4"/>
      <c r="I9" s="7"/>
      <c r="J9" s="7"/>
      <c r="K9" s="5"/>
      <c r="L9" s="8"/>
      <c r="M9" s="6"/>
      <c r="N9" s="3"/>
      <c r="O9" s="6"/>
    </row>
    <row r="10" spans="1:19" ht="15.75" thickBot="1" x14ac:dyDescent="0.3">
      <c r="A10" t="s">
        <v>11</v>
      </c>
      <c r="B10" s="3"/>
      <c r="C10" s="3"/>
      <c r="D10" s="3"/>
      <c r="E10" s="3"/>
      <c r="F10" s="3"/>
      <c r="G10" s="3">
        <v>-13</v>
      </c>
      <c r="H10" s="4"/>
      <c r="I10" s="7"/>
      <c r="J10" s="7"/>
      <c r="K10" s="5"/>
      <c r="L10" s="8"/>
      <c r="M10" s="6"/>
      <c r="N10" s="3"/>
      <c r="O10" s="6"/>
    </row>
    <row r="11" spans="1:19" ht="15.75" thickBot="1" x14ac:dyDescent="0.3">
      <c r="A11" t="s">
        <v>12</v>
      </c>
      <c r="B11" s="3"/>
      <c r="C11" s="3"/>
      <c r="D11" s="3"/>
      <c r="E11" s="3"/>
      <c r="F11" s="3"/>
      <c r="G11" s="3">
        <v>-13</v>
      </c>
      <c r="H11" s="4"/>
      <c r="I11" s="7"/>
      <c r="J11" s="7"/>
      <c r="K11" s="5"/>
      <c r="L11" s="8"/>
      <c r="M11" s="6"/>
      <c r="N11" s="3"/>
      <c r="O11" s="6"/>
    </row>
    <row r="12" spans="1:19" ht="15.75" thickBot="1" x14ac:dyDescent="0.3">
      <c r="A12" t="s">
        <v>13</v>
      </c>
      <c r="B12" s="3"/>
      <c r="C12" s="3"/>
      <c r="D12" s="3"/>
      <c r="E12" s="3"/>
      <c r="F12" s="3"/>
      <c r="G12" s="3">
        <v>-13</v>
      </c>
      <c r="H12" s="4"/>
      <c r="I12" s="7"/>
      <c r="J12" s="7"/>
      <c r="K12" s="5"/>
      <c r="L12" s="8"/>
      <c r="M12" s="6"/>
      <c r="N12" s="3"/>
      <c r="O12" s="6"/>
    </row>
    <row r="13" spans="1:19" ht="15.75" thickBot="1" x14ac:dyDescent="0.3">
      <c r="A13" t="s">
        <v>14</v>
      </c>
      <c r="B13" s="3"/>
      <c r="C13" s="3"/>
      <c r="D13" s="3"/>
      <c r="E13" s="3"/>
      <c r="F13" s="3"/>
      <c r="G13" s="3">
        <v>-13</v>
      </c>
      <c r="H13" s="4"/>
      <c r="I13" s="4"/>
      <c r="J13" s="4"/>
      <c r="K13" s="5"/>
      <c r="L13" s="4"/>
      <c r="M13" s="6"/>
      <c r="N13" s="3"/>
      <c r="O13" s="6"/>
    </row>
    <row r="14" spans="1:19" ht="15.75" thickBot="1" x14ac:dyDescent="0.3">
      <c r="A14" t="s">
        <v>15</v>
      </c>
      <c r="B14" s="3"/>
      <c r="C14" s="3"/>
      <c r="D14" s="3"/>
      <c r="E14" s="3"/>
      <c r="F14" s="3"/>
      <c r="G14" s="3">
        <v>-13</v>
      </c>
      <c r="H14" s="4"/>
      <c r="I14" s="4"/>
      <c r="J14" s="4"/>
      <c r="K14" s="5"/>
      <c r="L14" s="4"/>
      <c r="M14" s="6"/>
      <c r="N14" s="3"/>
      <c r="O14" s="6"/>
    </row>
    <row r="15" spans="1:19" ht="15.75" thickBot="1" x14ac:dyDescent="0.3">
      <c r="A15" t="s">
        <v>16</v>
      </c>
      <c r="B15" s="3"/>
      <c r="C15" s="3"/>
      <c r="D15" s="3"/>
      <c r="E15" s="3"/>
      <c r="F15" s="3"/>
      <c r="G15" s="3">
        <v>-13</v>
      </c>
      <c r="H15" s="4"/>
      <c r="I15" s="4"/>
      <c r="J15" s="4"/>
      <c r="K15" s="5"/>
      <c r="L15" s="4"/>
      <c r="M15" s="6"/>
      <c r="N15" s="3"/>
      <c r="O15" s="6"/>
    </row>
    <row r="19" spans="12:15" x14ac:dyDescent="0.25">
      <c r="L19" s="14" t="s">
        <v>23</v>
      </c>
      <c r="M19" s="2">
        <f>SUM(M4:M15)*60</f>
        <v>16.300956778605364</v>
      </c>
      <c r="N19" s="13" t="s">
        <v>26</v>
      </c>
      <c r="O19" s="2">
        <f>SUM(O4:O15)</f>
        <v>2.0432270260193555</v>
      </c>
    </row>
  </sheetData>
  <phoneticPr fontId="2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dcterms:created xsi:type="dcterms:W3CDTF">2022-07-03T00:02:21Z</dcterms:created>
  <dcterms:modified xsi:type="dcterms:W3CDTF">2022-07-03T00:33:54Z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