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day order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E7">
      <text>
        <t xml:space="preserve">Still need to add change price for Laynes sauce; I already put the sauce lid cost + cup cost</t>
      </text>
    </comment>
    <comment authorId="0" ref="AE8">
      <text>
        <t xml:space="preserve">Still need to add change price for Laynes sauce; I already put the sauce lid cost + cup cost</t>
      </text>
    </comment>
    <comment authorId="0" ref="AE9">
      <text>
        <t xml:space="preserve">Still need to add change price for Laynes sauce; I already put the sauce lid cost + cup cost</t>
      </text>
    </comment>
    <comment authorId="0" ref="S10">
      <text>
        <t xml:space="preserve">servings of potato salad
	-Aaron Calderon</t>
      </text>
    </comment>
    <comment authorId="0" ref="P10">
      <text>
        <t xml:space="preserve">per oz potato salad
	-Aaron Calderon</t>
      </text>
    </comment>
  </commentList>
</comments>
</file>

<file path=xl/sharedStrings.xml><?xml version="1.0" encoding="utf-8"?>
<sst xmlns="http://schemas.openxmlformats.org/spreadsheetml/2006/main" count="467" uniqueCount="296">
  <si>
    <t>Initial order</t>
  </si>
  <si>
    <t>Date</t>
  </si>
  <si>
    <t>Description</t>
  </si>
  <si>
    <t>SKU</t>
  </si>
  <si>
    <t>Quantity</t>
  </si>
  <si>
    <t>delivered</t>
  </si>
  <si>
    <t>sold by</t>
  </si>
  <si>
    <t>delivered by</t>
  </si>
  <si>
    <t>quantity Multiplyer</t>
  </si>
  <si>
    <t>price</t>
  </si>
  <si>
    <t>Extended</t>
  </si>
  <si>
    <t>category</t>
  </si>
  <si>
    <t>Invoice line #</t>
  </si>
  <si>
    <t>Detailed description</t>
  </si>
  <si>
    <t>Food</t>
  </si>
  <si>
    <t>Number of items</t>
  </si>
  <si>
    <t>unit</t>
  </si>
  <si>
    <t>Price per unit</t>
  </si>
  <si>
    <t>per servings</t>
  </si>
  <si>
    <t>Chicken breast</t>
  </si>
  <si>
    <t>c1001</t>
  </si>
  <si>
    <t>lb</t>
  </si>
  <si>
    <t>case</t>
  </si>
  <si>
    <t>Cold</t>
  </si>
  <si>
    <t>raw unbreaded chicken breast, fresh, 20 lb cases 6 oz breast, cut to 1.5 oz per strip</t>
  </si>
  <si>
    <t>lbs</t>
  </si>
  <si>
    <t>per tendy</t>
  </si>
  <si>
    <t>flour</t>
  </si>
  <si>
    <t>d2001</t>
  </si>
  <si>
    <t>each</t>
  </si>
  <si>
    <t>bag</t>
  </si>
  <si>
    <t>Dry</t>
  </si>
  <si>
    <t>AP flour, 50 lb sack</t>
  </si>
  <si>
    <t>lbs flour</t>
  </si>
  <si>
    <t>per tendy, 1600 tendies worth</t>
  </si>
  <si>
    <t>1/2 cup flour per lb of chicken</t>
  </si>
  <si>
    <t>0.1563 lbs of flour per 1/2 cup</t>
  </si>
  <si>
    <t>Menu key</t>
  </si>
  <si>
    <t>salt</t>
  </si>
  <si>
    <t>d2002</t>
  </si>
  <si>
    <t>bulk sea salt, 50 lb bag</t>
  </si>
  <si>
    <t xml:space="preserve">lbs  </t>
  </si>
  <si>
    <t>Item</t>
  </si>
  <si>
    <t>name</t>
  </si>
  <si>
    <t>COST</t>
  </si>
  <si>
    <t>black pepper</t>
  </si>
  <si>
    <t>d2003</t>
  </si>
  <si>
    <t>container</t>
  </si>
  <si>
    <t>5 lb plastic jar</t>
  </si>
  <si>
    <t>&lt;- price per oz</t>
  </si>
  <si>
    <t>5 finger original</t>
  </si>
  <si>
    <t>plus toast, fries, potato salad, sauce, drink</t>
  </si>
  <si>
    <t>Fries</t>
  </si>
  <si>
    <t>f3002</t>
  </si>
  <si>
    <t>Frozen</t>
  </si>
  <si>
    <t>30 lb case,  4oz per serving</t>
  </si>
  <si>
    <t>servings</t>
  </si>
  <si>
    <t>per 4oz serving</t>
  </si>
  <si>
    <t>4 finger meal</t>
  </si>
  <si>
    <t>Thick bread</t>
  </si>
  <si>
    <t>d2004</t>
  </si>
  <si>
    <t>Case</t>
  </si>
  <si>
    <t>170 slices per case.</t>
  </si>
  <si>
    <t>slices</t>
  </si>
  <si>
    <t>per slice</t>
  </si>
  <si>
    <t>three finger meal</t>
  </si>
  <si>
    <t>Potato Salad</t>
  </si>
  <si>
    <t>c1002</t>
  </si>
  <si>
    <t>Spring Glen 5lb Dutch potato saled</t>
  </si>
  <si>
    <t>per 5.5 oz serving</t>
  </si>
  <si>
    <t>kids meal</t>
  </si>
  <si>
    <t>&lt;---- Kids meal too expensive? need to edit price columns later probably</t>
  </si>
  <si>
    <t>Liquid margarine</t>
  </si>
  <si>
    <t>c1003</t>
  </si>
  <si>
    <t>4/case</t>
  </si>
  <si>
    <t>Liquid margarine, 4/case</t>
  </si>
  <si>
    <t>gallon of tea</t>
  </si>
  <si>
    <t>need gallon of tea</t>
  </si>
  <si>
    <t>Garlic powder</t>
  </si>
  <si>
    <t>d2005</t>
  </si>
  <si>
    <t>Granulated garlic 5lb</t>
  </si>
  <si>
    <t>family pack</t>
  </si>
  <si>
    <t>20fingers 4 toasts, 4 fries, 8 sauces</t>
  </si>
  <si>
    <t>Ranch</t>
  </si>
  <si>
    <t>c1004</t>
  </si>
  <si>
    <t>Ranch dressing 1 gallon</t>
  </si>
  <si>
    <t>gallons</t>
  </si>
  <si>
    <t>Club Sandwich meal</t>
  </si>
  <si>
    <t>Ketchup-Lg container</t>
  </si>
  <si>
    <t>d2006</t>
  </si>
  <si>
    <t>6/case</t>
  </si>
  <si>
    <t>Red Gold fancy ketchup Jug with pump, 6/case</t>
  </si>
  <si>
    <t>ketchup jugs</t>
  </si>
  <si>
    <t>Club Sandwich only</t>
  </si>
  <si>
    <t>need club price</t>
  </si>
  <si>
    <t>Ketchup-packets</t>
  </si>
  <si>
    <t>d2007</t>
  </si>
  <si>
    <t>1000/case</t>
  </si>
  <si>
    <t>French's ketchup packets, 1000/case</t>
  </si>
  <si>
    <t>packets</t>
  </si>
  <si>
    <t>0.317466 oz per packet</t>
  </si>
  <si>
    <t>Sandwich meal combo</t>
  </si>
  <si>
    <t>Mayo</t>
  </si>
  <si>
    <t>d2008</t>
  </si>
  <si>
    <t>4gal/case</t>
  </si>
  <si>
    <t>Hellmann's 1 gal Mayo, 5/case</t>
  </si>
  <si>
    <t xml:space="preserve">&lt;- price per oz </t>
  </si>
  <si>
    <t>sandwich only</t>
  </si>
  <si>
    <t>Tea bags</t>
  </si>
  <si>
    <t>d2009</t>
  </si>
  <si>
    <t>24/case</t>
  </si>
  <si>
    <t>Lipton tea bags, 24/case</t>
  </si>
  <si>
    <t>Grill cheese meal combo</t>
  </si>
  <si>
    <t>Sugar for tea</t>
  </si>
  <si>
    <t>d2010</t>
  </si>
  <si>
    <t>sugar, 25 lb bag</t>
  </si>
  <si>
    <t>grill cheese sandwich only</t>
  </si>
  <si>
    <t>Worcestershire Sauce</t>
  </si>
  <si>
    <t>d2011</t>
  </si>
  <si>
    <t>worcestershire sauce, 4gal/case</t>
  </si>
  <si>
    <t>Layne's sauce</t>
  </si>
  <si>
    <t>2 oz cup</t>
  </si>
  <si>
    <t>need sauce price</t>
  </si>
  <si>
    <t>Sliced cheese</t>
  </si>
  <si>
    <t>c1005</t>
  </si>
  <si>
    <t>6blk/case</t>
  </si>
  <si>
    <t>American cheese slices160 slice/block, 6block</t>
  </si>
  <si>
    <t>per cheese slice</t>
  </si>
  <si>
    <t>Chicken finger</t>
  </si>
  <si>
    <t>side, 1 finger</t>
  </si>
  <si>
    <t>Bacon slices</t>
  </si>
  <si>
    <t>c1006</t>
  </si>
  <si>
    <t>300slc/case</t>
  </si>
  <si>
    <t>Precooked bacon slices, 300/case</t>
  </si>
  <si>
    <t>Slices</t>
  </si>
  <si>
    <t>texas toast</t>
  </si>
  <si>
    <t>side, 1 piece</t>
  </si>
  <si>
    <t>Fryer oil</t>
  </si>
  <si>
    <t>d2012</t>
  </si>
  <si>
    <t>35lb bucket</t>
  </si>
  <si>
    <t>bucket</t>
  </si>
  <si>
    <t>Fryer oil, 35 lb bucket</t>
  </si>
  <si>
    <t>per bound</t>
  </si>
  <si>
    <t>potato Salad</t>
  </si>
  <si>
    <t>Side, 5.5 oz</t>
  </si>
  <si>
    <t>I think potato salad costs too much idk tho</t>
  </si>
  <si>
    <t>Bib</t>
  </si>
  <si>
    <t>Crinke cut fries</t>
  </si>
  <si>
    <t>side</t>
  </si>
  <si>
    <t>Jones-Dr Jones</t>
  </si>
  <si>
    <t>d2013</t>
  </si>
  <si>
    <t>bag in box</t>
  </si>
  <si>
    <t>Jones Dr Jones bag in box 3 gallon</t>
  </si>
  <si>
    <t>per 16 oz cup</t>
  </si>
  <si>
    <t>Fountain Drink</t>
  </si>
  <si>
    <t>16 oz drink</t>
  </si>
  <si>
    <t>Jones-Orange&amp;Cream</t>
  </si>
  <si>
    <t>d2014</t>
  </si>
  <si>
    <t>Jones Orange Cream bag in box 3 gallon</t>
  </si>
  <si>
    <t>Bottle drink</t>
  </si>
  <si>
    <t>Jones-Root beer</t>
  </si>
  <si>
    <t>d2015</t>
  </si>
  <si>
    <t>Jones root beer bag in box 3 gallon</t>
  </si>
  <si>
    <t>Jones-Cola</t>
  </si>
  <si>
    <t>d2016</t>
  </si>
  <si>
    <t>Jones cola bag in box 3 gallon</t>
  </si>
  <si>
    <t>Jones-Lemon Lime</t>
  </si>
  <si>
    <t>d2017</t>
  </si>
  <si>
    <t>Jones lemon lime bag in box 3 gallon</t>
  </si>
  <si>
    <t>Jones-Sugar Free Cola</t>
  </si>
  <si>
    <t>d2018</t>
  </si>
  <si>
    <t>Jones sugar free cola bag in box 3 gallon</t>
  </si>
  <si>
    <t>Bottles</t>
  </si>
  <si>
    <t>Bottled Root Beer</t>
  </si>
  <si>
    <t>d2019</t>
  </si>
  <si>
    <t>Jones 12oz Root Beer Soda 24/case</t>
  </si>
  <si>
    <t>per bottle</t>
  </si>
  <si>
    <t>Bottled Cream Soda</t>
  </si>
  <si>
    <t>d2020</t>
  </si>
  <si>
    <t>Jones 12oz Cream Soda 24/case</t>
  </si>
  <si>
    <t>Bottled Orange &amp; Cream</t>
  </si>
  <si>
    <t>d2021</t>
  </si>
  <si>
    <t>Jones 12oz Orange Cream Soda 24/case</t>
  </si>
  <si>
    <t>Bottled Berry Lemonade</t>
  </si>
  <si>
    <t>d2022</t>
  </si>
  <si>
    <t>Jones 12oz Berry Lemonade Soda 24/case</t>
  </si>
  <si>
    <t>Serving</t>
  </si>
  <si>
    <t>Straw</t>
  </si>
  <si>
    <t>d2023</t>
  </si>
  <si>
    <t>800/Pack</t>
  </si>
  <si>
    <t>Pack</t>
  </si>
  <si>
    <t>7 3/4" black wrapped straw 800/pack</t>
  </si>
  <si>
    <t>straws</t>
  </si>
  <si>
    <t>per straw</t>
  </si>
  <si>
    <t>Drink lid</t>
  </si>
  <si>
    <t>d2024</t>
  </si>
  <si>
    <t>Clear flat lid with straw slot 1000/case</t>
  </si>
  <si>
    <t>lids</t>
  </si>
  <si>
    <t>per lid</t>
  </si>
  <si>
    <t>10oz Cup</t>
  </si>
  <si>
    <t>d2025</t>
  </si>
  <si>
    <t>10 oz clear cup 1000/case</t>
  </si>
  <si>
    <t>cups</t>
  </si>
  <si>
    <t>per cup</t>
  </si>
  <si>
    <t>16 oz Cup</t>
  </si>
  <si>
    <t>d2026</t>
  </si>
  <si>
    <t>16 oz clear cup 1000/case</t>
  </si>
  <si>
    <t>Napkin</t>
  </si>
  <si>
    <t>d2027</t>
  </si>
  <si>
    <t>6000/case</t>
  </si>
  <si>
    <t>6.5x8.5 dispenser napkin 6000/case</t>
  </si>
  <si>
    <t>napkin</t>
  </si>
  <si>
    <t>per napkin</t>
  </si>
  <si>
    <t>Cutlery pack</t>
  </si>
  <si>
    <t>d2028</t>
  </si>
  <si>
    <t>500/case</t>
  </si>
  <si>
    <t>Cutlery pack with napkin salt pepper</t>
  </si>
  <si>
    <t>packs</t>
  </si>
  <si>
    <t>per packet</t>
  </si>
  <si>
    <t>Basket liners</t>
  </si>
  <si>
    <t>d2029</t>
  </si>
  <si>
    <t>Basket liners, 6000/case</t>
  </si>
  <si>
    <t>liners</t>
  </si>
  <si>
    <t>per liner</t>
  </si>
  <si>
    <t>2oz clear cup</t>
  </si>
  <si>
    <t>d2030</t>
  </si>
  <si>
    <t>2500/case</t>
  </si>
  <si>
    <t>Sauce cup</t>
  </si>
  <si>
    <t>sauce cups</t>
  </si>
  <si>
    <t>2oz lid</t>
  </si>
  <si>
    <t>d2031</t>
  </si>
  <si>
    <t>Sauce lid</t>
  </si>
  <si>
    <t>5.5 oz clear cup</t>
  </si>
  <si>
    <t>d2032</t>
  </si>
  <si>
    <t>Potato salad cup</t>
  </si>
  <si>
    <t>5.5 oz lid</t>
  </si>
  <si>
    <t>d2033</t>
  </si>
  <si>
    <t>pack</t>
  </si>
  <si>
    <t>Potato salad lid</t>
  </si>
  <si>
    <t>Hinged lid box sm</t>
  </si>
  <si>
    <t>d2034</t>
  </si>
  <si>
    <t>450/case</t>
  </si>
  <si>
    <t>Small togo box, 450/case</t>
  </si>
  <si>
    <t>boxes</t>
  </si>
  <si>
    <t>per box</t>
  </si>
  <si>
    <t>Hinged lid box lg</t>
  </si>
  <si>
    <t>d2035</t>
  </si>
  <si>
    <t>200/case</t>
  </si>
  <si>
    <t>Large togo box, 200/case</t>
  </si>
  <si>
    <t>Janitorial</t>
  </si>
  <si>
    <t>Hand soap</t>
  </si>
  <si>
    <t>d2037</t>
  </si>
  <si>
    <t>8/case</t>
  </si>
  <si>
    <t>Liquid hand soap in counter dispenser 12oz</t>
  </si>
  <si>
    <t>Ounces</t>
  </si>
  <si>
    <t>Hand sanitizer</t>
  </si>
  <si>
    <t>d2038</t>
  </si>
  <si>
    <t>Liter hand sanitizer, 4/case</t>
  </si>
  <si>
    <t>cases</t>
  </si>
  <si>
    <t>Dish soap</t>
  </si>
  <si>
    <t>d2039</t>
  </si>
  <si>
    <t>12/case</t>
  </si>
  <si>
    <t>Liquid dish soap 32oz, 12/case</t>
  </si>
  <si>
    <t>Paper towels</t>
  </si>
  <si>
    <t>d2040</t>
  </si>
  <si>
    <t>6roll/case</t>
  </si>
  <si>
    <t>Kraft roll paper towel 800ft/roll, 6roll/case</t>
  </si>
  <si>
    <t>feet</t>
  </si>
  <si>
    <t>gloves</t>
  </si>
  <si>
    <t>d2041</t>
  </si>
  <si>
    <t>Food service glove, 100/box, 10box/case</t>
  </si>
  <si>
    <t>trash can liners-small</t>
  </si>
  <si>
    <t>d2042</t>
  </si>
  <si>
    <t>Can liner 15 gal, 1000/case</t>
  </si>
  <si>
    <t>can liners</t>
  </si>
  <si>
    <t>trash can liners-lg</t>
  </si>
  <si>
    <t>d2043</t>
  </si>
  <si>
    <t>50/case</t>
  </si>
  <si>
    <t>Lg can liner 45 gal, 50/case</t>
  </si>
  <si>
    <t>lg can liners</t>
  </si>
  <si>
    <t>toilet paper</t>
  </si>
  <si>
    <t>d2044</t>
  </si>
  <si>
    <t>96 roll/case</t>
  </si>
  <si>
    <t>Toilet paper, 2ply 500sheet/roll</t>
  </si>
  <si>
    <t>rolls</t>
  </si>
  <si>
    <t>Surface cleaner</t>
  </si>
  <si>
    <t>d2045</t>
  </si>
  <si>
    <t>Spray cleaner, 32oz/12/case</t>
  </si>
  <si>
    <t>spray cleaners</t>
  </si>
  <si>
    <t>Floor cleaner</t>
  </si>
  <si>
    <t>d2046</t>
  </si>
  <si>
    <t>90/tub</t>
  </si>
  <si>
    <t>tub</t>
  </si>
  <si>
    <t>Floor cleaner .5oz pack, 90pk/tub</t>
  </si>
  <si>
    <t>floor cleaner</t>
  </si>
  <si>
    <t>Case/invoice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</si>
</sst>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5">
    <font>
      <sz val="10.0"/>
      <color rgb="FF000000"/>
      <name val="Arial"/>
    </font>
    <font>
      <color theme="1"/>
      <name val="Arial"/>
    </font>
    <font>
      <sz val="10.0"/>
      <color rgb="FF111111"/>
      <name val="Arial"/>
    </font>
    <font>
      <sz val="10.0"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right" readingOrder="0"/>
    </xf>
    <xf borderId="0" fillId="2" fontId="1" numFmtId="165" xfId="0" applyFont="1" applyNumberFormat="1"/>
    <xf borderId="0" fillId="2" fontId="1" numFmtId="165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3" numFmtId="165" xfId="0" applyFont="1" applyNumberFormat="1"/>
    <xf borderId="0" fillId="2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 vertical="bottom"/>
    </xf>
    <xf borderId="0" fillId="0" fontId="1" numFmtId="165" xfId="0" applyFont="1" applyNumberFormat="1"/>
    <xf borderId="0" fillId="0" fontId="1" numFmtId="165" xfId="0" applyAlignment="1" applyFont="1" applyNumberFormat="1">
      <alignment vertical="bottom"/>
    </xf>
    <xf borderId="0" fillId="4" fontId="1" numFmtId="0" xfId="0" applyFill="1" applyFont="1"/>
    <xf borderId="0" fillId="2" fontId="1" numFmtId="165" xfId="0" applyFont="1" applyNumberFormat="1"/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2.0"/>
    <col customWidth="1" min="3" max="3" width="6.43"/>
    <col customWidth="1" min="7" max="7" width="11.43"/>
    <col customWidth="1" min="8" max="8" width="16.43"/>
    <col customWidth="1" min="9" max="9" width="7.0"/>
    <col customWidth="1" min="10" max="10" width="9.57"/>
    <col customWidth="1" min="11" max="11" width="8.43"/>
    <col customWidth="1" min="12" max="12" width="12.29"/>
    <col customWidth="1" min="13" max="13" width="74.57"/>
    <col customWidth="1" min="16" max="16" width="18.0"/>
    <col customWidth="1" min="18" max="18" width="25.86"/>
    <col customWidth="1" min="19" max="19" width="25.43"/>
    <col customWidth="1" min="20" max="20" width="26.0"/>
    <col customWidth="1" min="27" max="27" width="20.29"/>
    <col customWidth="1" min="28" max="28" width="36.43"/>
    <col customWidth="1" min="32" max="32" width="60.43"/>
  </cols>
  <sheetData>
    <row r="1">
      <c r="B1" s="1" t="s">
        <v>0</v>
      </c>
      <c r="F1" s="1" t="s">
        <v>1</v>
      </c>
      <c r="G1" s="2">
        <v>44604.0</v>
      </c>
      <c r="N1" s="3"/>
      <c r="O1" s="3"/>
      <c r="P1" s="3"/>
      <c r="Q1" s="3"/>
      <c r="R1" s="3"/>
    </row>
    <row r="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/>
      <c r="O2" s="3"/>
      <c r="P2" s="3"/>
      <c r="Q2" s="3"/>
      <c r="R2" s="3"/>
    </row>
    <row r="3">
      <c r="A3" s="1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3"/>
    </row>
    <row r="4">
      <c r="B4" s="1" t="s">
        <v>19</v>
      </c>
      <c r="C4" s="1" t="s">
        <v>20</v>
      </c>
      <c r="D4" s="1">
        <v>21.0</v>
      </c>
      <c r="E4" s="1">
        <v>21.0</v>
      </c>
      <c r="F4" s="1" t="s">
        <v>21</v>
      </c>
      <c r="G4" s="1" t="s">
        <v>22</v>
      </c>
      <c r="H4" s="1">
        <v>20.0</v>
      </c>
      <c r="I4" s="5">
        <v>3.9</v>
      </c>
      <c r="J4" s="5">
        <v>1638.0</v>
      </c>
      <c r="K4" s="1" t="s">
        <v>23</v>
      </c>
      <c r="L4" s="1">
        <v>1.0</v>
      </c>
      <c r="M4" s="1" t="s">
        <v>24</v>
      </c>
      <c r="N4" s="6">
        <f>20*21</f>
        <v>420</v>
      </c>
      <c r="O4" s="4" t="s">
        <v>25</v>
      </c>
      <c r="P4" s="3"/>
      <c r="Q4" s="7">
        <f>J4/4480</f>
        <v>0.365625</v>
      </c>
      <c r="R4" s="4" t="s">
        <v>26</v>
      </c>
    </row>
    <row r="5">
      <c r="B5" s="1" t="s">
        <v>27</v>
      </c>
      <c r="C5" s="1" t="s">
        <v>28</v>
      </c>
      <c r="D5" s="1">
        <v>5.0</v>
      </c>
      <c r="E5" s="1">
        <v>5.0</v>
      </c>
      <c r="F5" s="1" t="s">
        <v>29</v>
      </c>
      <c r="G5" s="1" t="s">
        <v>30</v>
      </c>
      <c r="H5" s="1">
        <v>1.0</v>
      </c>
      <c r="I5" s="5">
        <v>19.5</v>
      </c>
      <c r="J5" s="5">
        <v>97.5</v>
      </c>
      <c r="K5" s="1" t="s">
        <v>31</v>
      </c>
      <c r="L5" s="1">
        <v>2.0</v>
      </c>
      <c r="M5" s="1" t="s">
        <v>32</v>
      </c>
      <c r="N5" s="4">
        <v>250.0</v>
      </c>
      <c r="O5" s="4" t="s">
        <v>33</v>
      </c>
      <c r="P5" s="7">
        <f>J5/250</f>
        <v>0.39</v>
      </c>
      <c r="Q5" s="8">
        <v>0.06</v>
      </c>
      <c r="R5" s="4" t="s">
        <v>34</v>
      </c>
      <c r="S5" s="1" t="s">
        <v>35</v>
      </c>
      <c r="T5" s="1" t="s">
        <v>36</v>
      </c>
      <c r="W5" s="9"/>
      <c r="X5" s="9"/>
      <c r="Y5" s="9" t="s">
        <v>37</v>
      </c>
      <c r="Z5" s="9"/>
      <c r="AA5" s="9"/>
      <c r="AB5" s="9"/>
      <c r="AC5" s="9"/>
      <c r="AD5" s="9"/>
      <c r="AE5" s="9"/>
      <c r="AF5" s="9"/>
      <c r="AG5" s="9"/>
    </row>
    <row r="6">
      <c r="B6" s="1" t="s">
        <v>38</v>
      </c>
      <c r="C6" s="1" t="s">
        <v>39</v>
      </c>
      <c r="D6" s="1">
        <v>1.0</v>
      </c>
      <c r="E6" s="1">
        <v>1.0</v>
      </c>
      <c r="F6" s="1" t="s">
        <v>29</v>
      </c>
      <c r="G6" s="1" t="s">
        <v>30</v>
      </c>
      <c r="H6" s="1">
        <v>1.0</v>
      </c>
      <c r="I6" s="5">
        <v>25.95</v>
      </c>
      <c r="J6" s="5">
        <v>25.95</v>
      </c>
      <c r="K6" s="1" t="s">
        <v>31</v>
      </c>
      <c r="L6" s="1">
        <v>3.0</v>
      </c>
      <c r="M6" s="1" t="s">
        <v>40</v>
      </c>
      <c r="N6" s="4">
        <v>50.0</v>
      </c>
      <c r="O6" s="4" t="s">
        <v>41</v>
      </c>
      <c r="P6" s="7">
        <f>J6/50</f>
        <v>0.519</v>
      </c>
      <c r="Q6" s="3"/>
      <c r="R6" s="3"/>
      <c r="W6" s="9"/>
      <c r="X6" s="9"/>
      <c r="Y6" s="9"/>
      <c r="Z6" s="9" t="s">
        <v>42</v>
      </c>
      <c r="AA6" s="9" t="s">
        <v>43</v>
      </c>
      <c r="AB6" s="9" t="s">
        <v>2</v>
      </c>
      <c r="AC6" s="9" t="s">
        <v>9</v>
      </c>
      <c r="AD6" s="9"/>
      <c r="AE6" s="10" t="s">
        <v>44</v>
      </c>
      <c r="AF6" s="9"/>
      <c r="AG6" s="9"/>
    </row>
    <row r="7">
      <c r="B7" s="1" t="s">
        <v>45</v>
      </c>
      <c r="C7" s="1" t="s">
        <v>46</v>
      </c>
      <c r="D7" s="1">
        <v>2.0</v>
      </c>
      <c r="E7" s="1">
        <v>2.0</v>
      </c>
      <c r="F7" s="1" t="s">
        <v>29</v>
      </c>
      <c r="G7" s="1" t="s">
        <v>47</v>
      </c>
      <c r="H7" s="1">
        <v>1.0</v>
      </c>
      <c r="I7" s="5">
        <v>30.0</v>
      </c>
      <c r="J7" s="5">
        <v>60.0</v>
      </c>
      <c r="K7" s="1" t="s">
        <v>31</v>
      </c>
      <c r="L7" s="1">
        <v>4.0</v>
      </c>
      <c r="M7" s="1" t="s">
        <v>48</v>
      </c>
      <c r="N7" s="4">
        <v>10.0</v>
      </c>
      <c r="O7" s="4" t="s">
        <v>25</v>
      </c>
      <c r="P7" s="7">
        <f>J7/10</f>
        <v>6</v>
      </c>
      <c r="Q7" s="3"/>
      <c r="R7" s="3"/>
      <c r="S7" s="11">
        <f>60/(10*16)</f>
        <v>0.375</v>
      </c>
      <c r="T7" s="1" t="s">
        <v>49</v>
      </c>
      <c r="W7" s="9"/>
      <c r="X7" s="9"/>
      <c r="Y7" s="9"/>
      <c r="Z7" s="12">
        <v>501.0</v>
      </c>
      <c r="AA7" s="9" t="s">
        <v>50</v>
      </c>
      <c r="AB7" s="9" t="s">
        <v>51</v>
      </c>
      <c r="AC7" s="13">
        <v>6.5</v>
      </c>
      <c r="AD7" s="9"/>
      <c r="AE7" s="14">
        <f>(AE20*5)+AE23+AE22+AE21+AE24+AE19</f>
        <v>4.0183345</v>
      </c>
      <c r="AG7" s="9"/>
    </row>
    <row r="8">
      <c r="B8" s="1" t="s">
        <v>52</v>
      </c>
      <c r="C8" s="1" t="s">
        <v>53</v>
      </c>
      <c r="D8" s="1">
        <v>30.0</v>
      </c>
      <c r="E8" s="1">
        <v>30.0</v>
      </c>
      <c r="F8" s="1" t="s">
        <v>22</v>
      </c>
      <c r="G8" s="1" t="s">
        <v>22</v>
      </c>
      <c r="H8" s="1">
        <v>1.0</v>
      </c>
      <c r="I8" s="5">
        <v>30.9</v>
      </c>
      <c r="J8" s="5">
        <v>927.0</v>
      </c>
      <c r="K8" s="1" t="s">
        <v>54</v>
      </c>
      <c r="L8" s="1">
        <v>5.0</v>
      </c>
      <c r="M8" s="1" t="s">
        <v>55</v>
      </c>
      <c r="N8" s="4">
        <v>3600.0</v>
      </c>
      <c r="O8" s="4" t="s">
        <v>56</v>
      </c>
      <c r="P8" s="7">
        <f>J8/900</f>
        <v>1.03</v>
      </c>
      <c r="Q8" s="7">
        <f>J8/N8</f>
        <v>0.2575</v>
      </c>
      <c r="R8" s="4" t="s">
        <v>57</v>
      </c>
      <c r="W8" s="9"/>
      <c r="X8" s="9"/>
      <c r="Y8" s="9"/>
      <c r="Z8" s="12">
        <v>502.0</v>
      </c>
      <c r="AA8" s="9" t="s">
        <v>58</v>
      </c>
      <c r="AB8" s="9" t="s">
        <v>51</v>
      </c>
      <c r="AC8" s="13">
        <v>5.5</v>
      </c>
      <c r="AD8" s="9"/>
      <c r="AE8" s="14">
        <f>(AE20*4)+AE23+AE22+AE21+AE24+AE19</f>
        <v>3.6527095</v>
      </c>
      <c r="AG8" s="9"/>
    </row>
    <row r="9">
      <c r="B9" s="1" t="s">
        <v>59</v>
      </c>
      <c r="C9" s="1" t="s">
        <v>60</v>
      </c>
      <c r="D9" s="1">
        <v>9.0</v>
      </c>
      <c r="E9" s="1">
        <v>9.0</v>
      </c>
      <c r="F9" s="1" t="s">
        <v>61</v>
      </c>
      <c r="G9" s="1" t="s">
        <v>22</v>
      </c>
      <c r="H9" s="1">
        <v>1.0</v>
      </c>
      <c r="I9" s="5">
        <v>37.99</v>
      </c>
      <c r="J9" s="5">
        <v>341.91</v>
      </c>
      <c r="K9" s="1" t="s">
        <v>31</v>
      </c>
      <c r="L9" s="1">
        <v>6.0</v>
      </c>
      <c r="M9" s="1" t="s">
        <v>62</v>
      </c>
      <c r="N9" s="3">
        <f>9*170</f>
        <v>1530</v>
      </c>
      <c r="O9" s="4" t="s">
        <v>63</v>
      </c>
      <c r="P9" s="7">
        <f>J9/1530</f>
        <v>0.2234705882</v>
      </c>
      <c r="Q9" s="4">
        <v>0.22</v>
      </c>
      <c r="R9" s="4" t="s">
        <v>64</v>
      </c>
      <c r="W9" s="9"/>
      <c r="X9" s="9"/>
      <c r="Y9" s="9"/>
      <c r="Z9" s="12">
        <v>503.0</v>
      </c>
      <c r="AA9" s="9" t="s">
        <v>65</v>
      </c>
      <c r="AB9" s="9" t="s">
        <v>51</v>
      </c>
      <c r="AC9" s="13">
        <v>4.5</v>
      </c>
      <c r="AD9" s="9"/>
      <c r="AE9" s="15">
        <f>(AE20*3)+AE23+AE22+AE21+AE24+AE19</f>
        <v>3.2870845</v>
      </c>
      <c r="AF9" s="9"/>
      <c r="AG9" s="9"/>
    </row>
    <row r="10">
      <c r="B10" s="1" t="s">
        <v>66</v>
      </c>
      <c r="C10" s="1" t="s">
        <v>67</v>
      </c>
      <c r="D10" s="1">
        <v>10.0</v>
      </c>
      <c r="E10" s="1">
        <v>10.0</v>
      </c>
      <c r="F10" s="1" t="s">
        <v>29</v>
      </c>
      <c r="G10" s="1" t="s">
        <v>29</v>
      </c>
      <c r="H10" s="1">
        <v>1.0</v>
      </c>
      <c r="I10" s="5">
        <v>17.01</v>
      </c>
      <c r="J10" s="5">
        <v>170.1</v>
      </c>
      <c r="K10" s="1" t="s">
        <v>23</v>
      </c>
      <c r="L10" s="1">
        <v>7.0</v>
      </c>
      <c r="M10" s="1" t="s">
        <v>68</v>
      </c>
      <c r="N10" s="4">
        <v>50.0</v>
      </c>
      <c r="O10" s="4" t="s">
        <v>25</v>
      </c>
      <c r="P10" s="16">
        <f>(J10)/(50*16)</f>
        <v>0.212625</v>
      </c>
      <c r="Q10" s="7">
        <f>P10*5.5</f>
        <v>1.1694375</v>
      </c>
      <c r="R10" s="4" t="s">
        <v>69</v>
      </c>
      <c r="S10" s="11">
        <f>(50*16)/5.5</f>
        <v>145.4545455</v>
      </c>
      <c r="W10" s="9"/>
      <c r="X10" s="9"/>
      <c r="Y10" s="9"/>
      <c r="Z10" s="12">
        <v>504.0</v>
      </c>
      <c r="AA10" s="9" t="s">
        <v>70</v>
      </c>
      <c r="AB10" s="9" t="s">
        <v>51</v>
      </c>
      <c r="AC10" s="13">
        <v>2.5</v>
      </c>
      <c r="AD10" s="9"/>
      <c r="AE10" s="14">
        <f>(AE20*2)+AE23+AE22+AE21+AE24+AE19</f>
        <v>2.9214595</v>
      </c>
      <c r="AF10" s="10" t="s">
        <v>71</v>
      </c>
      <c r="AG10" s="9"/>
    </row>
    <row r="11">
      <c r="B11" s="1" t="s">
        <v>72</v>
      </c>
      <c r="C11" s="1" t="s">
        <v>73</v>
      </c>
      <c r="D11" s="1">
        <v>4.0</v>
      </c>
      <c r="E11" s="1">
        <v>4.0</v>
      </c>
      <c r="F11" s="1" t="s">
        <v>74</v>
      </c>
      <c r="G11" s="1" t="s">
        <v>22</v>
      </c>
      <c r="H11" s="1">
        <v>1.0</v>
      </c>
      <c r="I11" s="5">
        <v>57.81</v>
      </c>
      <c r="J11" s="5">
        <v>231.24</v>
      </c>
      <c r="K11" s="1" t="s">
        <v>23</v>
      </c>
      <c r="L11" s="1">
        <v>8.0</v>
      </c>
      <c r="M11" s="1" t="s">
        <v>75</v>
      </c>
      <c r="N11" s="4">
        <v>16.0</v>
      </c>
      <c r="O11" s="4" t="s">
        <v>72</v>
      </c>
      <c r="P11" s="7">
        <f>J11/4</f>
        <v>57.81</v>
      </c>
      <c r="Q11" s="3"/>
      <c r="R11" s="3"/>
      <c r="W11" s="9"/>
      <c r="X11" s="9"/>
      <c r="Y11" s="9"/>
      <c r="Z11" s="12">
        <v>505.0</v>
      </c>
      <c r="AA11" s="9" t="s">
        <v>76</v>
      </c>
      <c r="AB11" s="9"/>
      <c r="AC11" s="13">
        <v>5.0</v>
      </c>
      <c r="AD11" s="9"/>
      <c r="AE11" s="9"/>
      <c r="AF11" s="10" t="s">
        <v>77</v>
      </c>
      <c r="AG11" s="9"/>
    </row>
    <row r="12">
      <c r="B12" s="1" t="s">
        <v>78</v>
      </c>
      <c r="C12" s="1" t="s">
        <v>79</v>
      </c>
      <c r="D12" s="1">
        <v>2.0</v>
      </c>
      <c r="E12" s="1">
        <v>2.0</v>
      </c>
      <c r="F12" s="1" t="s">
        <v>29</v>
      </c>
      <c r="G12" s="1" t="s">
        <v>29</v>
      </c>
      <c r="H12" s="1">
        <v>1.0</v>
      </c>
      <c r="I12" s="5">
        <v>20.49</v>
      </c>
      <c r="J12" s="5">
        <v>40.98</v>
      </c>
      <c r="K12" s="1" t="s">
        <v>31</v>
      </c>
      <c r="L12" s="1">
        <v>9.0</v>
      </c>
      <c r="M12" s="1" t="s">
        <v>80</v>
      </c>
      <c r="N12" s="4">
        <v>10.0</v>
      </c>
      <c r="O12" s="4" t="s">
        <v>21</v>
      </c>
      <c r="P12" s="7">
        <f>J12/10</f>
        <v>4.098</v>
      </c>
      <c r="Q12" s="3"/>
      <c r="R12" s="3"/>
      <c r="S12" s="11">
        <f>40.98/(10*16)</f>
        <v>0.256125</v>
      </c>
      <c r="T12" s="1" t="s">
        <v>49</v>
      </c>
      <c r="W12" s="9"/>
      <c r="X12" s="9"/>
      <c r="Y12" s="9"/>
      <c r="Z12" s="12">
        <v>506.0</v>
      </c>
      <c r="AA12" s="9" t="s">
        <v>81</v>
      </c>
      <c r="AB12" s="9" t="s">
        <v>82</v>
      </c>
      <c r="AC12" s="13">
        <v>32.0</v>
      </c>
      <c r="AD12" s="9"/>
      <c r="AE12" s="14">
        <f>(AE20*20)+(AE21*4)+(AE23*4)+(8*AE19)</f>
        <v>9.2225</v>
      </c>
      <c r="AF12" s="9"/>
      <c r="AG12" s="9"/>
    </row>
    <row r="13">
      <c r="B13" s="1" t="s">
        <v>83</v>
      </c>
      <c r="C13" s="1" t="s">
        <v>84</v>
      </c>
      <c r="D13" s="1">
        <v>12.0</v>
      </c>
      <c r="E13" s="1">
        <v>12.0</v>
      </c>
      <c r="F13" s="1" t="s">
        <v>29</v>
      </c>
      <c r="G13" s="1" t="s">
        <v>29</v>
      </c>
      <c r="H13" s="1">
        <v>1.0</v>
      </c>
      <c r="I13" s="5">
        <v>39.98</v>
      </c>
      <c r="J13" s="5">
        <v>479.76</v>
      </c>
      <c r="K13" s="1" t="s">
        <v>23</v>
      </c>
      <c r="L13" s="1">
        <v>10.0</v>
      </c>
      <c r="M13" s="1" t="s">
        <v>85</v>
      </c>
      <c r="N13" s="17">
        <v>12.0</v>
      </c>
      <c r="O13" s="4" t="s">
        <v>86</v>
      </c>
      <c r="P13" s="7">
        <f>J13/12</f>
        <v>39.98</v>
      </c>
      <c r="Q13" s="3"/>
      <c r="R13" s="3"/>
      <c r="W13" s="9"/>
      <c r="X13" s="9"/>
      <c r="Y13" s="9"/>
      <c r="Z13" s="12">
        <v>507.0</v>
      </c>
      <c r="AA13" s="9" t="s">
        <v>87</v>
      </c>
      <c r="AB13" s="9" t="s">
        <v>51</v>
      </c>
      <c r="AC13" s="13">
        <v>7.5</v>
      </c>
      <c r="AD13" s="9"/>
      <c r="AG13" s="9"/>
    </row>
    <row r="14">
      <c r="B14" s="1" t="s">
        <v>88</v>
      </c>
      <c r="C14" s="1" t="s">
        <v>89</v>
      </c>
      <c r="D14" s="1">
        <v>3.0</v>
      </c>
      <c r="E14" s="1">
        <v>3.0</v>
      </c>
      <c r="F14" s="1" t="s">
        <v>90</v>
      </c>
      <c r="G14" s="1" t="s">
        <v>22</v>
      </c>
      <c r="H14" s="1">
        <v>1.0</v>
      </c>
      <c r="I14" s="5">
        <v>29.99</v>
      </c>
      <c r="J14" s="5">
        <v>89.97</v>
      </c>
      <c r="K14" s="1" t="s">
        <v>31</v>
      </c>
      <c r="L14" s="1">
        <v>11.0</v>
      </c>
      <c r="M14" s="1" t="s">
        <v>91</v>
      </c>
      <c r="N14" s="3">
        <f>6*3</f>
        <v>18</v>
      </c>
      <c r="O14" s="4" t="s">
        <v>92</v>
      </c>
      <c r="P14" s="7">
        <f>J14/18</f>
        <v>4.998333333</v>
      </c>
      <c r="Q14" s="3"/>
      <c r="R14" s="3"/>
      <c r="W14" s="9"/>
      <c r="X14" s="9"/>
      <c r="Y14" s="9"/>
      <c r="Z14" s="12">
        <v>508.0</v>
      </c>
      <c r="AA14" s="9" t="s">
        <v>93</v>
      </c>
      <c r="AB14" s="9"/>
      <c r="AC14" s="13">
        <v>4.75</v>
      </c>
      <c r="AD14" s="9"/>
      <c r="AF14" s="18" t="s">
        <v>94</v>
      </c>
      <c r="AG14" s="9"/>
    </row>
    <row r="15">
      <c r="B15" s="1" t="s">
        <v>95</v>
      </c>
      <c r="C15" s="1" t="s">
        <v>96</v>
      </c>
      <c r="D15" s="1">
        <v>3.0</v>
      </c>
      <c r="E15" s="1">
        <v>3.0</v>
      </c>
      <c r="F15" s="1" t="s">
        <v>97</v>
      </c>
      <c r="G15" s="1" t="s">
        <v>22</v>
      </c>
      <c r="H15" s="1">
        <v>1.0</v>
      </c>
      <c r="I15" s="5">
        <v>25.49</v>
      </c>
      <c r="J15" s="5">
        <v>76.47</v>
      </c>
      <c r="K15" s="1" t="s">
        <v>31</v>
      </c>
      <c r="L15" s="1">
        <v>12.0</v>
      </c>
      <c r="M15" s="1" t="s">
        <v>98</v>
      </c>
      <c r="N15" s="3">
        <f>1000*3</f>
        <v>3000</v>
      </c>
      <c r="O15" s="4" t="s">
        <v>99</v>
      </c>
      <c r="P15" s="7">
        <f>J15/3000</f>
        <v>0.02549</v>
      </c>
      <c r="Q15" s="3"/>
      <c r="R15" s="4" t="s">
        <v>100</v>
      </c>
      <c r="S15" s="11">
        <f>(76.47)/(0.317466 * 3000)</f>
        <v>0.08029206277</v>
      </c>
      <c r="T15" s="1" t="s">
        <v>49</v>
      </c>
      <c r="W15" s="9"/>
      <c r="X15" s="9"/>
      <c r="Y15" s="9"/>
      <c r="Z15" s="12">
        <v>509.0</v>
      </c>
      <c r="AA15" s="9" t="s">
        <v>101</v>
      </c>
      <c r="AB15" s="9" t="s">
        <v>51</v>
      </c>
      <c r="AC15" s="13">
        <v>5.75</v>
      </c>
      <c r="AD15" s="9"/>
      <c r="AE15" s="19">
        <f>(AE20*3)+AE23+AE22+AE24+AE19</f>
        <v>3.0670845</v>
      </c>
      <c r="AF15" s="14"/>
      <c r="AG15" s="9"/>
    </row>
    <row r="16">
      <c r="B16" s="1" t="s">
        <v>102</v>
      </c>
      <c r="C16" s="1" t="s">
        <v>103</v>
      </c>
      <c r="D16" s="1">
        <v>6.0</v>
      </c>
      <c r="E16" s="1">
        <v>6.0</v>
      </c>
      <c r="F16" s="1" t="s">
        <v>104</v>
      </c>
      <c r="G16" s="1" t="s">
        <v>22</v>
      </c>
      <c r="H16" s="1">
        <v>1.0</v>
      </c>
      <c r="I16" s="5">
        <v>89.99</v>
      </c>
      <c r="J16" s="5">
        <v>539.94</v>
      </c>
      <c r="K16" s="1" t="s">
        <v>31</v>
      </c>
      <c r="L16" s="1">
        <v>13.0</v>
      </c>
      <c r="M16" s="1" t="s">
        <v>105</v>
      </c>
      <c r="N16" s="4">
        <v>24.0</v>
      </c>
      <c r="O16" s="4" t="s">
        <v>86</v>
      </c>
      <c r="P16" s="7">
        <f>J16/24</f>
        <v>22.4975</v>
      </c>
      <c r="Q16" s="3"/>
      <c r="R16" s="3"/>
      <c r="S16" s="11">
        <f>22.49/128</f>
        <v>0.175703125</v>
      </c>
      <c r="T16" s="1" t="s">
        <v>106</v>
      </c>
      <c r="W16" s="9"/>
      <c r="X16" s="9"/>
      <c r="Y16" s="9"/>
      <c r="Z16" s="12">
        <v>510.0</v>
      </c>
      <c r="AA16" s="9" t="s">
        <v>107</v>
      </c>
      <c r="AB16" s="9"/>
      <c r="AC16" s="13">
        <v>3.75</v>
      </c>
      <c r="AD16" s="9"/>
      <c r="AE16" s="14">
        <f>(AE20*3)+AE23</f>
        <v>1.354375</v>
      </c>
      <c r="AF16" s="14"/>
      <c r="AG16" s="9"/>
    </row>
    <row r="17">
      <c r="B17" s="1" t="s">
        <v>108</v>
      </c>
      <c r="C17" s="1" t="s">
        <v>109</v>
      </c>
      <c r="D17" s="1">
        <v>4.0</v>
      </c>
      <c r="E17" s="1">
        <v>4.0</v>
      </c>
      <c r="F17" s="1" t="s">
        <v>110</v>
      </c>
      <c r="G17" s="1" t="s">
        <v>22</v>
      </c>
      <c r="H17" s="1">
        <v>1.0</v>
      </c>
      <c r="I17" s="5">
        <v>29.49</v>
      </c>
      <c r="J17" s="5">
        <v>117.96</v>
      </c>
      <c r="K17" s="1" t="s">
        <v>31</v>
      </c>
      <c r="L17" s="1">
        <v>14.0</v>
      </c>
      <c r="M17" s="1" t="s">
        <v>111</v>
      </c>
      <c r="N17" s="3">
        <f t="shared" ref="N17:N18" si="1">4*24</f>
        <v>96</v>
      </c>
      <c r="O17" s="4" t="s">
        <v>108</v>
      </c>
      <c r="P17" s="7">
        <f>J17/(4*24)</f>
        <v>1.22875</v>
      </c>
      <c r="Q17" s="3"/>
      <c r="R17" s="3"/>
      <c r="W17" s="9"/>
      <c r="X17" s="9"/>
      <c r="Y17" s="9"/>
      <c r="Z17" s="12">
        <v>511.0</v>
      </c>
      <c r="AA17" s="9" t="s">
        <v>112</v>
      </c>
      <c r="AB17" s="9" t="s">
        <v>51</v>
      </c>
      <c r="AC17" s="13">
        <v>4.5</v>
      </c>
      <c r="AD17" s="9"/>
      <c r="AE17" s="20">
        <f>AE18+AE23+AE22+AE21+AE24+AE19</f>
        <v>3.0702095</v>
      </c>
      <c r="AF17" s="9"/>
      <c r="AG17" s="9"/>
    </row>
    <row r="18">
      <c r="B18" s="1" t="s">
        <v>113</v>
      </c>
      <c r="C18" s="1" t="s">
        <v>114</v>
      </c>
      <c r="D18" s="1">
        <v>4.0</v>
      </c>
      <c r="E18" s="1">
        <v>4.0</v>
      </c>
      <c r="F18" s="1" t="s">
        <v>29</v>
      </c>
      <c r="G18" s="1" t="s">
        <v>30</v>
      </c>
      <c r="H18" s="1">
        <v>1.0</v>
      </c>
      <c r="I18" s="5">
        <v>21.99</v>
      </c>
      <c r="J18" s="5">
        <v>87.96</v>
      </c>
      <c r="K18" s="1" t="s">
        <v>31</v>
      </c>
      <c r="L18" s="1">
        <v>15.0</v>
      </c>
      <c r="M18" s="1" t="s">
        <v>115</v>
      </c>
      <c r="N18" s="4">
        <f t="shared" si="1"/>
        <v>96</v>
      </c>
      <c r="O18" s="4" t="s">
        <v>25</v>
      </c>
      <c r="P18" s="7">
        <f>J18/(100)</f>
        <v>0.8796</v>
      </c>
      <c r="Q18" s="3"/>
      <c r="R18" s="3"/>
      <c r="W18" s="9"/>
      <c r="X18" s="9"/>
      <c r="Y18" s="9"/>
      <c r="Z18" s="12">
        <v>512.0</v>
      </c>
      <c r="AA18" s="9" t="s">
        <v>116</v>
      </c>
      <c r="AB18" s="9"/>
      <c r="AC18" s="13">
        <v>3.5</v>
      </c>
      <c r="AD18" s="9"/>
      <c r="AE18" s="20">
        <f>(AE21*2)+(Q9*2)</f>
        <v>0.88</v>
      </c>
      <c r="AF18" s="9"/>
      <c r="AG18" s="9"/>
    </row>
    <row r="19">
      <c r="B19" s="1" t="s">
        <v>117</v>
      </c>
      <c r="C19" s="1" t="s">
        <v>118</v>
      </c>
      <c r="D19" s="1">
        <v>1.0</v>
      </c>
      <c r="E19" s="1">
        <v>1.0</v>
      </c>
      <c r="F19" s="1" t="s">
        <v>104</v>
      </c>
      <c r="G19" s="1" t="s">
        <v>22</v>
      </c>
      <c r="H19" s="1">
        <v>1.0</v>
      </c>
      <c r="I19" s="5">
        <v>47.49</v>
      </c>
      <c r="J19" s="5">
        <v>47.49</v>
      </c>
      <c r="K19" s="1" t="s">
        <v>31</v>
      </c>
      <c r="L19" s="1">
        <v>16.0</v>
      </c>
      <c r="M19" s="1" t="s">
        <v>119</v>
      </c>
      <c r="N19" s="4">
        <v>4.0</v>
      </c>
      <c r="O19" s="4" t="s">
        <v>86</v>
      </c>
      <c r="P19" s="7">
        <f>J19/4</f>
        <v>11.8725</v>
      </c>
      <c r="Q19" s="3"/>
      <c r="R19" s="3"/>
      <c r="S19" s="21">
        <f>11.87/128</f>
        <v>0.092734375</v>
      </c>
      <c r="T19" s="1" t="s">
        <v>49</v>
      </c>
      <c r="W19" s="9"/>
      <c r="X19" s="9"/>
      <c r="Y19" s="9"/>
      <c r="Z19" s="12">
        <v>513.0</v>
      </c>
      <c r="AA19" s="9" t="s">
        <v>120</v>
      </c>
      <c r="AB19" s="9" t="s">
        <v>121</v>
      </c>
      <c r="AC19" s="13">
        <v>0.1</v>
      </c>
      <c r="AD19" s="9"/>
      <c r="AE19" s="9"/>
      <c r="AF19" s="10" t="s">
        <v>122</v>
      </c>
      <c r="AG19" s="9"/>
    </row>
    <row r="20">
      <c r="B20" s="1" t="s">
        <v>123</v>
      </c>
      <c r="C20" s="1" t="s">
        <v>124</v>
      </c>
      <c r="D20" s="1">
        <v>1.0</v>
      </c>
      <c r="E20" s="1">
        <v>1.0</v>
      </c>
      <c r="F20" s="1" t="s">
        <v>125</v>
      </c>
      <c r="G20" s="1" t="s">
        <v>22</v>
      </c>
      <c r="H20" s="1">
        <v>1.0</v>
      </c>
      <c r="I20" s="5">
        <v>88.38</v>
      </c>
      <c r="J20" s="5">
        <v>88.38</v>
      </c>
      <c r="K20" s="1" t="s">
        <v>23</v>
      </c>
      <c r="L20" s="1">
        <v>17.0</v>
      </c>
      <c r="M20" s="1" t="s">
        <v>126</v>
      </c>
      <c r="N20" s="4">
        <f>6*160</f>
        <v>960</v>
      </c>
      <c r="O20" s="4" t="s">
        <v>63</v>
      </c>
      <c r="P20" s="22">
        <f>88.38/960</f>
        <v>0.0920625</v>
      </c>
      <c r="Q20" s="3"/>
      <c r="R20" s="4" t="s">
        <v>127</v>
      </c>
      <c r="W20" s="9"/>
      <c r="X20" s="9"/>
      <c r="Y20" s="9"/>
      <c r="Z20" s="12">
        <v>514.0</v>
      </c>
      <c r="AA20" s="9" t="s">
        <v>128</v>
      </c>
      <c r="AB20" s="9" t="s">
        <v>129</v>
      </c>
      <c r="AC20" s="13">
        <v>1.5</v>
      </c>
      <c r="AD20" s="9"/>
      <c r="AE20" s="14">
        <f>Q4</f>
        <v>0.365625</v>
      </c>
      <c r="AF20" s="9"/>
      <c r="AG20" s="9"/>
    </row>
    <row r="21">
      <c r="B21" s="1" t="s">
        <v>130</v>
      </c>
      <c r="C21" s="1" t="s">
        <v>131</v>
      </c>
      <c r="D21" s="1">
        <v>1.0</v>
      </c>
      <c r="E21" s="1">
        <v>1.0</v>
      </c>
      <c r="F21" s="1" t="s">
        <v>132</v>
      </c>
      <c r="G21" s="1" t="s">
        <v>22</v>
      </c>
      <c r="H21" s="1">
        <v>1.0</v>
      </c>
      <c r="I21" s="5">
        <v>57.44</v>
      </c>
      <c r="J21" s="5">
        <v>57.44</v>
      </c>
      <c r="K21" s="1" t="s">
        <v>23</v>
      </c>
      <c r="L21" s="1">
        <v>18.0</v>
      </c>
      <c r="M21" s="1" t="s">
        <v>133</v>
      </c>
      <c r="N21" s="4">
        <v>300.0</v>
      </c>
      <c r="O21" s="4" t="s">
        <v>134</v>
      </c>
      <c r="P21" s="22">
        <f>57.44/300</f>
        <v>0.1914666667</v>
      </c>
      <c r="Q21" s="3"/>
      <c r="R21" s="4" t="s">
        <v>64</v>
      </c>
      <c r="W21" s="9"/>
      <c r="X21" s="9"/>
      <c r="Y21" s="9"/>
      <c r="Z21" s="12">
        <v>515.0</v>
      </c>
      <c r="AA21" s="9" t="s">
        <v>135</v>
      </c>
      <c r="AB21" s="9" t="s">
        <v>136</v>
      </c>
      <c r="AC21" s="13">
        <v>0.5</v>
      </c>
      <c r="AD21" s="9"/>
      <c r="AE21" s="20">
        <f>Q9</f>
        <v>0.22</v>
      </c>
      <c r="AF21" s="9"/>
      <c r="AG21" s="9"/>
    </row>
    <row r="22">
      <c r="B22" s="1" t="s">
        <v>137</v>
      </c>
      <c r="C22" s="1" t="s">
        <v>138</v>
      </c>
      <c r="D22" s="1">
        <v>6.0</v>
      </c>
      <c r="E22" s="1">
        <v>6.0</v>
      </c>
      <c r="F22" s="1" t="s">
        <v>139</v>
      </c>
      <c r="G22" s="1" t="s">
        <v>140</v>
      </c>
      <c r="H22" s="1">
        <v>1.0</v>
      </c>
      <c r="I22" s="5">
        <v>45.68</v>
      </c>
      <c r="J22" s="5">
        <v>274.08</v>
      </c>
      <c r="K22" s="1" t="s">
        <v>31</v>
      </c>
      <c r="L22" s="1">
        <v>19.0</v>
      </c>
      <c r="M22" s="1" t="s">
        <v>141</v>
      </c>
      <c r="N22" s="4">
        <f>6*35</f>
        <v>210</v>
      </c>
      <c r="O22" s="4" t="s">
        <v>21</v>
      </c>
      <c r="P22" s="7">
        <f>J22/210</f>
        <v>1.305142857</v>
      </c>
      <c r="Q22" s="3"/>
      <c r="R22" s="4" t="s">
        <v>142</v>
      </c>
      <c r="W22" s="9"/>
      <c r="X22" s="9"/>
      <c r="Y22" s="9"/>
      <c r="Z22" s="12">
        <v>516.0</v>
      </c>
      <c r="AA22" s="9" t="s">
        <v>143</v>
      </c>
      <c r="AB22" s="9" t="s">
        <v>144</v>
      </c>
      <c r="AC22" s="13">
        <v>1.5</v>
      </c>
      <c r="AD22" s="9"/>
      <c r="AE22" s="14">
        <f>Q10+Q45+Q46</f>
        <v>1.2242295</v>
      </c>
      <c r="AF22" s="10" t="s">
        <v>145</v>
      </c>
      <c r="AG22" s="9"/>
    </row>
    <row r="23">
      <c r="A23" s="1" t="s">
        <v>146</v>
      </c>
      <c r="N23" s="3"/>
      <c r="O23" s="3"/>
      <c r="P23" s="3"/>
      <c r="Q23" s="3"/>
      <c r="R23" s="3"/>
      <c r="W23" s="9"/>
      <c r="X23" s="9"/>
      <c r="Y23" s="9"/>
      <c r="Z23" s="12">
        <v>517.0</v>
      </c>
      <c r="AA23" s="9" t="s">
        <v>147</v>
      </c>
      <c r="AB23" s="9" t="s">
        <v>148</v>
      </c>
      <c r="AC23" s="13">
        <v>1.75</v>
      </c>
      <c r="AD23" s="9"/>
      <c r="AE23" s="14">
        <f>Q8</f>
        <v>0.2575</v>
      </c>
      <c r="AF23" s="9"/>
      <c r="AG23" s="9"/>
    </row>
    <row r="24">
      <c r="B24" s="1" t="s">
        <v>149</v>
      </c>
      <c r="C24" s="1" t="s">
        <v>150</v>
      </c>
      <c r="D24" s="1">
        <v>2.0</v>
      </c>
      <c r="E24" s="1">
        <v>2.0</v>
      </c>
      <c r="F24" s="1" t="s">
        <v>29</v>
      </c>
      <c r="G24" s="1" t="s">
        <v>151</v>
      </c>
      <c r="H24" s="1">
        <v>1.0</v>
      </c>
      <c r="I24" s="5">
        <v>55.99</v>
      </c>
      <c r="J24" s="5">
        <v>111.98</v>
      </c>
      <c r="K24" s="1" t="s">
        <v>31</v>
      </c>
      <c r="L24" s="1">
        <v>25.0</v>
      </c>
      <c r="M24" s="1" t="s">
        <v>152</v>
      </c>
      <c r="N24" s="4">
        <v>6.0</v>
      </c>
      <c r="O24" s="4" t="s">
        <v>86</v>
      </c>
      <c r="P24" s="7">
        <f t="shared" ref="P24:P29" si="2">J24/6</f>
        <v>18.66333333</v>
      </c>
      <c r="Q24" s="8">
        <v>0.39</v>
      </c>
      <c r="R24" s="4" t="s">
        <v>153</v>
      </c>
      <c r="W24" s="9"/>
      <c r="X24" s="9"/>
      <c r="Y24" s="9"/>
      <c r="Z24" s="12">
        <v>518.0</v>
      </c>
      <c r="AA24" s="9" t="s">
        <v>154</v>
      </c>
      <c r="AB24" s="9" t="s">
        <v>155</v>
      </c>
      <c r="AC24" s="13">
        <v>1.25</v>
      </c>
      <c r="AD24" s="9"/>
      <c r="AE24" s="20">
        <f>Q24+(Q37+Q39)</f>
        <v>0.48848</v>
      </c>
      <c r="AF24" s="9"/>
      <c r="AG24" s="9"/>
    </row>
    <row r="25">
      <c r="B25" s="1" t="s">
        <v>156</v>
      </c>
      <c r="C25" s="1" t="s">
        <v>157</v>
      </c>
      <c r="D25" s="1">
        <v>2.0</v>
      </c>
      <c r="E25" s="1">
        <v>2.0</v>
      </c>
      <c r="F25" s="1" t="s">
        <v>29</v>
      </c>
      <c r="G25" s="1" t="s">
        <v>151</v>
      </c>
      <c r="H25" s="1">
        <v>1.0</v>
      </c>
      <c r="I25" s="5">
        <v>55.99</v>
      </c>
      <c r="J25" s="5">
        <v>111.98</v>
      </c>
      <c r="K25" s="1" t="s">
        <v>31</v>
      </c>
      <c r="L25" s="1">
        <v>26.0</v>
      </c>
      <c r="M25" s="1" t="s">
        <v>158</v>
      </c>
      <c r="N25" s="4">
        <v>6.0</v>
      </c>
      <c r="O25" s="4" t="s">
        <v>86</v>
      </c>
      <c r="P25" s="7">
        <f t="shared" si="2"/>
        <v>18.66333333</v>
      </c>
      <c r="Q25" s="8">
        <v>0.39</v>
      </c>
      <c r="R25" s="4" t="s">
        <v>153</v>
      </c>
      <c r="W25" s="9"/>
      <c r="X25" s="9"/>
      <c r="Y25" s="9"/>
      <c r="Z25" s="12">
        <v>519.0</v>
      </c>
      <c r="AA25" s="9" t="s">
        <v>159</v>
      </c>
      <c r="AB25" s="9"/>
      <c r="AC25" s="13">
        <v>2.0</v>
      </c>
      <c r="AD25" s="9"/>
      <c r="AE25" s="14">
        <f>Q31</f>
        <v>1.66625</v>
      </c>
      <c r="AF25" s="9"/>
      <c r="AG25" s="9"/>
    </row>
    <row r="26">
      <c r="B26" s="1" t="s">
        <v>160</v>
      </c>
      <c r="C26" s="1" t="s">
        <v>161</v>
      </c>
      <c r="D26" s="1">
        <v>2.0</v>
      </c>
      <c r="E26" s="1">
        <v>2.0</v>
      </c>
      <c r="F26" s="1" t="s">
        <v>29</v>
      </c>
      <c r="G26" s="1" t="s">
        <v>151</v>
      </c>
      <c r="H26" s="1">
        <v>1.0</v>
      </c>
      <c r="I26" s="5">
        <v>55.99</v>
      </c>
      <c r="J26" s="5">
        <v>111.98</v>
      </c>
      <c r="K26" s="1" t="s">
        <v>31</v>
      </c>
      <c r="L26" s="1">
        <v>27.0</v>
      </c>
      <c r="M26" s="1" t="s">
        <v>162</v>
      </c>
      <c r="N26" s="4">
        <v>6.0</v>
      </c>
      <c r="O26" s="4" t="s">
        <v>86</v>
      </c>
      <c r="P26" s="7">
        <f t="shared" si="2"/>
        <v>18.66333333</v>
      </c>
      <c r="Q26" s="8">
        <v>0.39</v>
      </c>
      <c r="R26" s="4" t="s">
        <v>153</v>
      </c>
      <c r="AE26" s="9"/>
      <c r="AF26" s="9"/>
    </row>
    <row r="27">
      <c r="B27" s="1" t="s">
        <v>163</v>
      </c>
      <c r="C27" s="1" t="s">
        <v>164</v>
      </c>
      <c r="D27" s="1">
        <v>2.0</v>
      </c>
      <c r="E27" s="1">
        <v>2.0</v>
      </c>
      <c r="F27" s="1" t="s">
        <v>29</v>
      </c>
      <c r="G27" s="1" t="s">
        <v>151</v>
      </c>
      <c r="H27" s="1">
        <v>1.0</v>
      </c>
      <c r="I27" s="5">
        <v>55.99</v>
      </c>
      <c r="J27" s="5">
        <v>111.98</v>
      </c>
      <c r="K27" s="1" t="s">
        <v>31</v>
      </c>
      <c r="L27" s="1">
        <v>28.0</v>
      </c>
      <c r="M27" s="1" t="s">
        <v>165</v>
      </c>
      <c r="N27" s="4">
        <v>6.0</v>
      </c>
      <c r="O27" s="23" t="s">
        <v>86</v>
      </c>
      <c r="P27" s="7">
        <f t="shared" si="2"/>
        <v>18.66333333</v>
      </c>
      <c r="Q27" s="8">
        <v>0.39</v>
      </c>
      <c r="R27" s="4" t="s">
        <v>153</v>
      </c>
    </row>
    <row r="28">
      <c r="B28" s="1" t="s">
        <v>166</v>
      </c>
      <c r="C28" s="1" t="s">
        <v>167</v>
      </c>
      <c r="D28" s="1">
        <v>2.0</v>
      </c>
      <c r="E28" s="1">
        <v>2.0</v>
      </c>
      <c r="F28" s="1" t="s">
        <v>29</v>
      </c>
      <c r="G28" s="1" t="s">
        <v>151</v>
      </c>
      <c r="H28" s="1">
        <v>1.0</v>
      </c>
      <c r="I28" s="5">
        <v>55.99</v>
      </c>
      <c r="J28" s="5">
        <v>111.98</v>
      </c>
      <c r="K28" s="1" t="s">
        <v>31</v>
      </c>
      <c r="L28" s="1">
        <v>29.0</v>
      </c>
      <c r="M28" s="1" t="s">
        <v>168</v>
      </c>
      <c r="N28" s="4">
        <v>6.0</v>
      </c>
      <c r="O28" s="23" t="s">
        <v>86</v>
      </c>
      <c r="P28" s="7">
        <f t="shared" si="2"/>
        <v>18.66333333</v>
      </c>
      <c r="Q28" s="8">
        <v>0.39</v>
      </c>
      <c r="R28" s="4" t="s">
        <v>153</v>
      </c>
    </row>
    <row r="29">
      <c r="B29" s="1" t="s">
        <v>169</v>
      </c>
      <c r="C29" s="1" t="s">
        <v>170</v>
      </c>
      <c r="D29" s="1">
        <v>2.0</v>
      </c>
      <c r="E29" s="1">
        <v>2.0</v>
      </c>
      <c r="F29" s="1" t="s">
        <v>29</v>
      </c>
      <c r="G29" s="1" t="s">
        <v>151</v>
      </c>
      <c r="H29" s="1">
        <v>1.0</v>
      </c>
      <c r="I29" s="5">
        <v>55.99</v>
      </c>
      <c r="J29" s="5">
        <v>111.98</v>
      </c>
      <c r="K29" s="1" t="s">
        <v>31</v>
      </c>
      <c r="L29" s="1">
        <v>30.0</v>
      </c>
      <c r="M29" s="1" t="s">
        <v>171</v>
      </c>
      <c r="N29" s="4">
        <v>6.0</v>
      </c>
      <c r="O29" s="23" t="s">
        <v>86</v>
      </c>
      <c r="P29" s="7">
        <f t="shared" si="2"/>
        <v>18.66333333</v>
      </c>
      <c r="Q29" s="8">
        <v>0.39</v>
      </c>
      <c r="R29" s="4" t="s">
        <v>153</v>
      </c>
    </row>
    <row r="30">
      <c r="A30" s="1" t="s">
        <v>172</v>
      </c>
      <c r="N30" s="3"/>
      <c r="O30" s="3"/>
      <c r="P30" s="3"/>
      <c r="Q30" s="3"/>
      <c r="R30" s="3"/>
    </row>
    <row r="31">
      <c r="B31" s="1" t="s">
        <v>173</v>
      </c>
      <c r="C31" s="1" t="s">
        <v>174</v>
      </c>
      <c r="D31" s="1">
        <v>4.0</v>
      </c>
      <c r="E31" s="1">
        <v>4.0</v>
      </c>
      <c r="F31" s="1" t="s">
        <v>110</v>
      </c>
      <c r="G31" s="1" t="s">
        <v>22</v>
      </c>
      <c r="H31" s="1">
        <v>1.0</v>
      </c>
      <c r="I31" s="5">
        <v>39.99</v>
      </c>
      <c r="J31" s="5">
        <v>159.96</v>
      </c>
      <c r="K31" s="1" t="s">
        <v>31</v>
      </c>
      <c r="L31" s="1">
        <v>31.0</v>
      </c>
      <c r="M31" s="1" t="s">
        <v>175</v>
      </c>
      <c r="N31" s="3"/>
      <c r="O31" s="3"/>
      <c r="P31" s="3"/>
      <c r="Q31" s="7">
        <f t="shared" ref="Q31:Q34" si="3">J31/(24*4)</f>
        <v>1.66625</v>
      </c>
      <c r="R31" s="4" t="s">
        <v>176</v>
      </c>
    </row>
    <row r="32">
      <c r="B32" s="1" t="s">
        <v>177</v>
      </c>
      <c r="C32" s="1" t="s">
        <v>178</v>
      </c>
      <c r="D32" s="1">
        <v>4.0</v>
      </c>
      <c r="E32" s="1">
        <v>4.0</v>
      </c>
      <c r="F32" s="1" t="s">
        <v>110</v>
      </c>
      <c r="G32" s="1" t="s">
        <v>22</v>
      </c>
      <c r="H32" s="1">
        <v>1.0</v>
      </c>
      <c r="I32" s="5">
        <v>39.99</v>
      </c>
      <c r="J32" s="5">
        <v>159.96</v>
      </c>
      <c r="K32" s="1" t="s">
        <v>31</v>
      </c>
      <c r="L32" s="1">
        <v>32.0</v>
      </c>
      <c r="M32" s="1" t="s">
        <v>179</v>
      </c>
      <c r="N32" s="3"/>
      <c r="O32" s="3"/>
      <c r="P32" s="3"/>
      <c r="Q32" s="7">
        <f t="shared" si="3"/>
        <v>1.66625</v>
      </c>
      <c r="R32" s="4" t="s">
        <v>176</v>
      </c>
    </row>
    <row r="33">
      <c r="B33" s="1" t="s">
        <v>180</v>
      </c>
      <c r="C33" s="1" t="s">
        <v>181</v>
      </c>
      <c r="D33" s="1">
        <v>4.0</v>
      </c>
      <c r="E33" s="1">
        <v>4.0</v>
      </c>
      <c r="F33" s="1" t="s">
        <v>110</v>
      </c>
      <c r="G33" s="1" t="s">
        <v>22</v>
      </c>
      <c r="H33" s="1">
        <v>1.0</v>
      </c>
      <c r="I33" s="5">
        <v>39.99</v>
      </c>
      <c r="J33" s="5">
        <v>159.96</v>
      </c>
      <c r="K33" s="1" t="s">
        <v>31</v>
      </c>
      <c r="L33" s="1">
        <v>33.0</v>
      </c>
      <c r="M33" s="1" t="s">
        <v>182</v>
      </c>
      <c r="N33" s="3"/>
      <c r="O33" s="3"/>
      <c r="P33" s="3"/>
      <c r="Q33" s="7">
        <f t="shared" si="3"/>
        <v>1.66625</v>
      </c>
      <c r="R33" s="4" t="s">
        <v>176</v>
      </c>
    </row>
    <row r="34">
      <c r="B34" s="1" t="s">
        <v>183</v>
      </c>
      <c r="C34" s="1" t="s">
        <v>184</v>
      </c>
      <c r="D34" s="1">
        <v>4.0</v>
      </c>
      <c r="E34" s="1">
        <v>4.0</v>
      </c>
      <c r="F34" s="1" t="s">
        <v>110</v>
      </c>
      <c r="G34" s="1" t="s">
        <v>22</v>
      </c>
      <c r="H34" s="1">
        <v>1.0</v>
      </c>
      <c r="I34" s="5">
        <v>39.99</v>
      </c>
      <c r="J34" s="5">
        <v>159.96</v>
      </c>
      <c r="K34" s="1" t="s">
        <v>31</v>
      </c>
      <c r="L34" s="1">
        <v>34.0</v>
      </c>
      <c r="M34" s="1" t="s">
        <v>185</v>
      </c>
      <c r="N34" s="3"/>
      <c r="O34" s="3"/>
      <c r="P34" s="3"/>
      <c r="Q34" s="7">
        <f t="shared" si="3"/>
        <v>1.66625</v>
      </c>
      <c r="R34" s="4" t="s">
        <v>176</v>
      </c>
    </row>
    <row r="35">
      <c r="A35" s="1" t="s">
        <v>186</v>
      </c>
      <c r="N35" s="3"/>
      <c r="O35" s="3"/>
      <c r="P35" s="3"/>
      <c r="Q35" s="3"/>
      <c r="R35" s="3"/>
    </row>
    <row r="36">
      <c r="B36" s="1" t="s">
        <v>187</v>
      </c>
      <c r="C36" s="1" t="s">
        <v>188</v>
      </c>
      <c r="D36" s="1">
        <v>3.0</v>
      </c>
      <c r="E36" s="1">
        <v>3.0</v>
      </c>
      <c r="F36" s="1" t="s">
        <v>189</v>
      </c>
      <c r="G36" s="1" t="s">
        <v>190</v>
      </c>
      <c r="H36" s="1">
        <v>1.0</v>
      </c>
      <c r="I36" s="5">
        <v>19.99</v>
      </c>
      <c r="J36" s="5">
        <v>59.97</v>
      </c>
      <c r="K36" s="1" t="s">
        <v>31</v>
      </c>
      <c r="L36" s="1">
        <v>36.0</v>
      </c>
      <c r="M36" s="1" t="s">
        <v>191</v>
      </c>
      <c r="N36" s="4">
        <v>5600.0</v>
      </c>
      <c r="O36" s="4" t="s">
        <v>192</v>
      </c>
      <c r="P36" s="3"/>
      <c r="Q36" s="7">
        <f>J36/(7*800)</f>
        <v>0.01070892857</v>
      </c>
      <c r="R36" s="4" t="s">
        <v>193</v>
      </c>
    </row>
    <row r="37">
      <c r="B37" s="1" t="s">
        <v>194</v>
      </c>
      <c r="C37" s="1" t="s">
        <v>195</v>
      </c>
      <c r="D37" s="1">
        <v>2.0</v>
      </c>
      <c r="E37" s="1">
        <v>2.0</v>
      </c>
      <c r="F37" s="1" t="s">
        <v>97</v>
      </c>
      <c r="G37" s="1" t="s">
        <v>22</v>
      </c>
      <c r="H37" s="1">
        <v>1.0</v>
      </c>
      <c r="I37" s="5">
        <v>29.99</v>
      </c>
      <c r="J37" s="5">
        <v>59.98</v>
      </c>
      <c r="K37" s="1" t="s">
        <v>31</v>
      </c>
      <c r="L37" s="1">
        <v>37.0</v>
      </c>
      <c r="M37" s="1" t="s">
        <v>196</v>
      </c>
      <c r="N37" s="4">
        <v>1000.0</v>
      </c>
      <c r="O37" s="4" t="s">
        <v>197</v>
      </c>
      <c r="P37" s="3"/>
      <c r="Q37" s="7">
        <f>J37/(2000)</f>
        <v>0.02999</v>
      </c>
      <c r="R37" s="4" t="s">
        <v>198</v>
      </c>
      <c r="S37" s="3"/>
    </row>
    <row r="38">
      <c r="B38" s="1" t="s">
        <v>199</v>
      </c>
      <c r="C38" s="1" t="s">
        <v>200</v>
      </c>
      <c r="D38" s="1">
        <v>1.0</v>
      </c>
      <c r="E38" s="1">
        <v>1.0</v>
      </c>
      <c r="F38" s="1" t="s">
        <v>97</v>
      </c>
      <c r="G38" s="1" t="s">
        <v>22</v>
      </c>
      <c r="H38" s="1">
        <v>1.0</v>
      </c>
      <c r="I38" s="5">
        <v>55.99</v>
      </c>
      <c r="J38" s="5">
        <v>55.99</v>
      </c>
      <c r="K38" s="1" t="s">
        <v>31</v>
      </c>
      <c r="L38" s="1">
        <v>38.0</v>
      </c>
      <c r="M38" s="1" t="s">
        <v>201</v>
      </c>
      <c r="N38" s="4">
        <v>1000.0</v>
      </c>
      <c r="O38" s="4" t="s">
        <v>202</v>
      </c>
      <c r="P38" s="3"/>
      <c r="Q38" s="22">
        <f>55.99/(1000)</f>
        <v>0.05599</v>
      </c>
      <c r="R38" s="4" t="s">
        <v>203</v>
      </c>
      <c r="S38" s="3"/>
    </row>
    <row r="39">
      <c r="B39" s="1" t="s">
        <v>204</v>
      </c>
      <c r="C39" s="1" t="s">
        <v>205</v>
      </c>
      <c r="D39" s="1">
        <v>2.0</v>
      </c>
      <c r="E39" s="1">
        <v>2.0</v>
      </c>
      <c r="F39" s="1" t="s">
        <v>97</v>
      </c>
      <c r="G39" s="1" t="s">
        <v>22</v>
      </c>
      <c r="H39" s="1">
        <v>1.0</v>
      </c>
      <c r="I39" s="5">
        <v>68.49</v>
      </c>
      <c r="J39" s="5">
        <v>136.98</v>
      </c>
      <c r="K39" s="1" t="s">
        <v>31</v>
      </c>
      <c r="L39" s="1">
        <v>39.0</v>
      </c>
      <c r="M39" s="1" t="s">
        <v>206</v>
      </c>
      <c r="N39" s="4">
        <v>2000.0</v>
      </c>
      <c r="O39" s="4" t="s">
        <v>202</v>
      </c>
      <c r="P39" s="3"/>
      <c r="Q39" s="22">
        <f>J39/(2000)</f>
        <v>0.06849</v>
      </c>
      <c r="R39" s="4" t="s">
        <v>203</v>
      </c>
      <c r="S39" s="3"/>
    </row>
    <row r="40">
      <c r="B40" s="1" t="s">
        <v>207</v>
      </c>
      <c r="C40" s="1" t="s">
        <v>208</v>
      </c>
      <c r="D40" s="1">
        <v>1.0</v>
      </c>
      <c r="E40" s="1">
        <v>1.0</v>
      </c>
      <c r="F40" s="1" t="s">
        <v>209</v>
      </c>
      <c r="G40" s="1" t="s">
        <v>22</v>
      </c>
      <c r="H40" s="1">
        <v>1.0</v>
      </c>
      <c r="I40" s="5">
        <v>36.49</v>
      </c>
      <c r="J40" s="5">
        <v>36.49</v>
      </c>
      <c r="K40" s="1" t="s">
        <v>31</v>
      </c>
      <c r="L40" s="1">
        <v>40.0</v>
      </c>
      <c r="M40" s="1" t="s">
        <v>210</v>
      </c>
      <c r="N40" s="4">
        <v>6000.0</v>
      </c>
      <c r="O40" s="4" t="s">
        <v>211</v>
      </c>
      <c r="P40" s="3"/>
      <c r="Q40" s="8">
        <f>36.49/6000</f>
        <v>0.006081666667</v>
      </c>
      <c r="R40" s="4" t="s">
        <v>212</v>
      </c>
      <c r="S40" s="3"/>
    </row>
    <row r="41">
      <c r="B41" s="1" t="s">
        <v>213</v>
      </c>
      <c r="C41" s="1" t="s">
        <v>214</v>
      </c>
      <c r="D41" s="1">
        <v>4.0</v>
      </c>
      <c r="E41" s="1">
        <v>4.0</v>
      </c>
      <c r="F41" s="1" t="s">
        <v>215</v>
      </c>
      <c r="G41" s="1" t="s">
        <v>22</v>
      </c>
      <c r="H41" s="1">
        <v>1.0</v>
      </c>
      <c r="I41" s="5">
        <v>34.49</v>
      </c>
      <c r="J41" s="5">
        <v>137.96</v>
      </c>
      <c r="K41" s="1" t="s">
        <v>31</v>
      </c>
      <c r="L41" s="1">
        <v>41.0</v>
      </c>
      <c r="M41" s="1" t="s">
        <v>216</v>
      </c>
      <c r="N41" s="4">
        <v>2000.0</v>
      </c>
      <c r="O41" s="4" t="s">
        <v>217</v>
      </c>
      <c r="P41" s="3"/>
      <c r="Q41" s="22">
        <f>J41/(2000)</f>
        <v>0.06898</v>
      </c>
      <c r="R41" s="4" t="s">
        <v>218</v>
      </c>
      <c r="S41" s="3"/>
    </row>
    <row r="42">
      <c r="B42" s="1" t="s">
        <v>219</v>
      </c>
      <c r="C42" s="1" t="s">
        <v>220</v>
      </c>
      <c r="D42" s="1">
        <v>1.0</v>
      </c>
      <c r="E42" s="1">
        <v>1.0</v>
      </c>
      <c r="F42" s="1" t="s">
        <v>209</v>
      </c>
      <c r="G42" s="1" t="s">
        <v>22</v>
      </c>
      <c r="H42" s="1">
        <v>1.0</v>
      </c>
      <c r="I42" s="5">
        <v>82.49</v>
      </c>
      <c r="J42" s="5">
        <v>82.49</v>
      </c>
      <c r="K42" s="1" t="s">
        <v>31</v>
      </c>
      <c r="L42" s="1">
        <v>42.0</v>
      </c>
      <c r="M42" s="1" t="s">
        <v>221</v>
      </c>
      <c r="N42" s="4">
        <v>6000.0</v>
      </c>
      <c r="O42" s="4" t="s">
        <v>222</v>
      </c>
      <c r="P42" s="3"/>
      <c r="Q42" s="22">
        <f>J42/N42</f>
        <v>0.01374833333</v>
      </c>
      <c r="R42" s="4" t="s">
        <v>223</v>
      </c>
      <c r="S42" s="3"/>
    </row>
    <row r="43">
      <c r="B43" s="1" t="s">
        <v>224</v>
      </c>
      <c r="C43" s="1" t="s">
        <v>225</v>
      </c>
      <c r="D43" s="1">
        <v>1.0</v>
      </c>
      <c r="E43" s="1">
        <v>1.0</v>
      </c>
      <c r="F43" s="1" t="s">
        <v>226</v>
      </c>
      <c r="G43" s="1" t="s">
        <v>22</v>
      </c>
      <c r="H43" s="1">
        <v>1.0</v>
      </c>
      <c r="I43" s="5">
        <v>40.99</v>
      </c>
      <c r="J43" s="5">
        <v>40.99</v>
      </c>
      <c r="K43" s="1" t="s">
        <v>31</v>
      </c>
      <c r="L43" s="1">
        <v>43.0</v>
      </c>
      <c r="M43" s="1" t="s">
        <v>227</v>
      </c>
      <c r="N43" s="4">
        <v>2500.0</v>
      </c>
      <c r="O43" s="4" t="s">
        <v>228</v>
      </c>
      <c r="P43" s="3"/>
      <c r="Q43" s="7">
        <f t="shared" ref="Q43:Q46" si="4">J43/2500</f>
        <v>0.016396</v>
      </c>
      <c r="R43" s="4" t="s">
        <v>203</v>
      </c>
      <c r="S43" s="3"/>
    </row>
    <row r="44">
      <c r="B44" s="1" t="s">
        <v>229</v>
      </c>
      <c r="C44" s="1" t="s">
        <v>230</v>
      </c>
      <c r="D44" s="1">
        <v>1.0</v>
      </c>
      <c r="E44" s="1">
        <v>1.0</v>
      </c>
      <c r="F44" s="1" t="s">
        <v>226</v>
      </c>
      <c r="G44" s="1" t="s">
        <v>22</v>
      </c>
      <c r="H44" s="1">
        <v>1.0</v>
      </c>
      <c r="I44" s="5">
        <v>47.99</v>
      </c>
      <c r="J44" s="5">
        <v>47.99</v>
      </c>
      <c r="K44" s="1" t="s">
        <v>31</v>
      </c>
      <c r="L44" s="1">
        <v>44.0</v>
      </c>
      <c r="M44" s="1" t="s">
        <v>231</v>
      </c>
      <c r="N44" s="4">
        <v>2500.0</v>
      </c>
      <c r="O44" s="4" t="s">
        <v>197</v>
      </c>
      <c r="P44" s="3"/>
      <c r="Q44" s="7">
        <f t="shared" si="4"/>
        <v>0.019196</v>
      </c>
      <c r="R44" s="4" t="s">
        <v>198</v>
      </c>
      <c r="S44" s="3"/>
    </row>
    <row r="45">
      <c r="B45" s="1" t="s">
        <v>232</v>
      </c>
      <c r="C45" s="1" t="s">
        <v>233</v>
      </c>
      <c r="D45" s="1">
        <v>1.0</v>
      </c>
      <c r="E45" s="1">
        <v>1.0</v>
      </c>
      <c r="F45" s="1" t="s">
        <v>226</v>
      </c>
      <c r="G45" s="1" t="s">
        <v>22</v>
      </c>
      <c r="H45" s="1">
        <v>1.0</v>
      </c>
      <c r="I45" s="5">
        <v>88.49</v>
      </c>
      <c r="J45" s="5">
        <v>88.49</v>
      </c>
      <c r="K45" s="1" t="s">
        <v>31</v>
      </c>
      <c r="L45" s="1">
        <v>45.0</v>
      </c>
      <c r="M45" s="1" t="s">
        <v>234</v>
      </c>
      <c r="N45" s="4">
        <v>2500.0</v>
      </c>
      <c r="O45" s="4" t="s">
        <v>202</v>
      </c>
      <c r="P45" s="3"/>
      <c r="Q45" s="22">
        <f t="shared" si="4"/>
        <v>0.035396</v>
      </c>
      <c r="R45" s="4" t="s">
        <v>203</v>
      </c>
      <c r="S45" s="3"/>
    </row>
    <row r="46">
      <c r="B46" s="1" t="s">
        <v>235</v>
      </c>
      <c r="C46" s="1" t="s">
        <v>236</v>
      </c>
      <c r="D46" s="1">
        <v>1.0</v>
      </c>
      <c r="E46" s="1">
        <v>1.0</v>
      </c>
      <c r="F46" s="1" t="s">
        <v>226</v>
      </c>
      <c r="G46" s="1" t="s">
        <v>237</v>
      </c>
      <c r="H46" s="1">
        <v>1.0</v>
      </c>
      <c r="I46" s="5">
        <v>48.49</v>
      </c>
      <c r="J46" s="5">
        <v>48.49</v>
      </c>
      <c r="K46" s="1" t="s">
        <v>31</v>
      </c>
      <c r="L46" s="1">
        <v>46.0</v>
      </c>
      <c r="M46" s="1" t="s">
        <v>238</v>
      </c>
      <c r="N46" s="4">
        <v>2500.0</v>
      </c>
      <c r="O46" s="4" t="s">
        <v>197</v>
      </c>
      <c r="P46" s="3"/>
      <c r="Q46" s="7">
        <f t="shared" si="4"/>
        <v>0.019396</v>
      </c>
      <c r="R46" s="4" t="s">
        <v>197</v>
      </c>
      <c r="S46" s="3"/>
    </row>
    <row r="47">
      <c r="B47" s="1" t="s">
        <v>239</v>
      </c>
      <c r="C47" s="1" t="s">
        <v>240</v>
      </c>
      <c r="D47" s="1">
        <v>3.0</v>
      </c>
      <c r="E47" s="1">
        <v>3.0</v>
      </c>
      <c r="F47" s="1" t="s">
        <v>241</v>
      </c>
      <c r="G47" s="1" t="s">
        <v>22</v>
      </c>
      <c r="H47" s="1">
        <v>1.0</v>
      </c>
      <c r="I47" s="5">
        <v>67.97</v>
      </c>
      <c r="J47" s="5">
        <v>203.91</v>
      </c>
      <c r="K47" s="1" t="s">
        <v>31</v>
      </c>
      <c r="L47" s="1">
        <v>47.0</v>
      </c>
      <c r="M47" s="1" t="s">
        <v>242</v>
      </c>
      <c r="N47" s="4">
        <v>1300.0</v>
      </c>
      <c r="O47" s="4" t="s">
        <v>243</v>
      </c>
      <c r="P47" s="3"/>
      <c r="Q47" s="22">
        <f>J48/1300</f>
        <v>0.2177692308</v>
      </c>
      <c r="R47" s="4" t="s">
        <v>244</v>
      </c>
      <c r="S47" s="3"/>
    </row>
    <row r="48">
      <c r="B48" s="1" t="s">
        <v>245</v>
      </c>
      <c r="C48" s="1" t="s">
        <v>246</v>
      </c>
      <c r="D48" s="1">
        <v>5.0</v>
      </c>
      <c r="E48" s="1">
        <v>5.0</v>
      </c>
      <c r="F48" s="1" t="s">
        <v>247</v>
      </c>
      <c r="G48" s="1" t="s">
        <v>22</v>
      </c>
      <c r="H48" s="1">
        <v>1.0</v>
      </c>
      <c r="I48" s="5">
        <v>56.62</v>
      </c>
      <c r="J48" s="5">
        <v>283.1</v>
      </c>
      <c r="K48" s="1" t="s">
        <v>31</v>
      </c>
      <c r="L48" s="1">
        <v>48.0</v>
      </c>
      <c r="M48" s="1" t="s">
        <v>248</v>
      </c>
      <c r="N48" s="4">
        <v>1000.0</v>
      </c>
      <c r="O48" s="4" t="s">
        <v>243</v>
      </c>
      <c r="P48" s="3"/>
      <c r="Q48" s="22">
        <f>J48/1000</f>
        <v>0.2831</v>
      </c>
      <c r="R48" s="4" t="s">
        <v>244</v>
      </c>
      <c r="S48" s="3"/>
    </row>
    <row r="49">
      <c r="A49" s="1" t="s">
        <v>249</v>
      </c>
      <c r="N49" s="3"/>
      <c r="O49" s="3"/>
      <c r="P49" s="22"/>
      <c r="Q49" s="3"/>
      <c r="R49" s="3"/>
      <c r="S49" s="3"/>
    </row>
    <row r="50">
      <c r="B50" s="1" t="s">
        <v>250</v>
      </c>
      <c r="C50" s="1" t="s">
        <v>251</v>
      </c>
      <c r="D50" s="1">
        <v>3.0</v>
      </c>
      <c r="E50" s="1">
        <v>3.0</v>
      </c>
      <c r="F50" s="1" t="s">
        <v>252</v>
      </c>
      <c r="G50" s="1" t="s">
        <v>22</v>
      </c>
      <c r="H50" s="1">
        <v>1.0</v>
      </c>
      <c r="I50" s="5">
        <v>56.7</v>
      </c>
      <c r="J50" s="5">
        <v>170.1</v>
      </c>
      <c r="K50" s="1" t="s">
        <v>31</v>
      </c>
      <c r="L50" s="1">
        <v>50.0</v>
      </c>
      <c r="M50" s="1" t="s">
        <v>253</v>
      </c>
      <c r="N50" s="3">
        <f>12*8*3</f>
        <v>288</v>
      </c>
      <c r="O50" s="4" t="s">
        <v>254</v>
      </c>
      <c r="P50" s="22"/>
      <c r="Q50" s="3"/>
      <c r="R50" s="3"/>
      <c r="S50" s="3"/>
    </row>
    <row r="51">
      <c r="B51" s="1" t="s">
        <v>255</v>
      </c>
      <c r="C51" s="1" t="s">
        <v>256</v>
      </c>
      <c r="D51" s="1">
        <v>2.0</v>
      </c>
      <c r="E51" s="1">
        <v>2.0</v>
      </c>
      <c r="F51" s="1" t="s">
        <v>74</v>
      </c>
      <c r="G51" s="1" t="s">
        <v>22</v>
      </c>
      <c r="H51" s="1">
        <v>1.0</v>
      </c>
      <c r="I51" s="5">
        <v>88.88</v>
      </c>
      <c r="J51" s="5">
        <v>177.76</v>
      </c>
      <c r="K51" s="1" t="s">
        <v>31</v>
      </c>
      <c r="L51" s="1">
        <v>51.0</v>
      </c>
      <c r="M51" s="1" t="s">
        <v>257</v>
      </c>
      <c r="N51" s="4">
        <v>8.0</v>
      </c>
      <c r="O51" s="4" t="s">
        <v>258</v>
      </c>
      <c r="P51" s="22"/>
      <c r="Q51" s="3"/>
      <c r="R51" s="3"/>
      <c r="S51" s="3"/>
    </row>
    <row r="52">
      <c r="B52" s="1" t="s">
        <v>259</v>
      </c>
      <c r="C52" s="1" t="s">
        <v>260</v>
      </c>
      <c r="D52" s="1">
        <v>1.0</v>
      </c>
      <c r="E52" s="1">
        <v>1.0</v>
      </c>
      <c r="F52" s="1" t="s">
        <v>261</v>
      </c>
      <c r="G52" s="1" t="s">
        <v>22</v>
      </c>
      <c r="H52" s="1">
        <v>1.0</v>
      </c>
      <c r="I52" s="5">
        <v>27.99</v>
      </c>
      <c r="J52" s="5">
        <v>27.99</v>
      </c>
      <c r="K52" s="1" t="s">
        <v>31</v>
      </c>
      <c r="L52" s="1">
        <v>52.0</v>
      </c>
      <c r="M52" s="1" t="s">
        <v>262</v>
      </c>
      <c r="N52" s="3">
        <f>12*32</f>
        <v>384</v>
      </c>
      <c r="O52" s="4" t="s">
        <v>254</v>
      </c>
      <c r="P52" s="22"/>
      <c r="Q52" s="3"/>
      <c r="R52" s="3"/>
      <c r="S52" s="3"/>
    </row>
    <row r="53">
      <c r="B53" s="1" t="s">
        <v>263</v>
      </c>
      <c r="C53" s="1" t="s">
        <v>264</v>
      </c>
      <c r="D53" s="1">
        <v>2.0</v>
      </c>
      <c r="E53" s="1">
        <v>2.0</v>
      </c>
      <c r="F53" s="1" t="s">
        <v>265</v>
      </c>
      <c r="G53" s="1" t="s">
        <v>22</v>
      </c>
      <c r="H53" s="1">
        <v>1.0</v>
      </c>
      <c r="I53" s="5">
        <v>23.99</v>
      </c>
      <c r="J53" s="5">
        <v>47.98</v>
      </c>
      <c r="K53" s="1" t="s">
        <v>31</v>
      </c>
      <c r="L53" s="1">
        <v>53.0</v>
      </c>
      <c r="M53" s="1" t="s">
        <v>266</v>
      </c>
      <c r="N53" s="3">
        <f>6*2*800</f>
        <v>9600</v>
      </c>
      <c r="O53" s="4" t="s">
        <v>267</v>
      </c>
      <c r="P53" s="22"/>
      <c r="Q53" s="3"/>
      <c r="R53" s="3"/>
      <c r="S53" s="3"/>
    </row>
    <row r="54">
      <c r="B54" s="1" t="s">
        <v>268</v>
      </c>
      <c r="C54" s="1" t="s">
        <v>269</v>
      </c>
      <c r="D54" s="1">
        <v>4.0</v>
      </c>
      <c r="E54" s="1">
        <v>4.0</v>
      </c>
      <c r="F54" s="1" t="s">
        <v>97</v>
      </c>
      <c r="G54" s="1" t="s">
        <v>22</v>
      </c>
      <c r="H54" s="1">
        <v>1.0</v>
      </c>
      <c r="I54" s="5">
        <v>7.99</v>
      </c>
      <c r="J54" s="5">
        <v>31.96</v>
      </c>
      <c r="K54" s="1" t="s">
        <v>31</v>
      </c>
      <c r="L54" s="1">
        <v>54.0</v>
      </c>
      <c r="M54" s="1" t="s">
        <v>270</v>
      </c>
      <c r="N54" s="3">
        <f>4*100*10</f>
        <v>4000</v>
      </c>
      <c r="O54" s="4" t="s">
        <v>268</v>
      </c>
      <c r="P54" s="22"/>
      <c r="Q54" s="3"/>
      <c r="R54" s="3"/>
      <c r="S54" s="3"/>
    </row>
    <row r="55">
      <c r="B55" s="1" t="s">
        <v>271</v>
      </c>
      <c r="C55" s="1" t="s">
        <v>272</v>
      </c>
      <c r="D55" s="1">
        <v>1.0</v>
      </c>
      <c r="E55" s="1">
        <v>1.0</v>
      </c>
      <c r="F55" s="1" t="s">
        <v>97</v>
      </c>
      <c r="G55" s="1" t="s">
        <v>22</v>
      </c>
      <c r="H55" s="1">
        <v>1.0</v>
      </c>
      <c r="I55" s="5">
        <v>29.49</v>
      </c>
      <c r="J55" s="5">
        <v>29.49</v>
      </c>
      <c r="K55" s="1" t="s">
        <v>31</v>
      </c>
      <c r="L55" s="1">
        <v>55.0</v>
      </c>
      <c r="M55" s="1" t="s">
        <v>273</v>
      </c>
      <c r="N55" s="4">
        <v>1000.0</v>
      </c>
      <c r="O55" s="4" t="s">
        <v>274</v>
      </c>
      <c r="P55" s="22"/>
      <c r="Q55" s="3"/>
      <c r="R55" s="3"/>
      <c r="S55" s="3"/>
    </row>
    <row r="56">
      <c r="B56" s="1" t="s">
        <v>275</v>
      </c>
      <c r="C56" s="1" t="s">
        <v>276</v>
      </c>
      <c r="D56" s="1">
        <v>1.0</v>
      </c>
      <c r="E56" s="1">
        <v>1.0</v>
      </c>
      <c r="F56" s="1" t="s">
        <v>277</v>
      </c>
      <c r="G56" s="1" t="s">
        <v>22</v>
      </c>
      <c r="H56" s="1">
        <v>1.0</v>
      </c>
      <c r="I56" s="5">
        <v>28.99</v>
      </c>
      <c r="J56" s="5">
        <v>28.99</v>
      </c>
      <c r="K56" s="1" t="s">
        <v>31</v>
      </c>
      <c r="L56" s="1">
        <v>56.0</v>
      </c>
      <c r="M56" s="1" t="s">
        <v>278</v>
      </c>
      <c r="N56" s="4">
        <v>50.0</v>
      </c>
      <c r="O56" s="4" t="s">
        <v>279</v>
      </c>
      <c r="P56" s="3"/>
      <c r="Q56" s="3"/>
      <c r="R56" s="3"/>
      <c r="S56" s="3"/>
    </row>
    <row r="57">
      <c r="B57" s="1" t="s">
        <v>280</v>
      </c>
      <c r="C57" s="1" t="s">
        <v>281</v>
      </c>
      <c r="D57" s="1">
        <v>1.0</v>
      </c>
      <c r="E57" s="1">
        <v>1.0</v>
      </c>
      <c r="F57" s="1" t="s">
        <v>282</v>
      </c>
      <c r="G57" s="1" t="s">
        <v>22</v>
      </c>
      <c r="H57" s="1">
        <v>1.0</v>
      </c>
      <c r="I57" s="5">
        <v>72.99</v>
      </c>
      <c r="J57" s="5">
        <v>72.99</v>
      </c>
      <c r="K57" s="1" t="s">
        <v>31</v>
      </c>
      <c r="L57" s="1">
        <v>57.0</v>
      </c>
      <c r="M57" s="1" t="s">
        <v>283</v>
      </c>
      <c r="N57" s="4">
        <v>96.0</v>
      </c>
      <c r="O57" s="4" t="s">
        <v>284</v>
      </c>
      <c r="P57" s="3"/>
      <c r="Q57" s="3"/>
      <c r="R57" s="3"/>
      <c r="S57" s="3"/>
    </row>
    <row r="58">
      <c r="B58" s="1" t="s">
        <v>285</v>
      </c>
      <c r="C58" s="1" t="s">
        <v>286</v>
      </c>
      <c r="D58" s="1">
        <v>1.0</v>
      </c>
      <c r="E58" s="1">
        <v>1.0</v>
      </c>
      <c r="F58" s="1" t="s">
        <v>261</v>
      </c>
      <c r="G58" s="1" t="s">
        <v>22</v>
      </c>
      <c r="H58" s="1">
        <v>1.0</v>
      </c>
      <c r="I58" s="5">
        <v>52.49</v>
      </c>
      <c r="J58" s="5">
        <v>52.49</v>
      </c>
      <c r="K58" s="1" t="s">
        <v>31</v>
      </c>
      <c r="L58" s="1">
        <v>58.0</v>
      </c>
      <c r="M58" s="1" t="s">
        <v>287</v>
      </c>
      <c r="N58" s="4">
        <v>12.0</v>
      </c>
      <c r="O58" s="4" t="s">
        <v>288</v>
      </c>
      <c r="P58" s="3"/>
      <c r="Q58" s="3"/>
      <c r="R58" s="3"/>
      <c r="S58" s="3"/>
    </row>
    <row r="59">
      <c r="B59" s="1" t="s">
        <v>289</v>
      </c>
      <c r="C59" s="1" t="s">
        <v>290</v>
      </c>
      <c r="D59" s="1">
        <v>2.0</v>
      </c>
      <c r="E59" s="1">
        <v>2.0</v>
      </c>
      <c r="F59" s="1" t="s">
        <v>291</v>
      </c>
      <c r="G59" s="1" t="s">
        <v>292</v>
      </c>
      <c r="H59" s="1">
        <v>1.0</v>
      </c>
      <c r="I59" s="5">
        <v>23.49</v>
      </c>
      <c r="J59" s="5">
        <v>46.98</v>
      </c>
      <c r="K59" s="1" t="s">
        <v>31</v>
      </c>
      <c r="L59" s="1">
        <v>59.0</v>
      </c>
      <c r="M59" s="1" t="s">
        <v>293</v>
      </c>
      <c r="N59" s="3">
        <f>90*2</f>
        <v>180</v>
      </c>
      <c r="O59" s="4" t="s">
        <v>294</v>
      </c>
      <c r="P59" s="3"/>
      <c r="Q59" s="3"/>
      <c r="R59" s="3"/>
      <c r="S59" s="3"/>
    </row>
    <row r="60">
      <c r="N60" s="3"/>
      <c r="O60" s="3"/>
      <c r="P60" s="3"/>
      <c r="Q60" s="3"/>
      <c r="R60" s="3"/>
      <c r="S60" s="3"/>
    </row>
    <row r="61">
      <c r="N61" s="3"/>
      <c r="O61" s="3"/>
      <c r="P61" s="3"/>
      <c r="Q61" s="3"/>
      <c r="R61" s="3"/>
      <c r="S61" s="3"/>
    </row>
    <row r="62">
      <c r="B62" s="1" t="s">
        <v>295</v>
      </c>
      <c r="D62" s="1">
        <v>197.0</v>
      </c>
      <c r="J62" s="5">
        <v>8673.41</v>
      </c>
      <c r="N62" s="3"/>
      <c r="O62" s="3"/>
      <c r="P62" s="3"/>
      <c r="Q62" s="3"/>
      <c r="R62" s="3"/>
      <c r="S62" s="3"/>
    </row>
    <row r="63">
      <c r="N63" s="3"/>
      <c r="O63" s="3"/>
      <c r="P63" s="3"/>
      <c r="Q63" s="3"/>
      <c r="R63" s="3"/>
      <c r="S63" s="3"/>
    </row>
    <row r="64">
      <c r="N64" s="3"/>
      <c r="O64" s="3"/>
      <c r="P64" s="3"/>
      <c r="Q64" s="3"/>
      <c r="R64" s="3"/>
      <c r="S64" s="3"/>
    </row>
    <row r="65">
      <c r="N65" s="3"/>
      <c r="O65" s="3"/>
      <c r="P65" s="3"/>
      <c r="Q65" s="3"/>
      <c r="R65" s="3"/>
      <c r="S65" s="3"/>
    </row>
    <row r="66">
      <c r="N66" s="3"/>
      <c r="O66" s="3"/>
      <c r="P66" s="3"/>
      <c r="Q66" s="3"/>
      <c r="R66" s="3"/>
      <c r="S66" s="3"/>
    </row>
    <row r="67">
      <c r="N67" s="3"/>
      <c r="O67" s="3"/>
      <c r="P67" s="3"/>
      <c r="Q67" s="3"/>
      <c r="R67" s="3"/>
      <c r="S67" s="3"/>
    </row>
    <row r="68">
      <c r="N68" s="3"/>
      <c r="O68" s="3"/>
      <c r="P68" s="3"/>
      <c r="Q68" s="3"/>
      <c r="R68" s="3"/>
      <c r="S68" s="3"/>
    </row>
    <row r="69">
      <c r="N69" s="3"/>
      <c r="O69" s="3"/>
      <c r="P69" s="3"/>
      <c r="Q69" s="3"/>
      <c r="R69" s="3"/>
      <c r="S69" s="3"/>
    </row>
    <row r="70">
      <c r="N70" s="3"/>
      <c r="O70" s="3"/>
      <c r="P70" s="3"/>
      <c r="Q70" s="3"/>
      <c r="R70" s="3"/>
      <c r="S70" s="3"/>
    </row>
    <row r="71">
      <c r="N71" s="3"/>
      <c r="O71" s="3"/>
      <c r="P71" s="3"/>
      <c r="Q71" s="3"/>
      <c r="R71" s="3"/>
      <c r="S71" s="3"/>
    </row>
    <row r="72">
      <c r="N72" s="3"/>
      <c r="O72" s="3"/>
      <c r="P72" s="3"/>
    </row>
    <row r="73">
      <c r="N73" s="3"/>
      <c r="O73" s="3"/>
      <c r="P73" s="3"/>
    </row>
    <row r="74">
      <c r="N74" s="3"/>
      <c r="O74" s="3"/>
      <c r="P74" s="3"/>
    </row>
    <row r="75">
      <c r="N75" s="3"/>
      <c r="O75" s="3"/>
      <c r="P75" s="3"/>
    </row>
    <row r="76">
      <c r="N76" s="3"/>
      <c r="O76" s="3"/>
      <c r="P76" s="3"/>
    </row>
    <row r="77">
      <c r="N77" s="3"/>
      <c r="O77" s="3"/>
      <c r="P77" s="3"/>
    </row>
    <row r="78">
      <c r="N78" s="3"/>
      <c r="O78" s="3"/>
      <c r="P78" s="3"/>
    </row>
    <row r="79">
      <c r="N79" s="3"/>
      <c r="O79" s="3"/>
      <c r="P79" s="3"/>
    </row>
    <row r="80">
      <c r="N80" s="3"/>
      <c r="O80" s="3"/>
      <c r="P80" s="3"/>
    </row>
    <row r="81">
      <c r="N81" s="3"/>
      <c r="O81" s="3"/>
      <c r="P81" s="3"/>
    </row>
    <row r="82">
      <c r="N82" s="3"/>
      <c r="O82" s="3"/>
      <c r="P82" s="3"/>
    </row>
    <row r="83">
      <c r="N83" s="3"/>
      <c r="O83" s="3"/>
      <c r="P83" s="3"/>
    </row>
    <row r="84">
      <c r="N84" s="3"/>
      <c r="O84" s="3"/>
      <c r="P84" s="3"/>
    </row>
    <row r="85">
      <c r="N85" s="3"/>
      <c r="O85" s="3"/>
      <c r="P85" s="3"/>
    </row>
    <row r="86">
      <c r="N86" s="3"/>
      <c r="O86" s="3"/>
      <c r="P86" s="3"/>
    </row>
    <row r="87">
      <c r="N87" s="3"/>
      <c r="O87" s="3"/>
      <c r="P87" s="3"/>
    </row>
    <row r="88">
      <c r="N88" s="3"/>
      <c r="O88" s="3"/>
      <c r="P88" s="3"/>
    </row>
    <row r="89">
      <c r="N89" s="3"/>
      <c r="O89" s="3"/>
      <c r="P89" s="3"/>
    </row>
    <row r="90">
      <c r="N90" s="3"/>
      <c r="O90" s="3"/>
      <c r="P90" s="3"/>
    </row>
    <row r="91">
      <c r="N91" s="3"/>
      <c r="O91" s="3"/>
      <c r="P91" s="3"/>
    </row>
    <row r="92">
      <c r="N92" s="3"/>
      <c r="O92" s="3"/>
      <c r="P92" s="3"/>
    </row>
    <row r="93">
      <c r="N93" s="3"/>
      <c r="O93" s="3"/>
      <c r="P93" s="3"/>
    </row>
    <row r="94">
      <c r="N94" s="3"/>
      <c r="O94" s="3"/>
      <c r="P94" s="3"/>
    </row>
    <row r="95">
      <c r="N95" s="3"/>
      <c r="O95" s="3"/>
      <c r="P95" s="3"/>
    </row>
    <row r="96">
      <c r="N96" s="3"/>
      <c r="O96" s="3"/>
      <c r="P96" s="3"/>
    </row>
    <row r="97">
      <c r="N97" s="3"/>
      <c r="O97" s="3"/>
      <c r="P97" s="3"/>
    </row>
    <row r="98">
      <c r="N98" s="3"/>
      <c r="O98" s="3"/>
      <c r="P98" s="3"/>
    </row>
    <row r="99">
      <c r="N99" s="3"/>
      <c r="O99" s="3"/>
      <c r="P99" s="3"/>
    </row>
    <row r="100">
      <c r="N100" s="3"/>
      <c r="O100" s="3"/>
      <c r="P100" s="3"/>
    </row>
    <row r="101">
      <c r="N101" s="3"/>
      <c r="O101" s="3"/>
      <c r="P101" s="3"/>
    </row>
    <row r="102">
      <c r="N102" s="3"/>
      <c r="O102" s="3"/>
      <c r="P102" s="3"/>
    </row>
    <row r="103">
      <c r="N103" s="3"/>
      <c r="O103" s="3"/>
      <c r="P103" s="3"/>
    </row>
    <row r="104">
      <c r="N104" s="3"/>
      <c r="O104" s="3"/>
      <c r="P104" s="3"/>
    </row>
    <row r="105">
      <c r="N105" s="3"/>
      <c r="O105" s="3"/>
      <c r="P105" s="3"/>
    </row>
    <row r="106">
      <c r="N106" s="3"/>
      <c r="O106" s="3"/>
      <c r="P106" s="3"/>
    </row>
    <row r="107">
      <c r="N107" s="3"/>
      <c r="O107" s="3"/>
      <c r="P107" s="3"/>
    </row>
    <row r="108">
      <c r="N108" s="3"/>
      <c r="O108" s="3"/>
      <c r="P108" s="3"/>
    </row>
    <row r="109">
      <c r="N109" s="3"/>
      <c r="O109" s="3"/>
      <c r="P109" s="3"/>
    </row>
    <row r="110">
      <c r="N110" s="3"/>
      <c r="O110" s="3"/>
      <c r="P110" s="3"/>
    </row>
    <row r="111">
      <c r="N111" s="3"/>
      <c r="O111" s="3"/>
      <c r="P111" s="3"/>
    </row>
    <row r="112">
      <c r="N112" s="3"/>
      <c r="O112" s="3"/>
      <c r="P112" s="3"/>
    </row>
    <row r="113">
      <c r="N113" s="3"/>
      <c r="O113" s="3"/>
      <c r="P113" s="3"/>
    </row>
    <row r="114">
      <c r="N114" s="3"/>
      <c r="O114" s="3"/>
      <c r="P114" s="3"/>
    </row>
    <row r="115">
      <c r="N115" s="3"/>
      <c r="O115" s="3"/>
      <c r="P115" s="3"/>
    </row>
    <row r="116">
      <c r="N116" s="3"/>
      <c r="O116" s="3"/>
      <c r="P116" s="3"/>
    </row>
    <row r="117">
      <c r="N117" s="3"/>
      <c r="O117" s="3"/>
      <c r="P117" s="3"/>
    </row>
    <row r="118">
      <c r="N118" s="3"/>
      <c r="O118" s="3"/>
      <c r="P118" s="3"/>
    </row>
    <row r="119">
      <c r="N119" s="3"/>
      <c r="O119" s="3"/>
      <c r="P119" s="3"/>
    </row>
    <row r="120">
      <c r="N120" s="3"/>
      <c r="O120" s="3"/>
      <c r="P120" s="3"/>
    </row>
    <row r="121">
      <c r="N121" s="3"/>
      <c r="O121" s="3"/>
      <c r="P121" s="3"/>
    </row>
    <row r="122">
      <c r="N122" s="3"/>
      <c r="O122" s="3"/>
      <c r="P122" s="3"/>
    </row>
    <row r="123">
      <c r="N123" s="3"/>
      <c r="O123" s="3"/>
      <c r="P123" s="3"/>
    </row>
    <row r="124">
      <c r="N124" s="3"/>
      <c r="O124" s="3"/>
      <c r="P124" s="3"/>
    </row>
    <row r="125">
      <c r="N125" s="3"/>
      <c r="O125" s="3"/>
      <c r="P125" s="3"/>
    </row>
    <row r="126">
      <c r="N126" s="3"/>
      <c r="O126" s="3"/>
      <c r="P126" s="3"/>
    </row>
    <row r="127">
      <c r="N127" s="3"/>
      <c r="O127" s="3"/>
      <c r="P127" s="3"/>
    </row>
    <row r="128">
      <c r="N128" s="3"/>
      <c r="O128" s="3"/>
      <c r="P128" s="3"/>
    </row>
    <row r="129">
      <c r="N129" s="3"/>
      <c r="O129" s="3"/>
      <c r="P129" s="3"/>
    </row>
    <row r="130">
      <c r="N130" s="3"/>
      <c r="O130" s="3"/>
      <c r="P130" s="3"/>
    </row>
    <row r="131">
      <c r="N131" s="3"/>
      <c r="O131" s="3"/>
      <c r="P131" s="3"/>
    </row>
    <row r="132">
      <c r="N132" s="3"/>
      <c r="O132" s="3"/>
      <c r="P132" s="3"/>
    </row>
    <row r="133">
      <c r="N133" s="3"/>
      <c r="O133" s="3"/>
      <c r="P133" s="3"/>
    </row>
    <row r="134">
      <c r="N134" s="3"/>
      <c r="O134" s="3"/>
      <c r="P134" s="3"/>
    </row>
    <row r="135">
      <c r="N135" s="3"/>
      <c r="O135" s="3"/>
      <c r="P135" s="3"/>
    </row>
    <row r="136">
      <c r="N136" s="3"/>
      <c r="O136" s="3"/>
      <c r="P136" s="3"/>
    </row>
    <row r="137">
      <c r="N137" s="3"/>
      <c r="O137" s="3"/>
      <c r="P137" s="3"/>
    </row>
    <row r="138">
      <c r="N138" s="3"/>
      <c r="O138" s="3"/>
      <c r="P138" s="3"/>
    </row>
    <row r="139">
      <c r="N139" s="3"/>
      <c r="O139" s="3"/>
      <c r="P139" s="3"/>
    </row>
    <row r="140">
      <c r="N140" s="3"/>
      <c r="O140" s="3"/>
      <c r="P140" s="3"/>
    </row>
    <row r="141">
      <c r="N141" s="3"/>
      <c r="O141" s="3"/>
      <c r="P141" s="3"/>
    </row>
    <row r="142">
      <c r="N142" s="3"/>
      <c r="O142" s="3"/>
      <c r="P142" s="3"/>
    </row>
    <row r="143">
      <c r="N143" s="3"/>
      <c r="O143" s="3"/>
      <c r="P143" s="3"/>
    </row>
    <row r="144">
      <c r="N144" s="3"/>
      <c r="O144" s="3"/>
      <c r="P144" s="3"/>
    </row>
    <row r="145">
      <c r="N145" s="3"/>
      <c r="O145" s="3"/>
      <c r="P145" s="3"/>
    </row>
    <row r="146">
      <c r="N146" s="3"/>
      <c r="O146" s="3"/>
      <c r="P146" s="3"/>
    </row>
    <row r="147">
      <c r="N147" s="3"/>
      <c r="O147" s="3"/>
      <c r="P147" s="3"/>
    </row>
    <row r="148">
      <c r="N148" s="3"/>
      <c r="O148" s="3"/>
      <c r="P148" s="3"/>
    </row>
    <row r="149">
      <c r="N149" s="3"/>
      <c r="O149" s="3"/>
      <c r="P149" s="3"/>
    </row>
    <row r="150">
      <c r="N150" s="3"/>
      <c r="O150" s="3"/>
      <c r="P150" s="3"/>
    </row>
    <row r="151">
      <c r="N151" s="3"/>
      <c r="O151" s="3"/>
      <c r="P151" s="3"/>
    </row>
    <row r="152">
      <c r="N152" s="3"/>
      <c r="O152" s="3"/>
      <c r="P152" s="3"/>
    </row>
    <row r="153">
      <c r="N153" s="3"/>
      <c r="O153" s="3"/>
      <c r="P153" s="3"/>
    </row>
    <row r="154">
      <c r="N154" s="3"/>
      <c r="O154" s="3"/>
      <c r="P154" s="3"/>
    </row>
    <row r="155">
      <c r="N155" s="3"/>
      <c r="O155" s="3"/>
      <c r="P155" s="3"/>
    </row>
    <row r="156">
      <c r="N156" s="3"/>
      <c r="O156" s="3"/>
      <c r="P156" s="3"/>
    </row>
    <row r="157">
      <c r="N157" s="3"/>
      <c r="O157" s="3"/>
      <c r="P157" s="3"/>
    </row>
    <row r="158">
      <c r="N158" s="3"/>
      <c r="O158" s="3"/>
      <c r="P158" s="3"/>
    </row>
    <row r="159">
      <c r="N159" s="3"/>
      <c r="O159" s="3"/>
      <c r="P159" s="3"/>
    </row>
    <row r="160">
      <c r="N160" s="3"/>
      <c r="O160" s="3"/>
      <c r="P160" s="3"/>
    </row>
    <row r="161">
      <c r="N161" s="3"/>
      <c r="O161" s="3"/>
      <c r="P161" s="3"/>
    </row>
    <row r="162">
      <c r="N162" s="3"/>
      <c r="O162" s="3"/>
      <c r="P162" s="3"/>
    </row>
    <row r="163">
      <c r="N163" s="3"/>
      <c r="O163" s="3"/>
      <c r="P163" s="3"/>
    </row>
    <row r="164">
      <c r="N164" s="3"/>
      <c r="O164" s="3"/>
      <c r="P164" s="3"/>
    </row>
    <row r="165">
      <c r="N165" s="3"/>
      <c r="O165" s="3"/>
      <c r="P165" s="3"/>
    </row>
    <row r="166">
      <c r="N166" s="3"/>
      <c r="O166" s="3"/>
      <c r="P166" s="3"/>
    </row>
    <row r="167">
      <c r="N167" s="3"/>
      <c r="O167" s="3"/>
      <c r="P167" s="3"/>
    </row>
    <row r="168">
      <c r="N168" s="3"/>
      <c r="O168" s="3"/>
      <c r="P168" s="3"/>
    </row>
    <row r="169">
      <c r="N169" s="3"/>
      <c r="O169" s="3"/>
      <c r="P169" s="3"/>
    </row>
    <row r="170">
      <c r="N170" s="3"/>
      <c r="O170" s="3"/>
      <c r="P170" s="3"/>
    </row>
    <row r="171">
      <c r="N171" s="3"/>
      <c r="O171" s="3"/>
      <c r="P171" s="3"/>
    </row>
    <row r="172">
      <c r="N172" s="3"/>
      <c r="O172" s="3"/>
      <c r="P172" s="3"/>
    </row>
    <row r="173">
      <c r="N173" s="3"/>
      <c r="O173" s="3"/>
      <c r="P173" s="3"/>
    </row>
    <row r="174">
      <c r="N174" s="3"/>
      <c r="O174" s="3"/>
      <c r="P174" s="3"/>
    </row>
    <row r="175">
      <c r="N175" s="3"/>
      <c r="O175" s="3"/>
      <c r="P175" s="3"/>
    </row>
    <row r="176">
      <c r="N176" s="3"/>
      <c r="O176" s="3"/>
      <c r="P176" s="3"/>
    </row>
    <row r="177">
      <c r="N177" s="3"/>
      <c r="O177" s="3"/>
      <c r="P177" s="3"/>
    </row>
    <row r="178">
      <c r="N178" s="3"/>
      <c r="O178" s="3"/>
      <c r="P178" s="3"/>
    </row>
    <row r="179">
      <c r="N179" s="3"/>
      <c r="O179" s="3"/>
      <c r="P179" s="3"/>
    </row>
    <row r="180">
      <c r="N180" s="3"/>
      <c r="O180" s="3"/>
      <c r="P180" s="3"/>
    </row>
    <row r="181">
      <c r="N181" s="3"/>
      <c r="O181" s="3"/>
      <c r="P181" s="3"/>
    </row>
    <row r="182">
      <c r="N182" s="3"/>
      <c r="O182" s="3"/>
      <c r="P182" s="3"/>
    </row>
    <row r="183">
      <c r="N183" s="3"/>
      <c r="O183" s="3"/>
      <c r="P183" s="3"/>
    </row>
    <row r="184">
      <c r="N184" s="3"/>
      <c r="O184" s="3"/>
      <c r="P184" s="3"/>
    </row>
    <row r="185">
      <c r="N185" s="3"/>
      <c r="O185" s="3"/>
      <c r="P185" s="3"/>
    </row>
    <row r="186">
      <c r="N186" s="3"/>
      <c r="O186" s="3"/>
      <c r="P186" s="3"/>
    </row>
    <row r="187">
      <c r="N187" s="3"/>
      <c r="O187" s="3"/>
      <c r="P187" s="3"/>
    </row>
    <row r="188">
      <c r="N188" s="3"/>
      <c r="O188" s="3"/>
      <c r="P188" s="3"/>
    </row>
    <row r="189">
      <c r="N189" s="3"/>
      <c r="O189" s="3"/>
      <c r="P189" s="3"/>
    </row>
    <row r="190">
      <c r="N190" s="3"/>
      <c r="O190" s="3"/>
      <c r="P190" s="3"/>
    </row>
    <row r="191">
      <c r="N191" s="3"/>
      <c r="O191" s="3"/>
      <c r="P191" s="3"/>
    </row>
    <row r="192">
      <c r="N192" s="3"/>
      <c r="O192" s="3"/>
      <c r="P192" s="3"/>
    </row>
    <row r="193">
      <c r="N193" s="3"/>
      <c r="O193" s="3"/>
      <c r="P193" s="3"/>
    </row>
    <row r="194">
      <c r="N194" s="3"/>
      <c r="O194" s="3"/>
      <c r="P194" s="3"/>
    </row>
    <row r="195">
      <c r="N195" s="3"/>
      <c r="O195" s="3"/>
      <c r="P195" s="3"/>
    </row>
    <row r="196">
      <c r="N196" s="3"/>
      <c r="O196" s="3"/>
      <c r="P196" s="3"/>
    </row>
    <row r="197">
      <c r="N197" s="3"/>
      <c r="O197" s="3"/>
      <c r="P197" s="3"/>
    </row>
    <row r="198">
      <c r="N198" s="3"/>
      <c r="O198" s="3"/>
      <c r="P198" s="3"/>
    </row>
    <row r="199">
      <c r="N199" s="3"/>
      <c r="O199" s="3"/>
      <c r="P199" s="3"/>
    </row>
    <row r="200">
      <c r="N200" s="3"/>
      <c r="O200" s="3"/>
      <c r="P200" s="3"/>
    </row>
    <row r="201">
      <c r="N201" s="3"/>
      <c r="O201" s="3"/>
      <c r="P201" s="3"/>
    </row>
    <row r="202">
      <c r="N202" s="3"/>
      <c r="O202" s="3"/>
      <c r="P202" s="3"/>
    </row>
    <row r="203">
      <c r="N203" s="3"/>
      <c r="O203" s="3"/>
      <c r="P203" s="3"/>
    </row>
    <row r="204">
      <c r="N204" s="3"/>
      <c r="O204" s="3"/>
      <c r="P204" s="3"/>
    </row>
    <row r="205">
      <c r="N205" s="3"/>
      <c r="O205" s="3"/>
      <c r="P205" s="3"/>
    </row>
    <row r="206">
      <c r="N206" s="3"/>
      <c r="O206" s="3"/>
      <c r="P206" s="3"/>
    </row>
    <row r="207">
      <c r="N207" s="3"/>
      <c r="O207" s="3"/>
      <c r="P207" s="3"/>
    </row>
    <row r="208">
      <c r="N208" s="3"/>
      <c r="O208" s="3"/>
      <c r="P208" s="3"/>
    </row>
    <row r="209">
      <c r="N209" s="3"/>
      <c r="O209" s="3"/>
      <c r="P209" s="3"/>
    </row>
    <row r="210">
      <c r="N210" s="3"/>
      <c r="O210" s="3"/>
      <c r="P210" s="3"/>
    </row>
    <row r="211">
      <c r="N211" s="3"/>
      <c r="O211" s="3"/>
      <c r="P211" s="3"/>
    </row>
    <row r="212">
      <c r="N212" s="3"/>
      <c r="O212" s="3"/>
      <c r="P212" s="3"/>
    </row>
    <row r="213">
      <c r="N213" s="3"/>
      <c r="O213" s="3"/>
      <c r="P213" s="3"/>
    </row>
    <row r="214">
      <c r="N214" s="3"/>
      <c r="O214" s="3"/>
      <c r="P214" s="3"/>
    </row>
    <row r="215">
      <c r="N215" s="3"/>
      <c r="O215" s="3"/>
      <c r="P215" s="3"/>
    </row>
    <row r="216">
      <c r="N216" s="3"/>
      <c r="O216" s="3"/>
      <c r="P216" s="3"/>
    </row>
    <row r="217">
      <c r="N217" s="3"/>
      <c r="O217" s="3"/>
      <c r="P217" s="3"/>
    </row>
    <row r="218">
      <c r="N218" s="3"/>
      <c r="O218" s="3"/>
      <c r="P218" s="3"/>
    </row>
    <row r="219">
      <c r="N219" s="3"/>
      <c r="O219" s="3"/>
      <c r="P219" s="3"/>
    </row>
    <row r="220">
      <c r="N220" s="3"/>
      <c r="O220" s="3"/>
      <c r="P220" s="3"/>
    </row>
    <row r="221">
      <c r="N221" s="3"/>
      <c r="O221" s="3"/>
      <c r="P221" s="3"/>
    </row>
    <row r="222">
      <c r="N222" s="3"/>
      <c r="O222" s="3"/>
      <c r="P222" s="3"/>
    </row>
    <row r="223">
      <c r="N223" s="3"/>
      <c r="O223" s="3"/>
      <c r="P223" s="3"/>
    </row>
    <row r="224">
      <c r="N224" s="3"/>
      <c r="O224" s="3"/>
      <c r="P224" s="3"/>
    </row>
    <row r="225">
      <c r="N225" s="3"/>
      <c r="O225" s="3"/>
      <c r="P225" s="3"/>
    </row>
    <row r="226">
      <c r="N226" s="3"/>
      <c r="O226" s="3"/>
      <c r="P226" s="3"/>
    </row>
    <row r="227">
      <c r="N227" s="3"/>
      <c r="O227" s="3"/>
      <c r="P227" s="3"/>
    </row>
    <row r="228">
      <c r="N228" s="3"/>
      <c r="O228" s="3"/>
      <c r="P228" s="3"/>
    </row>
    <row r="229">
      <c r="N229" s="3"/>
      <c r="O229" s="3"/>
      <c r="P229" s="3"/>
    </row>
    <row r="230">
      <c r="N230" s="3"/>
      <c r="O230" s="3"/>
      <c r="P230" s="3"/>
    </row>
    <row r="231">
      <c r="N231" s="3"/>
      <c r="O231" s="3"/>
      <c r="P231" s="3"/>
    </row>
    <row r="232">
      <c r="N232" s="3"/>
      <c r="O232" s="3"/>
      <c r="P232" s="3"/>
    </row>
    <row r="233">
      <c r="N233" s="3"/>
      <c r="O233" s="3"/>
      <c r="P233" s="3"/>
    </row>
    <row r="234">
      <c r="N234" s="3"/>
      <c r="O234" s="3"/>
      <c r="P234" s="3"/>
    </row>
    <row r="235">
      <c r="N235" s="3"/>
      <c r="O235" s="3"/>
      <c r="P235" s="3"/>
    </row>
    <row r="236">
      <c r="N236" s="3"/>
      <c r="O236" s="3"/>
      <c r="P236" s="3"/>
    </row>
    <row r="237">
      <c r="N237" s="3"/>
      <c r="O237" s="3"/>
      <c r="P237" s="3"/>
    </row>
    <row r="238">
      <c r="N238" s="3"/>
      <c r="O238" s="3"/>
      <c r="P238" s="3"/>
    </row>
    <row r="239">
      <c r="N239" s="3"/>
      <c r="O239" s="3"/>
      <c r="P239" s="3"/>
    </row>
    <row r="240">
      <c r="N240" s="3"/>
      <c r="O240" s="3"/>
      <c r="P240" s="3"/>
    </row>
    <row r="241">
      <c r="N241" s="3"/>
      <c r="O241" s="3"/>
      <c r="P241" s="3"/>
    </row>
    <row r="242">
      <c r="N242" s="3"/>
      <c r="O242" s="3"/>
      <c r="P242" s="3"/>
    </row>
    <row r="243">
      <c r="N243" s="3"/>
      <c r="O243" s="3"/>
      <c r="P243" s="3"/>
    </row>
    <row r="244">
      <c r="N244" s="3"/>
      <c r="O244" s="3"/>
      <c r="P244" s="3"/>
    </row>
    <row r="245">
      <c r="N245" s="3"/>
      <c r="O245" s="3"/>
      <c r="P245" s="3"/>
    </row>
    <row r="246">
      <c r="N246" s="3"/>
      <c r="O246" s="3"/>
      <c r="P246" s="3"/>
    </row>
    <row r="247">
      <c r="N247" s="3"/>
      <c r="O247" s="3"/>
      <c r="P247" s="3"/>
    </row>
    <row r="248">
      <c r="N248" s="3"/>
      <c r="O248" s="3"/>
      <c r="P248" s="3"/>
    </row>
    <row r="249">
      <c r="N249" s="3"/>
      <c r="O249" s="3"/>
      <c r="P249" s="3"/>
    </row>
    <row r="250">
      <c r="N250" s="3"/>
      <c r="O250" s="3"/>
      <c r="P250" s="3"/>
    </row>
    <row r="251">
      <c r="N251" s="3"/>
      <c r="O251" s="3"/>
      <c r="P251" s="3"/>
    </row>
    <row r="252">
      <c r="N252" s="3"/>
      <c r="O252" s="3"/>
      <c r="P252" s="3"/>
    </row>
    <row r="253">
      <c r="N253" s="3"/>
      <c r="O253" s="3"/>
      <c r="P253" s="3"/>
    </row>
    <row r="254">
      <c r="N254" s="3"/>
      <c r="O254" s="3"/>
      <c r="P254" s="3"/>
    </row>
    <row r="255">
      <c r="N255" s="3"/>
      <c r="O255" s="3"/>
      <c r="P255" s="3"/>
    </row>
    <row r="256">
      <c r="N256" s="3"/>
      <c r="O256" s="3"/>
      <c r="P256" s="3"/>
    </row>
    <row r="257">
      <c r="N257" s="3"/>
      <c r="O257" s="3"/>
      <c r="P257" s="3"/>
    </row>
    <row r="258">
      <c r="N258" s="3"/>
      <c r="O258" s="3"/>
      <c r="P258" s="3"/>
    </row>
    <row r="259">
      <c r="N259" s="3"/>
      <c r="O259" s="3"/>
      <c r="P259" s="3"/>
    </row>
    <row r="260">
      <c r="N260" s="3"/>
      <c r="O260" s="3"/>
      <c r="P260" s="3"/>
    </row>
    <row r="261">
      <c r="N261" s="3"/>
      <c r="O261" s="3"/>
      <c r="P261" s="3"/>
    </row>
    <row r="262">
      <c r="N262" s="3"/>
      <c r="O262" s="3"/>
      <c r="P262" s="3"/>
    </row>
    <row r="263">
      <c r="N263" s="3"/>
      <c r="O263" s="3"/>
      <c r="P263" s="3"/>
    </row>
    <row r="264">
      <c r="N264" s="3"/>
      <c r="O264" s="3"/>
      <c r="P264" s="3"/>
    </row>
    <row r="265">
      <c r="N265" s="3"/>
      <c r="O265" s="3"/>
      <c r="P265" s="3"/>
    </row>
    <row r="266">
      <c r="N266" s="3"/>
      <c r="O266" s="3"/>
      <c r="P266" s="3"/>
    </row>
    <row r="267">
      <c r="N267" s="3"/>
      <c r="O267" s="3"/>
      <c r="P267" s="3"/>
    </row>
    <row r="268">
      <c r="N268" s="3"/>
      <c r="O268" s="3"/>
      <c r="P268" s="3"/>
    </row>
    <row r="269">
      <c r="N269" s="3"/>
      <c r="O269" s="3"/>
      <c r="P269" s="3"/>
    </row>
    <row r="270">
      <c r="N270" s="3"/>
      <c r="O270" s="3"/>
      <c r="P270" s="3"/>
    </row>
    <row r="271">
      <c r="N271" s="3"/>
      <c r="O271" s="3"/>
      <c r="P271" s="3"/>
    </row>
    <row r="272">
      <c r="N272" s="3"/>
      <c r="O272" s="3"/>
      <c r="P272" s="3"/>
    </row>
    <row r="273">
      <c r="N273" s="3"/>
      <c r="O273" s="3"/>
      <c r="P273" s="3"/>
    </row>
    <row r="274">
      <c r="N274" s="3"/>
      <c r="O274" s="3"/>
      <c r="P274" s="3"/>
    </row>
    <row r="275">
      <c r="N275" s="3"/>
      <c r="O275" s="3"/>
      <c r="P275" s="3"/>
    </row>
    <row r="276">
      <c r="N276" s="3"/>
      <c r="O276" s="3"/>
      <c r="P276" s="3"/>
    </row>
    <row r="277">
      <c r="N277" s="3"/>
      <c r="O277" s="3"/>
      <c r="P277" s="3"/>
    </row>
    <row r="278">
      <c r="N278" s="3"/>
      <c r="O278" s="3"/>
      <c r="P278" s="3"/>
    </row>
    <row r="279">
      <c r="N279" s="3"/>
      <c r="O279" s="3"/>
      <c r="P279" s="3"/>
    </row>
    <row r="280">
      <c r="N280" s="3"/>
      <c r="O280" s="3"/>
      <c r="P280" s="3"/>
    </row>
    <row r="281">
      <c r="N281" s="3"/>
      <c r="O281" s="3"/>
      <c r="P281" s="3"/>
    </row>
    <row r="282">
      <c r="N282" s="3"/>
      <c r="O282" s="3"/>
      <c r="P282" s="3"/>
    </row>
    <row r="283">
      <c r="N283" s="3"/>
      <c r="O283" s="3"/>
      <c r="P283" s="3"/>
    </row>
    <row r="284">
      <c r="N284" s="3"/>
      <c r="O284" s="3"/>
      <c r="P284" s="3"/>
    </row>
    <row r="285">
      <c r="N285" s="3"/>
      <c r="O285" s="3"/>
      <c r="P285" s="3"/>
    </row>
    <row r="286">
      <c r="N286" s="3"/>
      <c r="O286" s="3"/>
      <c r="P286" s="3"/>
    </row>
    <row r="287">
      <c r="N287" s="3"/>
      <c r="O287" s="3"/>
      <c r="P287" s="3"/>
    </row>
    <row r="288">
      <c r="N288" s="3"/>
      <c r="O288" s="3"/>
      <c r="P288" s="3"/>
    </row>
    <row r="289">
      <c r="N289" s="3"/>
      <c r="O289" s="3"/>
      <c r="P289" s="3"/>
    </row>
    <row r="290">
      <c r="N290" s="3"/>
      <c r="O290" s="3"/>
      <c r="P290" s="3"/>
    </row>
    <row r="291">
      <c r="N291" s="3"/>
      <c r="O291" s="3"/>
      <c r="P291" s="3"/>
    </row>
    <row r="292">
      <c r="N292" s="3"/>
      <c r="O292" s="3"/>
      <c r="P292" s="3"/>
    </row>
    <row r="293">
      <c r="N293" s="3"/>
      <c r="O293" s="3"/>
      <c r="P293" s="3"/>
    </row>
    <row r="294">
      <c r="N294" s="3"/>
      <c r="O294" s="3"/>
      <c r="P294" s="3"/>
    </row>
    <row r="295">
      <c r="N295" s="3"/>
      <c r="O295" s="3"/>
      <c r="P295" s="3"/>
    </row>
    <row r="296">
      <c r="N296" s="3"/>
      <c r="O296" s="3"/>
      <c r="P296" s="3"/>
    </row>
    <row r="297">
      <c r="N297" s="3"/>
      <c r="O297" s="3"/>
      <c r="P297" s="3"/>
    </row>
    <row r="298">
      <c r="N298" s="3"/>
      <c r="O298" s="3"/>
      <c r="P298" s="3"/>
    </row>
    <row r="299">
      <c r="N299" s="3"/>
      <c r="O299" s="3"/>
      <c r="P299" s="3"/>
    </row>
    <row r="300">
      <c r="N300" s="3"/>
      <c r="O300" s="3"/>
      <c r="P300" s="3"/>
    </row>
    <row r="301">
      <c r="N301" s="3"/>
      <c r="O301" s="3"/>
      <c r="P301" s="3"/>
    </row>
    <row r="302">
      <c r="N302" s="3"/>
      <c r="O302" s="3"/>
      <c r="P302" s="3"/>
    </row>
    <row r="303">
      <c r="N303" s="3"/>
      <c r="O303" s="3"/>
      <c r="P303" s="3"/>
    </row>
    <row r="304">
      <c r="N304" s="3"/>
      <c r="O304" s="3"/>
      <c r="P304" s="3"/>
    </row>
    <row r="305">
      <c r="N305" s="3"/>
      <c r="O305" s="3"/>
      <c r="P305" s="3"/>
    </row>
    <row r="306">
      <c r="N306" s="3"/>
      <c r="O306" s="3"/>
      <c r="P306" s="3"/>
    </row>
    <row r="307">
      <c r="N307" s="3"/>
      <c r="O307" s="3"/>
      <c r="P307" s="3"/>
    </row>
    <row r="308">
      <c r="N308" s="3"/>
      <c r="O308" s="3"/>
      <c r="P308" s="3"/>
    </row>
    <row r="309">
      <c r="N309" s="3"/>
      <c r="O309" s="3"/>
      <c r="P309" s="3"/>
    </row>
    <row r="310">
      <c r="N310" s="3"/>
      <c r="O310" s="3"/>
      <c r="P310" s="3"/>
    </row>
    <row r="311">
      <c r="N311" s="3"/>
      <c r="O311" s="3"/>
      <c r="P311" s="3"/>
    </row>
    <row r="312">
      <c r="N312" s="3"/>
      <c r="O312" s="3"/>
      <c r="P312" s="3"/>
    </row>
    <row r="313">
      <c r="N313" s="3"/>
      <c r="O313" s="3"/>
      <c r="P313" s="3"/>
    </row>
    <row r="314">
      <c r="N314" s="3"/>
      <c r="O314" s="3"/>
      <c r="P314" s="3"/>
    </row>
    <row r="315">
      <c r="N315" s="3"/>
      <c r="O315" s="3"/>
      <c r="P315" s="3"/>
    </row>
    <row r="316">
      <c r="N316" s="3"/>
      <c r="O316" s="3"/>
      <c r="P316" s="3"/>
    </row>
    <row r="317">
      <c r="N317" s="3"/>
      <c r="O317" s="3"/>
      <c r="P317" s="3"/>
    </row>
    <row r="318">
      <c r="N318" s="3"/>
      <c r="O318" s="3"/>
      <c r="P318" s="3"/>
    </row>
    <row r="319">
      <c r="N319" s="3"/>
      <c r="O319" s="3"/>
      <c r="P319" s="3"/>
    </row>
    <row r="320">
      <c r="N320" s="3"/>
      <c r="O320" s="3"/>
      <c r="P320" s="3"/>
    </row>
    <row r="321">
      <c r="N321" s="3"/>
      <c r="O321" s="3"/>
      <c r="P321" s="3"/>
    </row>
    <row r="322">
      <c r="N322" s="3"/>
      <c r="O322" s="3"/>
      <c r="P322" s="3"/>
    </row>
    <row r="323">
      <c r="N323" s="3"/>
      <c r="O323" s="3"/>
      <c r="P323" s="3"/>
    </row>
    <row r="324">
      <c r="N324" s="3"/>
      <c r="O324" s="3"/>
      <c r="P324" s="3"/>
    </row>
    <row r="325">
      <c r="N325" s="3"/>
      <c r="O325" s="3"/>
      <c r="P325" s="3"/>
    </row>
    <row r="326">
      <c r="N326" s="3"/>
      <c r="O326" s="3"/>
      <c r="P326" s="3"/>
    </row>
    <row r="327">
      <c r="N327" s="3"/>
      <c r="O327" s="3"/>
      <c r="P327" s="3"/>
    </row>
    <row r="328">
      <c r="N328" s="3"/>
      <c r="O328" s="3"/>
      <c r="P328" s="3"/>
    </row>
    <row r="329">
      <c r="N329" s="3"/>
      <c r="O329" s="3"/>
      <c r="P329" s="3"/>
    </row>
    <row r="330">
      <c r="N330" s="3"/>
      <c r="O330" s="3"/>
      <c r="P330" s="3"/>
    </row>
    <row r="331">
      <c r="N331" s="3"/>
      <c r="O331" s="3"/>
      <c r="P331" s="3"/>
    </row>
    <row r="332">
      <c r="N332" s="3"/>
      <c r="O332" s="3"/>
      <c r="P332" s="3"/>
    </row>
    <row r="333">
      <c r="N333" s="3"/>
      <c r="O333" s="3"/>
      <c r="P333" s="3"/>
    </row>
    <row r="334">
      <c r="N334" s="3"/>
      <c r="O334" s="3"/>
      <c r="P334" s="3"/>
    </row>
    <row r="335">
      <c r="N335" s="3"/>
      <c r="O335" s="3"/>
      <c r="P335" s="3"/>
    </row>
    <row r="336">
      <c r="N336" s="3"/>
      <c r="O336" s="3"/>
      <c r="P336" s="3"/>
    </row>
    <row r="337">
      <c r="N337" s="3"/>
      <c r="O337" s="3"/>
      <c r="P337" s="3"/>
    </row>
    <row r="338">
      <c r="N338" s="3"/>
      <c r="O338" s="3"/>
      <c r="P338" s="3"/>
    </row>
    <row r="339">
      <c r="N339" s="3"/>
      <c r="O339" s="3"/>
      <c r="P339" s="3"/>
    </row>
    <row r="340">
      <c r="N340" s="3"/>
      <c r="O340" s="3"/>
      <c r="P340" s="3"/>
    </row>
    <row r="341">
      <c r="N341" s="3"/>
      <c r="O341" s="3"/>
      <c r="P341" s="3"/>
    </row>
    <row r="342">
      <c r="N342" s="3"/>
      <c r="O342" s="3"/>
      <c r="P342" s="3"/>
    </row>
    <row r="343">
      <c r="N343" s="3"/>
      <c r="O343" s="3"/>
      <c r="P343" s="3"/>
    </row>
    <row r="344">
      <c r="N344" s="3"/>
      <c r="O344" s="3"/>
      <c r="P344" s="3"/>
    </row>
    <row r="345">
      <c r="N345" s="3"/>
      <c r="O345" s="3"/>
      <c r="P345" s="3"/>
    </row>
    <row r="346">
      <c r="N346" s="3"/>
      <c r="O346" s="3"/>
      <c r="P346" s="3"/>
    </row>
    <row r="347">
      <c r="N347" s="3"/>
      <c r="O347" s="3"/>
      <c r="P347" s="3"/>
    </row>
    <row r="348">
      <c r="N348" s="3"/>
      <c r="O348" s="3"/>
      <c r="P348" s="3"/>
    </row>
    <row r="349">
      <c r="N349" s="3"/>
      <c r="O349" s="3"/>
      <c r="P349" s="3"/>
    </row>
    <row r="350">
      <c r="N350" s="3"/>
      <c r="O350" s="3"/>
      <c r="P350" s="3"/>
    </row>
    <row r="351">
      <c r="N351" s="3"/>
      <c r="O351" s="3"/>
      <c r="P351" s="3"/>
    </row>
    <row r="352">
      <c r="N352" s="3"/>
      <c r="O352" s="3"/>
      <c r="P352" s="3"/>
    </row>
    <row r="353">
      <c r="N353" s="3"/>
      <c r="O353" s="3"/>
      <c r="P353" s="3"/>
    </row>
    <row r="354">
      <c r="N354" s="3"/>
      <c r="O354" s="3"/>
      <c r="P354" s="3"/>
    </row>
    <row r="355">
      <c r="N355" s="3"/>
      <c r="O355" s="3"/>
      <c r="P355" s="3"/>
    </row>
    <row r="356">
      <c r="N356" s="3"/>
      <c r="O356" s="3"/>
      <c r="P356" s="3"/>
    </row>
    <row r="357">
      <c r="N357" s="3"/>
      <c r="O357" s="3"/>
      <c r="P357" s="3"/>
    </row>
    <row r="358">
      <c r="N358" s="3"/>
      <c r="O358" s="3"/>
      <c r="P358" s="3"/>
    </row>
    <row r="359">
      <c r="N359" s="3"/>
      <c r="O359" s="3"/>
      <c r="P359" s="3"/>
    </row>
    <row r="360">
      <c r="N360" s="3"/>
      <c r="O360" s="3"/>
      <c r="P360" s="3"/>
    </row>
    <row r="361">
      <c r="N361" s="3"/>
      <c r="O361" s="3"/>
      <c r="P361" s="3"/>
    </row>
    <row r="362">
      <c r="N362" s="3"/>
      <c r="O362" s="3"/>
      <c r="P362" s="3"/>
    </row>
    <row r="363">
      <c r="N363" s="3"/>
      <c r="O363" s="3"/>
      <c r="P363" s="3"/>
    </row>
    <row r="364">
      <c r="N364" s="3"/>
      <c r="O364" s="3"/>
      <c r="P364" s="3"/>
    </row>
    <row r="365">
      <c r="N365" s="3"/>
      <c r="O365" s="3"/>
      <c r="P365" s="3"/>
    </row>
    <row r="366">
      <c r="N366" s="3"/>
      <c r="O366" s="3"/>
      <c r="P366" s="3"/>
    </row>
    <row r="367">
      <c r="N367" s="3"/>
      <c r="O367" s="3"/>
      <c r="P367" s="3"/>
    </row>
    <row r="368">
      <c r="N368" s="3"/>
      <c r="O368" s="3"/>
      <c r="P368" s="3"/>
    </row>
    <row r="369">
      <c r="N369" s="3"/>
      <c r="O369" s="3"/>
      <c r="P369" s="3"/>
    </row>
    <row r="370">
      <c r="N370" s="3"/>
      <c r="O370" s="3"/>
      <c r="P370" s="3"/>
    </row>
    <row r="371">
      <c r="N371" s="3"/>
      <c r="O371" s="3"/>
      <c r="P371" s="3"/>
    </row>
    <row r="372">
      <c r="N372" s="3"/>
      <c r="O372" s="3"/>
      <c r="P372" s="3"/>
    </row>
    <row r="373">
      <c r="N373" s="3"/>
      <c r="O373" s="3"/>
      <c r="P373" s="3"/>
    </row>
    <row r="374">
      <c r="N374" s="3"/>
      <c r="O374" s="3"/>
      <c r="P374" s="3"/>
    </row>
    <row r="375">
      <c r="N375" s="3"/>
      <c r="O375" s="3"/>
      <c r="P375" s="3"/>
    </row>
    <row r="376">
      <c r="N376" s="3"/>
      <c r="O376" s="3"/>
      <c r="P376" s="3"/>
    </row>
    <row r="377">
      <c r="N377" s="3"/>
      <c r="O377" s="3"/>
      <c r="P377" s="3"/>
    </row>
    <row r="378">
      <c r="N378" s="3"/>
      <c r="O378" s="3"/>
      <c r="P378" s="3"/>
    </row>
    <row r="379">
      <c r="N379" s="3"/>
      <c r="O379" s="3"/>
      <c r="P379" s="3"/>
    </row>
    <row r="380">
      <c r="N380" s="3"/>
      <c r="O380" s="3"/>
      <c r="P380" s="3"/>
    </row>
    <row r="381">
      <c r="N381" s="3"/>
      <c r="O381" s="3"/>
      <c r="P381" s="3"/>
    </row>
    <row r="382">
      <c r="N382" s="3"/>
      <c r="O382" s="3"/>
      <c r="P382" s="3"/>
    </row>
    <row r="383">
      <c r="N383" s="3"/>
      <c r="O383" s="3"/>
      <c r="P383" s="3"/>
    </row>
    <row r="384">
      <c r="N384" s="3"/>
      <c r="O384" s="3"/>
      <c r="P384" s="3"/>
    </row>
    <row r="385">
      <c r="N385" s="3"/>
      <c r="O385" s="3"/>
      <c r="P385" s="3"/>
    </row>
    <row r="386">
      <c r="N386" s="3"/>
      <c r="O386" s="3"/>
      <c r="P386" s="3"/>
    </row>
    <row r="387">
      <c r="N387" s="3"/>
      <c r="O387" s="3"/>
      <c r="P387" s="3"/>
    </row>
    <row r="388">
      <c r="N388" s="3"/>
      <c r="O388" s="3"/>
      <c r="P388" s="3"/>
    </row>
    <row r="389">
      <c r="N389" s="3"/>
      <c r="O389" s="3"/>
      <c r="P389" s="3"/>
    </row>
    <row r="390">
      <c r="N390" s="3"/>
      <c r="O390" s="3"/>
      <c r="P390" s="3"/>
    </row>
    <row r="391">
      <c r="N391" s="3"/>
      <c r="O391" s="3"/>
      <c r="P391" s="3"/>
    </row>
    <row r="392">
      <c r="N392" s="3"/>
      <c r="O392" s="3"/>
      <c r="P392" s="3"/>
    </row>
    <row r="393">
      <c r="N393" s="3"/>
      <c r="O393" s="3"/>
      <c r="P393" s="3"/>
    </row>
    <row r="394">
      <c r="N394" s="3"/>
      <c r="O394" s="3"/>
      <c r="P394" s="3"/>
    </row>
    <row r="395">
      <c r="N395" s="3"/>
      <c r="O395" s="3"/>
      <c r="P395" s="3"/>
    </row>
    <row r="396">
      <c r="N396" s="3"/>
      <c r="O396" s="3"/>
      <c r="P396" s="3"/>
    </row>
    <row r="397">
      <c r="N397" s="3"/>
      <c r="O397" s="3"/>
      <c r="P397" s="3"/>
    </row>
    <row r="398">
      <c r="N398" s="3"/>
      <c r="O398" s="3"/>
      <c r="P398" s="3"/>
    </row>
    <row r="399">
      <c r="N399" s="3"/>
      <c r="O399" s="3"/>
      <c r="P399" s="3"/>
    </row>
    <row r="400">
      <c r="N400" s="3"/>
      <c r="O400" s="3"/>
      <c r="P400" s="3"/>
    </row>
    <row r="401">
      <c r="N401" s="3"/>
      <c r="O401" s="3"/>
      <c r="P401" s="3"/>
    </row>
    <row r="402">
      <c r="N402" s="3"/>
      <c r="O402" s="3"/>
      <c r="P402" s="3"/>
    </row>
    <row r="403">
      <c r="N403" s="3"/>
      <c r="O403" s="3"/>
      <c r="P403" s="3"/>
    </row>
    <row r="404">
      <c r="N404" s="3"/>
      <c r="O404" s="3"/>
      <c r="P404" s="3"/>
    </row>
    <row r="405">
      <c r="N405" s="3"/>
      <c r="O405" s="3"/>
      <c r="P405" s="3"/>
    </row>
    <row r="406">
      <c r="N406" s="3"/>
      <c r="O406" s="3"/>
      <c r="P406" s="3"/>
    </row>
    <row r="407">
      <c r="N407" s="3"/>
      <c r="O407" s="3"/>
      <c r="P407" s="3"/>
    </row>
    <row r="408">
      <c r="N408" s="3"/>
      <c r="O408" s="3"/>
      <c r="P408" s="3"/>
    </row>
    <row r="409">
      <c r="N409" s="3"/>
      <c r="O409" s="3"/>
      <c r="P409" s="3"/>
    </row>
    <row r="410">
      <c r="N410" s="3"/>
      <c r="O410" s="3"/>
      <c r="P410" s="3"/>
    </row>
    <row r="411">
      <c r="N411" s="3"/>
      <c r="O411" s="3"/>
      <c r="P411" s="3"/>
    </row>
    <row r="412">
      <c r="N412" s="3"/>
      <c r="O412" s="3"/>
      <c r="P412" s="3"/>
    </row>
    <row r="413">
      <c r="N413" s="3"/>
      <c r="O413" s="3"/>
      <c r="P413" s="3"/>
    </row>
    <row r="414">
      <c r="N414" s="3"/>
      <c r="O414" s="3"/>
      <c r="P414" s="3"/>
    </row>
    <row r="415">
      <c r="N415" s="3"/>
      <c r="O415" s="3"/>
      <c r="P415" s="3"/>
    </row>
    <row r="416">
      <c r="N416" s="3"/>
      <c r="O416" s="3"/>
      <c r="P416" s="3"/>
    </row>
    <row r="417">
      <c r="N417" s="3"/>
      <c r="O417" s="3"/>
      <c r="P417" s="3"/>
    </row>
    <row r="418">
      <c r="N418" s="3"/>
      <c r="O418" s="3"/>
      <c r="P418" s="3"/>
    </row>
    <row r="419">
      <c r="N419" s="3"/>
      <c r="O419" s="3"/>
      <c r="P419" s="3"/>
    </row>
    <row r="420">
      <c r="N420" s="3"/>
      <c r="O420" s="3"/>
      <c r="P420" s="3"/>
    </row>
    <row r="421">
      <c r="N421" s="3"/>
      <c r="O421" s="3"/>
      <c r="P421" s="3"/>
    </row>
    <row r="422">
      <c r="N422" s="3"/>
      <c r="O422" s="3"/>
      <c r="P422" s="3"/>
    </row>
    <row r="423">
      <c r="N423" s="3"/>
      <c r="O423" s="3"/>
      <c r="P423" s="3"/>
    </row>
    <row r="424">
      <c r="N424" s="3"/>
      <c r="O424" s="3"/>
      <c r="P424" s="3"/>
    </row>
    <row r="425">
      <c r="N425" s="3"/>
      <c r="O425" s="3"/>
      <c r="P425" s="3"/>
    </row>
    <row r="426">
      <c r="N426" s="3"/>
      <c r="O426" s="3"/>
      <c r="P426" s="3"/>
    </row>
    <row r="427">
      <c r="N427" s="3"/>
      <c r="O427" s="3"/>
      <c r="P427" s="3"/>
    </row>
    <row r="428">
      <c r="N428" s="3"/>
      <c r="O428" s="3"/>
      <c r="P428" s="3"/>
    </row>
    <row r="429">
      <c r="N429" s="3"/>
      <c r="O429" s="3"/>
      <c r="P429" s="3"/>
    </row>
    <row r="430">
      <c r="N430" s="3"/>
      <c r="O430" s="3"/>
      <c r="P430" s="3"/>
    </row>
    <row r="431">
      <c r="N431" s="3"/>
      <c r="O431" s="3"/>
      <c r="P431" s="3"/>
    </row>
    <row r="432">
      <c r="N432" s="3"/>
      <c r="O432" s="3"/>
      <c r="P432" s="3"/>
    </row>
    <row r="433">
      <c r="N433" s="3"/>
      <c r="O433" s="3"/>
      <c r="P433" s="3"/>
    </row>
    <row r="434">
      <c r="N434" s="3"/>
      <c r="O434" s="3"/>
      <c r="P434" s="3"/>
    </row>
    <row r="435">
      <c r="N435" s="3"/>
      <c r="O435" s="3"/>
      <c r="P435" s="3"/>
    </row>
    <row r="436">
      <c r="N436" s="3"/>
      <c r="O436" s="3"/>
      <c r="P436" s="3"/>
    </row>
    <row r="437">
      <c r="N437" s="3"/>
      <c r="O437" s="3"/>
      <c r="P437" s="3"/>
    </row>
    <row r="438">
      <c r="N438" s="3"/>
      <c r="O438" s="3"/>
      <c r="P438" s="3"/>
    </row>
    <row r="439">
      <c r="N439" s="3"/>
      <c r="O439" s="3"/>
      <c r="P439" s="3"/>
    </row>
    <row r="440">
      <c r="N440" s="3"/>
      <c r="O440" s="3"/>
      <c r="P440" s="3"/>
    </row>
    <row r="441">
      <c r="N441" s="3"/>
      <c r="O441" s="3"/>
      <c r="P441" s="3"/>
    </row>
    <row r="442">
      <c r="N442" s="3"/>
      <c r="O442" s="3"/>
      <c r="P442" s="3"/>
    </row>
    <row r="443">
      <c r="N443" s="3"/>
      <c r="O443" s="3"/>
      <c r="P443" s="3"/>
    </row>
    <row r="444">
      <c r="N444" s="3"/>
      <c r="O444" s="3"/>
      <c r="P444" s="3"/>
    </row>
    <row r="445">
      <c r="N445" s="3"/>
      <c r="O445" s="3"/>
      <c r="P445" s="3"/>
    </row>
    <row r="446">
      <c r="N446" s="3"/>
      <c r="O446" s="3"/>
      <c r="P446" s="3"/>
    </row>
    <row r="447">
      <c r="N447" s="3"/>
      <c r="O447" s="3"/>
      <c r="P447" s="3"/>
    </row>
    <row r="448">
      <c r="N448" s="3"/>
      <c r="O448" s="3"/>
      <c r="P448" s="3"/>
    </row>
    <row r="449">
      <c r="N449" s="3"/>
      <c r="O449" s="3"/>
      <c r="P449" s="3"/>
    </row>
    <row r="450">
      <c r="N450" s="3"/>
      <c r="O450" s="3"/>
      <c r="P450" s="3"/>
    </row>
    <row r="451">
      <c r="N451" s="3"/>
      <c r="O451" s="3"/>
      <c r="P451" s="3"/>
    </row>
    <row r="452">
      <c r="N452" s="3"/>
      <c r="O452" s="3"/>
      <c r="P452" s="3"/>
    </row>
    <row r="453">
      <c r="N453" s="3"/>
      <c r="O453" s="3"/>
      <c r="P453" s="3"/>
    </row>
    <row r="454">
      <c r="N454" s="3"/>
      <c r="O454" s="3"/>
      <c r="P454" s="3"/>
    </row>
    <row r="455">
      <c r="N455" s="3"/>
      <c r="O455" s="3"/>
      <c r="P455" s="3"/>
    </row>
    <row r="456">
      <c r="N456" s="3"/>
      <c r="O456" s="3"/>
      <c r="P456" s="3"/>
    </row>
    <row r="457">
      <c r="N457" s="3"/>
      <c r="O457" s="3"/>
      <c r="P457" s="3"/>
    </row>
    <row r="458">
      <c r="N458" s="3"/>
      <c r="O458" s="3"/>
      <c r="P458" s="3"/>
    </row>
    <row r="459">
      <c r="N459" s="3"/>
      <c r="O459" s="3"/>
      <c r="P459" s="3"/>
    </row>
    <row r="460">
      <c r="N460" s="3"/>
      <c r="O460" s="3"/>
      <c r="P460" s="3"/>
    </row>
    <row r="461">
      <c r="N461" s="3"/>
      <c r="O461" s="3"/>
      <c r="P461" s="3"/>
    </row>
    <row r="462">
      <c r="N462" s="3"/>
      <c r="O462" s="3"/>
      <c r="P462" s="3"/>
    </row>
    <row r="463">
      <c r="N463" s="3"/>
      <c r="O463" s="3"/>
      <c r="P463" s="3"/>
    </row>
    <row r="464">
      <c r="N464" s="3"/>
      <c r="O464" s="3"/>
      <c r="P464" s="3"/>
    </row>
    <row r="465">
      <c r="N465" s="3"/>
      <c r="O465" s="3"/>
      <c r="P465" s="3"/>
    </row>
    <row r="466">
      <c r="N466" s="3"/>
      <c r="O466" s="3"/>
      <c r="P466" s="3"/>
    </row>
    <row r="467">
      <c r="N467" s="3"/>
      <c r="O467" s="3"/>
      <c r="P467" s="3"/>
    </row>
    <row r="468">
      <c r="N468" s="3"/>
      <c r="O468" s="3"/>
      <c r="P468" s="3"/>
    </row>
    <row r="469">
      <c r="N469" s="3"/>
      <c r="O469" s="3"/>
      <c r="P469" s="3"/>
    </row>
    <row r="470">
      <c r="N470" s="3"/>
      <c r="O470" s="3"/>
      <c r="P470" s="3"/>
    </row>
    <row r="471">
      <c r="N471" s="3"/>
      <c r="O471" s="3"/>
      <c r="P471" s="3"/>
    </row>
    <row r="472">
      <c r="N472" s="3"/>
      <c r="O472" s="3"/>
      <c r="P472" s="3"/>
    </row>
    <row r="473">
      <c r="N473" s="3"/>
      <c r="O473" s="3"/>
      <c r="P473" s="3"/>
    </row>
    <row r="474">
      <c r="N474" s="3"/>
      <c r="O474" s="3"/>
      <c r="P474" s="3"/>
    </row>
    <row r="475">
      <c r="N475" s="3"/>
      <c r="O475" s="3"/>
      <c r="P475" s="3"/>
    </row>
    <row r="476">
      <c r="N476" s="3"/>
      <c r="O476" s="3"/>
      <c r="P476" s="3"/>
    </row>
    <row r="477">
      <c r="N477" s="3"/>
      <c r="O477" s="3"/>
      <c r="P477" s="3"/>
    </row>
    <row r="478">
      <c r="N478" s="3"/>
      <c r="O478" s="3"/>
      <c r="P478" s="3"/>
    </row>
    <row r="479">
      <c r="N479" s="3"/>
      <c r="O479" s="3"/>
      <c r="P479" s="3"/>
    </row>
    <row r="480">
      <c r="N480" s="3"/>
      <c r="O480" s="3"/>
      <c r="P480" s="3"/>
    </row>
    <row r="481">
      <c r="N481" s="3"/>
      <c r="O481" s="3"/>
      <c r="P481" s="3"/>
    </row>
    <row r="482">
      <c r="N482" s="3"/>
      <c r="O482" s="3"/>
      <c r="P482" s="3"/>
    </row>
    <row r="483">
      <c r="N483" s="3"/>
      <c r="O483" s="3"/>
      <c r="P483" s="3"/>
    </row>
    <row r="484">
      <c r="N484" s="3"/>
      <c r="O484" s="3"/>
      <c r="P484" s="3"/>
    </row>
    <row r="485">
      <c r="N485" s="3"/>
      <c r="O485" s="3"/>
      <c r="P485" s="3"/>
    </row>
    <row r="486">
      <c r="N486" s="3"/>
      <c r="O486" s="3"/>
      <c r="P486" s="3"/>
    </row>
    <row r="487">
      <c r="N487" s="3"/>
      <c r="O487" s="3"/>
      <c r="P487" s="3"/>
    </row>
    <row r="488">
      <c r="N488" s="3"/>
      <c r="O488" s="3"/>
      <c r="P488" s="3"/>
    </row>
    <row r="489">
      <c r="N489" s="3"/>
      <c r="O489" s="3"/>
      <c r="P489" s="3"/>
    </row>
    <row r="490">
      <c r="N490" s="3"/>
      <c r="O490" s="3"/>
      <c r="P490" s="3"/>
    </row>
    <row r="491">
      <c r="N491" s="3"/>
      <c r="O491" s="3"/>
      <c r="P491" s="3"/>
    </row>
    <row r="492">
      <c r="N492" s="3"/>
      <c r="O492" s="3"/>
      <c r="P492" s="3"/>
    </row>
    <row r="493">
      <c r="N493" s="3"/>
      <c r="O493" s="3"/>
      <c r="P493" s="3"/>
    </row>
    <row r="494">
      <c r="N494" s="3"/>
      <c r="O494" s="3"/>
      <c r="P494" s="3"/>
    </row>
    <row r="495">
      <c r="N495" s="3"/>
      <c r="O495" s="3"/>
      <c r="P495" s="3"/>
    </row>
    <row r="496">
      <c r="N496" s="3"/>
      <c r="O496" s="3"/>
      <c r="P496" s="3"/>
    </row>
    <row r="497">
      <c r="N497" s="3"/>
      <c r="O497" s="3"/>
      <c r="P497" s="3"/>
    </row>
    <row r="498">
      <c r="N498" s="3"/>
      <c r="O498" s="3"/>
      <c r="P498" s="3"/>
    </row>
    <row r="499">
      <c r="N499" s="3"/>
      <c r="O499" s="3"/>
      <c r="P499" s="3"/>
    </row>
    <row r="500">
      <c r="N500" s="3"/>
      <c r="O500" s="3"/>
      <c r="P500" s="3"/>
    </row>
    <row r="501">
      <c r="N501" s="3"/>
      <c r="O501" s="3"/>
      <c r="P501" s="3"/>
    </row>
    <row r="502">
      <c r="N502" s="3"/>
      <c r="O502" s="3"/>
      <c r="P502" s="3"/>
    </row>
    <row r="503">
      <c r="N503" s="3"/>
      <c r="O503" s="3"/>
      <c r="P503" s="3"/>
    </row>
    <row r="504">
      <c r="N504" s="3"/>
      <c r="O504" s="3"/>
      <c r="P504" s="3"/>
    </row>
    <row r="505">
      <c r="N505" s="3"/>
      <c r="O505" s="3"/>
      <c r="P505" s="3"/>
    </row>
    <row r="506">
      <c r="N506" s="3"/>
      <c r="O506" s="3"/>
      <c r="P506" s="3"/>
    </row>
    <row r="507">
      <c r="N507" s="3"/>
      <c r="O507" s="3"/>
      <c r="P507" s="3"/>
    </row>
    <row r="508">
      <c r="N508" s="3"/>
      <c r="O508" s="3"/>
      <c r="P508" s="3"/>
    </row>
    <row r="509">
      <c r="N509" s="3"/>
      <c r="O509" s="3"/>
      <c r="P509" s="3"/>
    </row>
    <row r="510">
      <c r="N510" s="3"/>
      <c r="O510" s="3"/>
      <c r="P510" s="3"/>
    </row>
    <row r="511">
      <c r="N511" s="3"/>
      <c r="O511" s="3"/>
      <c r="P511" s="3"/>
    </row>
    <row r="512">
      <c r="N512" s="3"/>
      <c r="O512" s="3"/>
      <c r="P512" s="3"/>
    </row>
    <row r="513">
      <c r="N513" s="3"/>
      <c r="O513" s="3"/>
      <c r="P513" s="3"/>
    </row>
    <row r="514">
      <c r="N514" s="3"/>
      <c r="O514" s="3"/>
      <c r="P514" s="3"/>
    </row>
    <row r="515">
      <c r="N515" s="3"/>
      <c r="O515" s="3"/>
      <c r="P515" s="3"/>
    </row>
    <row r="516">
      <c r="N516" s="3"/>
      <c r="O516" s="3"/>
      <c r="P516" s="3"/>
    </row>
    <row r="517">
      <c r="N517" s="3"/>
      <c r="O517" s="3"/>
      <c r="P517" s="3"/>
    </row>
    <row r="518">
      <c r="N518" s="3"/>
      <c r="O518" s="3"/>
      <c r="P518" s="3"/>
    </row>
    <row r="519">
      <c r="N519" s="3"/>
      <c r="O519" s="3"/>
      <c r="P519" s="3"/>
    </row>
    <row r="520">
      <c r="N520" s="3"/>
      <c r="O520" s="3"/>
      <c r="P520" s="3"/>
    </row>
    <row r="521">
      <c r="N521" s="3"/>
      <c r="O521" s="3"/>
      <c r="P521" s="3"/>
    </row>
    <row r="522">
      <c r="N522" s="3"/>
      <c r="O522" s="3"/>
      <c r="P522" s="3"/>
    </row>
    <row r="523">
      <c r="N523" s="3"/>
      <c r="O523" s="3"/>
      <c r="P523" s="3"/>
    </row>
    <row r="524">
      <c r="N524" s="3"/>
      <c r="O524" s="3"/>
      <c r="P524" s="3"/>
    </row>
    <row r="525">
      <c r="N525" s="3"/>
      <c r="O525" s="3"/>
      <c r="P525" s="3"/>
    </row>
    <row r="526">
      <c r="N526" s="3"/>
      <c r="O526" s="3"/>
      <c r="P526" s="3"/>
    </row>
    <row r="527">
      <c r="N527" s="3"/>
      <c r="O527" s="3"/>
      <c r="P527" s="3"/>
    </row>
    <row r="528">
      <c r="N528" s="3"/>
      <c r="O528" s="3"/>
      <c r="P528" s="3"/>
    </row>
    <row r="529">
      <c r="N529" s="3"/>
      <c r="O529" s="3"/>
      <c r="P529" s="3"/>
    </row>
    <row r="530">
      <c r="N530" s="3"/>
      <c r="O530" s="3"/>
      <c r="P530" s="3"/>
    </row>
    <row r="531">
      <c r="N531" s="3"/>
      <c r="O531" s="3"/>
      <c r="P531" s="3"/>
    </row>
    <row r="532">
      <c r="N532" s="3"/>
      <c r="O532" s="3"/>
      <c r="P532" s="3"/>
    </row>
    <row r="533">
      <c r="N533" s="3"/>
      <c r="O533" s="3"/>
      <c r="P533" s="3"/>
    </row>
    <row r="534">
      <c r="N534" s="3"/>
      <c r="O534" s="3"/>
      <c r="P534" s="3"/>
    </row>
    <row r="535">
      <c r="N535" s="3"/>
      <c r="O535" s="3"/>
      <c r="P535" s="3"/>
    </row>
    <row r="536">
      <c r="N536" s="3"/>
      <c r="O536" s="3"/>
      <c r="P536" s="3"/>
    </row>
    <row r="537">
      <c r="N537" s="3"/>
      <c r="O537" s="3"/>
      <c r="P537" s="3"/>
    </row>
    <row r="538">
      <c r="N538" s="3"/>
      <c r="O538" s="3"/>
      <c r="P538" s="3"/>
    </row>
    <row r="539">
      <c r="N539" s="3"/>
      <c r="O539" s="3"/>
      <c r="P539" s="3"/>
    </row>
    <row r="540">
      <c r="N540" s="3"/>
      <c r="O540" s="3"/>
      <c r="P540" s="3"/>
    </row>
    <row r="541">
      <c r="N541" s="3"/>
      <c r="O541" s="3"/>
      <c r="P541" s="3"/>
    </row>
    <row r="542">
      <c r="N542" s="3"/>
      <c r="O542" s="3"/>
      <c r="P542" s="3"/>
    </row>
    <row r="543">
      <c r="N543" s="3"/>
      <c r="O543" s="3"/>
      <c r="P543" s="3"/>
    </row>
    <row r="544">
      <c r="N544" s="3"/>
      <c r="O544" s="3"/>
      <c r="P544" s="3"/>
    </row>
    <row r="545">
      <c r="N545" s="3"/>
      <c r="O545" s="3"/>
      <c r="P545" s="3"/>
    </row>
    <row r="546">
      <c r="N546" s="3"/>
      <c r="O546" s="3"/>
      <c r="P546" s="3"/>
    </row>
    <row r="547">
      <c r="N547" s="3"/>
      <c r="O547" s="3"/>
      <c r="P547" s="3"/>
    </row>
    <row r="548">
      <c r="N548" s="3"/>
      <c r="O548" s="3"/>
      <c r="P548" s="3"/>
    </row>
    <row r="549">
      <c r="N549" s="3"/>
      <c r="O549" s="3"/>
      <c r="P549" s="3"/>
    </row>
    <row r="550">
      <c r="N550" s="3"/>
      <c r="O550" s="3"/>
      <c r="P550" s="3"/>
    </row>
    <row r="551">
      <c r="N551" s="3"/>
      <c r="O551" s="3"/>
      <c r="P551" s="3"/>
    </row>
    <row r="552">
      <c r="N552" s="3"/>
      <c r="O552" s="3"/>
      <c r="P552" s="3"/>
    </row>
    <row r="553">
      <c r="N553" s="3"/>
      <c r="O553" s="3"/>
      <c r="P553" s="3"/>
    </row>
    <row r="554">
      <c r="N554" s="3"/>
      <c r="O554" s="3"/>
      <c r="P554" s="3"/>
    </row>
    <row r="555">
      <c r="N555" s="3"/>
      <c r="O555" s="3"/>
      <c r="P555" s="3"/>
    </row>
    <row r="556">
      <c r="N556" s="3"/>
      <c r="O556" s="3"/>
      <c r="P556" s="3"/>
    </row>
    <row r="557">
      <c r="N557" s="3"/>
      <c r="O557" s="3"/>
      <c r="P557" s="3"/>
    </row>
    <row r="558">
      <c r="N558" s="3"/>
      <c r="O558" s="3"/>
      <c r="P558" s="3"/>
    </row>
    <row r="559">
      <c r="N559" s="3"/>
      <c r="O559" s="3"/>
      <c r="P559" s="3"/>
    </row>
    <row r="560">
      <c r="N560" s="3"/>
      <c r="O560" s="3"/>
      <c r="P560" s="3"/>
    </row>
    <row r="561">
      <c r="N561" s="3"/>
      <c r="O561" s="3"/>
      <c r="P561" s="3"/>
    </row>
    <row r="562">
      <c r="N562" s="3"/>
      <c r="O562" s="3"/>
      <c r="P562" s="3"/>
    </row>
    <row r="563">
      <c r="N563" s="3"/>
      <c r="O563" s="3"/>
      <c r="P563" s="3"/>
    </row>
    <row r="564">
      <c r="N564" s="3"/>
      <c r="O564" s="3"/>
      <c r="P564" s="3"/>
    </row>
    <row r="565">
      <c r="N565" s="3"/>
      <c r="O565" s="3"/>
      <c r="P565" s="3"/>
    </row>
    <row r="566">
      <c r="N566" s="3"/>
      <c r="O566" s="3"/>
      <c r="P566" s="3"/>
    </row>
    <row r="567">
      <c r="N567" s="3"/>
      <c r="O567" s="3"/>
      <c r="P567" s="3"/>
    </row>
    <row r="568">
      <c r="N568" s="3"/>
      <c r="O568" s="3"/>
      <c r="P568" s="3"/>
    </row>
    <row r="569">
      <c r="N569" s="3"/>
      <c r="O569" s="3"/>
      <c r="P569" s="3"/>
    </row>
    <row r="570">
      <c r="N570" s="3"/>
      <c r="O570" s="3"/>
      <c r="P570" s="3"/>
    </row>
    <row r="571">
      <c r="N571" s="3"/>
      <c r="O571" s="3"/>
      <c r="P571" s="3"/>
    </row>
    <row r="572">
      <c r="N572" s="3"/>
      <c r="O572" s="3"/>
      <c r="P572" s="3"/>
    </row>
    <row r="573">
      <c r="N573" s="3"/>
      <c r="O573" s="3"/>
      <c r="P573" s="3"/>
    </row>
    <row r="574">
      <c r="N574" s="3"/>
      <c r="O574" s="3"/>
      <c r="P574" s="3"/>
    </row>
    <row r="575">
      <c r="N575" s="3"/>
      <c r="O575" s="3"/>
      <c r="P575" s="3"/>
    </row>
    <row r="576">
      <c r="N576" s="3"/>
      <c r="O576" s="3"/>
      <c r="P576" s="3"/>
    </row>
    <row r="577">
      <c r="N577" s="3"/>
      <c r="O577" s="3"/>
      <c r="P577" s="3"/>
    </row>
    <row r="578">
      <c r="N578" s="3"/>
      <c r="O578" s="3"/>
      <c r="P578" s="3"/>
    </row>
    <row r="579">
      <c r="N579" s="3"/>
      <c r="O579" s="3"/>
      <c r="P579" s="3"/>
    </row>
    <row r="580">
      <c r="N580" s="3"/>
      <c r="O580" s="3"/>
      <c r="P580" s="3"/>
    </row>
    <row r="581">
      <c r="N581" s="3"/>
      <c r="O581" s="3"/>
      <c r="P581" s="3"/>
    </row>
    <row r="582">
      <c r="N582" s="3"/>
      <c r="O582" s="3"/>
      <c r="P582" s="3"/>
    </row>
    <row r="583">
      <c r="N583" s="3"/>
      <c r="O583" s="3"/>
      <c r="P583" s="3"/>
    </row>
    <row r="584">
      <c r="N584" s="3"/>
      <c r="O584" s="3"/>
      <c r="P584" s="3"/>
    </row>
    <row r="585">
      <c r="N585" s="3"/>
      <c r="O585" s="3"/>
      <c r="P585" s="3"/>
    </row>
    <row r="586">
      <c r="N586" s="3"/>
      <c r="O586" s="3"/>
      <c r="P586" s="3"/>
    </row>
    <row r="587">
      <c r="N587" s="3"/>
      <c r="O587" s="3"/>
      <c r="P587" s="3"/>
    </row>
    <row r="588">
      <c r="N588" s="3"/>
      <c r="O588" s="3"/>
      <c r="P588" s="3"/>
    </row>
    <row r="589">
      <c r="N589" s="3"/>
      <c r="O589" s="3"/>
      <c r="P589" s="3"/>
    </row>
    <row r="590">
      <c r="N590" s="3"/>
      <c r="O590" s="3"/>
      <c r="P590" s="3"/>
    </row>
    <row r="591">
      <c r="N591" s="3"/>
      <c r="O591" s="3"/>
      <c r="P591" s="3"/>
    </row>
    <row r="592">
      <c r="N592" s="3"/>
      <c r="O592" s="3"/>
      <c r="P592" s="3"/>
    </row>
    <row r="593">
      <c r="N593" s="3"/>
      <c r="O593" s="3"/>
      <c r="P593" s="3"/>
    </row>
    <row r="594">
      <c r="N594" s="3"/>
      <c r="O594" s="3"/>
      <c r="P594" s="3"/>
    </row>
    <row r="595">
      <c r="N595" s="3"/>
      <c r="O595" s="3"/>
      <c r="P595" s="3"/>
    </row>
    <row r="596">
      <c r="N596" s="3"/>
      <c r="O596" s="3"/>
      <c r="P596" s="3"/>
    </row>
    <row r="597">
      <c r="N597" s="3"/>
      <c r="O597" s="3"/>
      <c r="P597" s="3"/>
    </row>
    <row r="598">
      <c r="N598" s="3"/>
      <c r="O598" s="3"/>
      <c r="P598" s="3"/>
    </row>
    <row r="599">
      <c r="N599" s="3"/>
      <c r="O599" s="3"/>
      <c r="P599" s="3"/>
    </row>
    <row r="600">
      <c r="N600" s="3"/>
      <c r="O600" s="3"/>
      <c r="P600" s="3"/>
    </row>
    <row r="601">
      <c r="N601" s="3"/>
      <c r="O601" s="3"/>
      <c r="P601" s="3"/>
    </row>
    <row r="602">
      <c r="N602" s="3"/>
      <c r="O602" s="3"/>
      <c r="P602" s="3"/>
    </row>
    <row r="603">
      <c r="N603" s="3"/>
      <c r="O603" s="3"/>
      <c r="P603" s="3"/>
    </row>
    <row r="604">
      <c r="N604" s="3"/>
      <c r="O604" s="3"/>
      <c r="P604" s="3"/>
    </row>
    <row r="605">
      <c r="N605" s="3"/>
      <c r="O605" s="3"/>
      <c r="P605" s="3"/>
    </row>
    <row r="606">
      <c r="N606" s="3"/>
      <c r="O606" s="3"/>
      <c r="P606" s="3"/>
    </row>
    <row r="607">
      <c r="N607" s="3"/>
      <c r="O607" s="3"/>
      <c r="P607" s="3"/>
    </row>
    <row r="608">
      <c r="N608" s="3"/>
      <c r="O608" s="3"/>
      <c r="P608" s="3"/>
    </row>
    <row r="609">
      <c r="N609" s="3"/>
      <c r="O609" s="3"/>
      <c r="P609" s="3"/>
    </row>
    <row r="610">
      <c r="N610" s="3"/>
      <c r="O610" s="3"/>
      <c r="P610" s="3"/>
    </row>
    <row r="611">
      <c r="N611" s="3"/>
      <c r="O611" s="3"/>
      <c r="P611" s="3"/>
    </row>
    <row r="612">
      <c r="N612" s="3"/>
      <c r="O612" s="3"/>
      <c r="P612" s="3"/>
    </row>
    <row r="613">
      <c r="N613" s="3"/>
      <c r="O613" s="3"/>
      <c r="P613" s="3"/>
    </row>
    <row r="614">
      <c r="N614" s="3"/>
      <c r="O614" s="3"/>
      <c r="P614" s="3"/>
    </row>
    <row r="615">
      <c r="N615" s="3"/>
      <c r="O615" s="3"/>
      <c r="P615" s="3"/>
    </row>
    <row r="616">
      <c r="N616" s="3"/>
      <c r="O616" s="3"/>
      <c r="P616" s="3"/>
    </row>
    <row r="617">
      <c r="N617" s="3"/>
      <c r="O617" s="3"/>
      <c r="P617" s="3"/>
    </row>
    <row r="618">
      <c r="N618" s="3"/>
      <c r="O618" s="3"/>
      <c r="P618" s="3"/>
    </row>
    <row r="619">
      <c r="N619" s="3"/>
      <c r="O619" s="3"/>
      <c r="P619" s="3"/>
    </row>
    <row r="620">
      <c r="N620" s="3"/>
      <c r="O620" s="3"/>
      <c r="P620" s="3"/>
    </row>
    <row r="621">
      <c r="N621" s="3"/>
      <c r="O621" s="3"/>
      <c r="P621" s="3"/>
    </row>
    <row r="622">
      <c r="N622" s="3"/>
      <c r="O622" s="3"/>
      <c r="P622" s="3"/>
    </row>
    <row r="623">
      <c r="N623" s="3"/>
      <c r="O623" s="3"/>
      <c r="P623" s="3"/>
    </row>
    <row r="624">
      <c r="N624" s="3"/>
      <c r="O624" s="3"/>
      <c r="P624" s="3"/>
    </row>
    <row r="625">
      <c r="N625" s="3"/>
      <c r="O625" s="3"/>
      <c r="P625" s="3"/>
    </row>
    <row r="626">
      <c r="N626" s="3"/>
      <c r="O626" s="3"/>
      <c r="P626" s="3"/>
    </row>
    <row r="627">
      <c r="N627" s="3"/>
      <c r="O627" s="3"/>
      <c r="P627" s="3"/>
    </row>
    <row r="628">
      <c r="N628" s="3"/>
      <c r="O628" s="3"/>
      <c r="P628" s="3"/>
    </row>
    <row r="629">
      <c r="N629" s="3"/>
      <c r="O629" s="3"/>
      <c r="P629" s="3"/>
    </row>
    <row r="630">
      <c r="N630" s="3"/>
      <c r="O630" s="3"/>
      <c r="P630" s="3"/>
    </row>
    <row r="631">
      <c r="N631" s="3"/>
      <c r="O631" s="3"/>
      <c r="P631" s="3"/>
    </row>
    <row r="632">
      <c r="N632" s="3"/>
      <c r="O632" s="3"/>
      <c r="P632" s="3"/>
    </row>
    <row r="633">
      <c r="N633" s="3"/>
      <c r="O633" s="3"/>
      <c r="P633" s="3"/>
    </row>
    <row r="634">
      <c r="N634" s="3"/>
      <c r="O634" s="3"/>
      <c r="P634" s="3"/>
    </row>
    <row r="635">
      <c r="N635" s="3"/>
      <c r="O635" s="3"/>
      <c r="P635" s="3"/>
    </row>
    <row r="636">
      <c r="N636" s="3"/>
      <c r="O636" s="3"/>
      <c r="P636" s="3"/>
    </row>
    <row r="637">
      <c r="N637" s="3"/>
      <c r="O637" s="3"/>
      <c r="P637" s="3"/>
    </row>
    <row r="638">
      <c r="N638" s="3"/>
      <c r="O638" s="3"/>
      <c r="P638" s="3"/>
    </row>
    <row r="639">
      <c r="N639" s="3"/>
      <c r="O639" s="3"/>
      <c r="P639" s="3"/>
    </row>
    <row r="640">
      <c r="N640" s="3"/>
      <c r="O640" s="3"/>
      <c r="P640" s="3"/>
    </row>
    <row r="641">
      <c r="N641" s="3"/>
      <c r="O641" s="3"/>
      <c r="P641" s="3"/>
    </row>
    <row r="642">
      <c r="N642" s="3"/>
      <c r="O642" s="3"/>
      <c r="P642" s="3"/>
    </row>
    <row r="643">
      <c r="N643" s="3"/>
      <c r="O643" s="3"/>
      <c r="P643" s="3"/>
    </row>
    <row r="644">
      <c r="N644" s="3"/>
      <c r="O644" s="3"/>
      <c r="P644" s="3"/>
    </row>
    <row r="645">
      <c r="N645" s="3"/>
      <c r="O645" s="3"/>
      <c r="P645" s="3"/>
    </row>
    <row r="646">
      <c r="N646" s="3"/>
      <c r="O646" s="3"/>
      <c r="P646" s="3"/>
    </row>
    <row r="647">
      <c r="N647" s="3"/>
      <c r="O647" s="3"/>
      <c r="P647" s="3"/>
    </row>
    <row r="648">
      <c r="N648" s="3"/>
      <c r="O648" s="3"/>
      <c r="P648" s="3"/>
    </row>
    <row r="649">
      <c r="N649" s="3"/>
      <c r="O649" s="3"/>
      <c r="P649" s="3"/>
    </row>
    <row r="650">
      <c r="N650" s="3"/>
      <c r="O650" s="3"/>
      <c r="P650" s="3"/>
    </row>
    <row r="651">
      <c r="N651" s="3"/>
      <c r="O651" s="3"/>
      <c r="P651" s="3"/>
    </row>
    <row r="652">
      <c r="N652" s="3"/>
      <c r="O652" s="3"/>
      <c r="P652" s="3"/>
    </row>
    <row r="653">
      <c r="N653" s="3"/>
      <c r="O653" s="3"/>
      <c r="P653" s="3"/>
    </row>
    <row r="654">
      <c r="N654" s="3"/>
      <c r="O654" s="3"/>
      <c r="P654" s="3"/>
    </row>
    <row r="655">
      <c r="N655" s="3"/>
      <c r="O655" s="3"/>
      <c r="P655" s="3"/>
    </row>
    <row r="656">
      <c r="N656" s="3"/>
      <c r="O656" s="3"/>
      <c r="P656" s="3"/>
    </row>
    <row r="657">
      <c r="N657" s="3"/>
      <c r="O657" s="3"/>
      <c r="P657" s="3"/>
    </row>
    <row r="658">
      <c r="N658" s="3"/>
      <c r="O658" s="3"/>
      <c r="P658" s="3"/>
    </row>
    <row r="659">
      <c r="N659" s="3"/>
      <c r="O659" s="3"/>
      <c r="P659" s="3"/>
    </row>
    <row r="660">
      <c r="N660" s="3"/>
      <c r="O660" s="3"/>
      <c r="P660" s="3"/>
    </row>
    <row r="661">
      <c r="N661" s="3"/>
      <c r="O661" s="3"/>
      <c r="P661" s="3"/>
    </row>
    <row r="662">
      <c r="N662" s="3"/>
      <c r="O662" s="3"/>
      <c r="P662" s="3"/>
    </row>
    <row r="663">
      <c r="N663" s="3"/>
      <c r="O663" s="3"/>
      <c r="P663" s="3"/>
    </row>
    <row r="664">
      <c r="N664" s="3"/>
      <c r="O664" s="3"/>
      <c r="P664" s="3"/>
    </row>
    <row r="665">
      <c r="N665" s="3"/>
      <c r="O665" s="3"/>
      <c r="P665" s="3"/>
    </row>
    <row r="666">
      <c r="N666" s="3"/>
      <c r="O666" s="3"/>
      <c r="P666" s="3"/>
    </row>
    <row r="667">
      <c r="N667" s="3"/>
      <c r="O667" s="3"/>
      <c r="P667" s="3"/>
    </row>
    <row r="668">
      <c r="N668" s="3"/>
      <c r="O668" s="3"/>
      <c r="P668" s="3"/>
    </row>
    <row r="669">
      <c r="N669" s="3"/>
      <c r="O669" s="3"/>
      <c r="P669" s="3"/>
    </row>
    <row r="670">
      <c r="N670" s="3"/>
      <c r="O670" s="3"/>
      <c r="P670" s="3"/>
    </row>
    <row r="671">
      <c r="N671" s="3"/>
      <c r="O671" s="3"/>
      <c r="P671" s="3"/>
    </row>
    <row r="672">
      <c r="N672" s="3"/>
      <c r="O672" s="3"/>
      <c r="P672" s="3"/>
    </row>
    <row r="673">
      <c r="N673" s="3"/>
      <c r="O673" s="3"/>
      <c r="P673" s="3"/>
    </row>
    <row r="674">
      <c r="N674" s="3"/>
      <c r="O674" s="3"/>
      <c r="P674" s="3"/>
    </row>
    <row r="675">
      <c r="N675" s="3"/>
      <c r="O675" s="3"/>
      <c r="P675" s="3"/>
    </row>
    <row r="676">
      <c r="N676" s="3"/>
      <c r="O676" s="3"/>
      <c r="P676" s="3"/>
    </row>
    <row r="677">
      <c r="N677" s="3"/>
      <c r="O677" s="3"/>
      <c r="P677" s="3"/>
    </row>
    <row r="678">
      <c r="N678" s="3"/>
      <c r="O678" s="3"/>
      <c r="P678" s="3"/>
    </row>
    <row r="679">
      <c r="N679" s="3"/>
      <c r="O679" s="3"/>
      <c r="P679" s="3"/>
    </row>
    <row r="680">
      <c r="N680" s="3"/>
      <c r="O680" s="3"/>
      <c r="P680" s="3"/>
    </row>
    <row r="681">
      <c r="N681" s="3"/>
      <c r="O681" s="3"/>
      <c r="P681" s="3"/>
    </row>
    <row r="682">
      <c r="N682" s="3"/>
      <c r="O682" s="3"/>
      <c r="P682" s="3"/>
    </row>
    <row r="683">
      <c r="N683" s="3"/>
      <c r="O683" s="3"/>
      <c r="P683" s="3"/>
    </row>
    <row r="684">
      <c r="N684" s="3"/>
      <c r="O684" s="3"/>
      <c r="P684" s="3"/>
    </row>
    <row r="685">
      <c r="N685" s="3"/>
      <c r="O685" s="3"/>
      <c r="P685" s="3"/>
    </row>
    <row r="686">
      <c r="N686" s="3"/>
      <c r="O686" s="3"/>
      <c r="P686" s="3"/>
    </row>
    <row r="687">
      <c r="N687" s="3"/>
      <c r="O687" s="3"/>
      <c r="P687" s="3"/>
    </row>
    <row r="688">
      <c r="N688" s="3"/>
      <c r="O688" s="3"/>
      <c r="P688" s="3"/>
    </row>
    <row r="689">
      <c r="N689" s="3"/>
      <c r="O689" s="3"/>
      <c r="P689" s="3"/>
    </row>
    <row r="690">
      <c r="N690" s="3"/>
      <c r="O690" s="3"/>
      <c r="P690" s="3"/>
    </row>
    <row r="691">
      <c r="N691" s="3"/>
      <c r="O691" s="3"/>
      <c r="P691" s="3"/>
    </row>
    <row r="692">
      <c r="N692" s="3"/>
      <c r="O692" s="3"/>
      <c r="P692" s="3"/>
    </row>
    <row r="693">
      <c r="N693" s="3"/>
      <c r="O693" s="3"/>
      <c r="P693" s="3"/>
    </row>
    <row r="694">
      <c r="N694" s="3"/>
      <c r="O694" s="3"/>
      <c r="P694" s="3"/>
    </row>
    <row r="695">
      <c r="N695" s="3"/>
      <c r="O695" s="3"/>
      <c r="P695" s="3"/>
    </row>
    <row r="696">
      <c r="N696" s="3"/>
      <c r="O696" s="3"/>
      <c r="P696" s="3"/>
    </row>
    <row r="697">
      <c r="N697" s="3"/>
      <c r="O697" s="3"/>
      <c r="P697" s="3"/>
    </row>
    <row r="698">
      <c r="N698" s="3"/>
      <c r="O698" s="3"/>
      <c r="P698" s="3"/>
    </row>
    <row r="699">
      <c r="N699" s="3"/>
      <c r="O699" s="3"/>
      <c r="P699" s="3"/>
    </row>
    <row r="700">
      <c r="N700" s="3"/>
      <c r="O700" s="3"/>
      <c r="P700" s="3"/>
    </row>
    <row r="701">
      <c r="N701" s="3"/>
      <c r="O701" s="3"/>
      <c r="P701" s="3"/>
    </row>
    <row r="702">
      <c r="N702" s="3"/>
      <c r="O702" s="3"/>
      <c r="P702" s="3"/>
    </row>
    <row r="703">
      <c r="N703" s="3"/>
      <c r="O703" s="3"/>
      <c r="P703" s="3"/>
    </row>
    <row r="704">
      <c r="N704" s="3"/>
      <c r="O704" s="3"/>
      <c r="P704" s="3"/>
    </row>
    <row r="705">
      <c r="N705" s="3"/>
      <c r="O705" s="3"/>
      <c r="P705" s="3"/>
    </row>
    <row r="706">
      <c r="N706" s="3"/>
      <c r="O706" s="3"/>
      <c r="P706" s="3"/>
    </row>
    <row r="707">
      <c r="N707" s="3"/>
      <c r="O707" s="3"/>
      <c r="P707" s="3"/>
    </row>
    <row r="708">
      <c r="N708" s="3"/>
      <c r="O708" s="3"/>
      <c r="P708" s="3"/>
    </row>
    <row r="709">
      <c r="N709" s="3"/>
      <c r="O709" s="3"/>
      <c r="P709" s="3"/>
    </row>
    <row r="710">
      <c r="N710" s="3"/>
      <c r="O710" s="3"/>
      <c r="P710" s="3"/>
    </row>
    <row r="711">
      <c r="N711" s="3"/>
      <c r="O711" s="3"/>
      <c r="P711" s="3"/>
    </row>
    <row r="712">
      <c r="N712" s="3"/>
      <c r="O712" s="3"/>
      <c r="P712" s="3"/>
    </row>
    <row r="713">
      <c r="N713" s="3"/>
      <c r="O713" s="3"/>
      <c r="P713" s="3"/>
    </row>
    <row r="714">
      <c r="N714" s="3"/>
      <c r="O714" s="3"/>
      <c r="P714" s="3"/>
    </row>
    <row r="715">
      <c r="N715" s="3"/>
      <c r="O715" s="3"/>
      <c r="P715" s="3"/>
    </row>
    <row r="716">
      <c r="N716" s="3"/>
      <c r="O716" s="3"/>
      <c r="P716" s="3"/>
    </row>
    <row r="717">
      <c r="N717" s="3"/>
      <c r="O717" s="3"/>
      <c r="P717" s="3"/>
    </row>
    <row r="718">
      <c r="N718" s="3"/>
      <c r="O718" s="3"/>
      <c r="P718" s="3"/>
    </row>
    <row r="719">
      <c r="N719" s="3"/>
      <c r="O719" s="3"/>
      <c r="P719" s="3"/>
    </row>
    <row r="720">
      <c r="N720" s="3"/>
      <c r="O720" s="3"/>
      <c r="P720" s="3"/>
    </row>
    <row r="721">
      <c r="N721" s="3"/>
      <c r="O721" s="3"/>
      <c r="P721" s="3"/>
    </row>
    <row r="722">
      <c r="N722" s="3"/>
      <c r="O722" s="3"/>
      <c r="P722" s="3"/>
    </row>
    <row r="723">
      <c r="N723" s="3"/>
      <c r="O723" s="3"/>
      <c r="P723" s="3"/>
    </row>
    <row r="724">
      <c r="N724" s="3"/>
      <c r="O724" s="3"/>
      <c r="P724" s="3"/>
    </row>
    <row r="725">
      <c r="N725" s="3"/>
      <c r="O725" s="3"/>
      <c r="P725" s="3"/>
    </row>
    <row r="726">
      <c r="N726" s="3"/>
      <c r="O726" s="3"/>
      <c r="P726" s="3"/>
    </row>
    <row r="727">
      <c r="N727" s="3"/>
      <c r="O727" s="3"/>
      <c r="P727" s="3"/>
    </row>
    <row r="728">
      <c r="N728" s="3"/>
      <c r="O728" s="3"/>
      <c r="P728" s="3"/>
    </row>
    <row r="729">
      <c r="N729" s="3"/>
      <c r="O729" s="3"/>
      <c r="P729" s="3"/>
    </row>
    <row r="730">
      <c r="N730" s="3"/>
      <c r="O730" s="3"/>
      <c r="P730" s="3"/>
    </row>
    <row r="731">
      <c r="N731" s="3"/>
      <c r="O731" s="3"/>
      <c r="P731" s="3"/>
    </row>
    <row r="732">
      <c r="N732" s="3"/>
      <c r="O732" s="3"/>
      <c r="P732" s="3"/>
    </row>
    <row r="733">
      <c r="N733" s="3"/>
      <c r="O733" s="3"/>
      <c r="P733" s="3"/>
    </row>
    <row r="734">
      <c r="N734" s="3"/>
      <c r="O734" s="3"/>
      <c r="P734" s="3"/>
    </row>
    <row r="735">
      <c r="N735" s="3"/>
      <c r="O735" s="3"/>
      <c r="P735" s="3"/>
    </row>
    <row r="736">
      <c r="N736" s="3"/>
      <c r="O736" s="3"/>
      <c r="P736" s="3"/>
    </row>
    <row r="737">
      <c r="N737" s="3"/>
      <c r="O737" s="3"/>
      <c r="P737" s="3"/>
    </row>
    <row r="738">
      <c r="N738" s="3"/>
      <c r="O738" s="3"/>
      <c r="P738" s="3"/>
    </row>
    <row r="739">
      <c r="N739" s="3"/>
      <c r="O739" s="3"/>
      <c r="P739" s="3"/>
    </row>
    <row r="740">
      <c r="N740" s="3"/>
      <c r="O740" s="3"/>
      <c r="P740" s="3"/>
    </row>
    <row r="741">
      <c r="N741" s="3"/>
      <c r="O741" s="3"/>
      <c r="P741" s="3"/>
    </row>
    <row r="742">
      <c r="N742" s="3"/>
      <c r="O742" s="3"/>
      <c r="P742" s="3"/>
    </row>
    <row r="743">
      <c r="N743" s="3"/>
      <c r="O743" s="3"/>
      <c r="P743" s="3"/>
    </row>
    <row r="744">
      <c r="N744" s="3"/>
      <c r="O744" s="3"/>
      <c r="P744" s="3"/>
    </row>
    <row r="745">
      <c r="N745" s="3"/>
      <c r="O745" s="3"/>
      <c r="P745" s="3"/>
    </row>
    <row r="746">
      <c r="N746" s="3"/>
      <c r="O746" s="3"/>
      <c r="P746" s="3"/>
    </row>
    <row r="747">
      <c r="N747" s="3"/>
      <c r="O747" s="3"/>
      <c r="P747" s="3"/>
    </row>
    <row r="748">
      <c r="N748" s="3"/>
      <c r="O748" s="3"/>
      <c r="P748" s="3"/>
    </row>
    <row r="749">
      <c r="N749" s="3"/>
      <c r="O749" s="3"/>
      <c r="P749" s="3"/>
    </row>
    <row r="750">
      <c r="N750" s="3"/>
      <c r="O750" s="3"/>
      <c r="P750" s="3"/>
    </row>
    <row r="751">
      <c r="N751" s="3"/>
      <c r="O751" s="3"/>
      <c r="P751" s="3"/>
    </row>
    <row r="752">
      <c r="N752" s="3"/>
      <c r="O752" s="3"/>
      <c r="P752" s="3"/>
    </row>
    <row r="753">
      <c r="N753" s="3"/>
      <c r="O753" s="3"/>
      <c r="P753" s="3"/>
    </row>
    <row r="754">
      <c r="N754" s="3"/>
      <c r="O754" s="3"/>
      <c r="P754" s="3"/>
    </row>
    <row r="755">
      <c r="N755" s="3"/>
      <c r="O755" s="3"/>
      <c r="P755" s="3"/>
    </row>
    <row r="756">
      <c r="N756" s="3"/>
      <c r="O756" s="3"/>
      <c r="P756" s="3"/>
    </row>
    <row r="757">
      <c r="N757" s="3"/>
      <c r="O757" s="3"/>
      <c r="P757" s="3"/>
    </row>
    <row r="758">
      <c r="N758" s="3"/>
      <c r="O758" s="3"/>
      <c r="P758" s="3"/>
    </row>
    <row r="759">
      <c r="N759" s="3"/>
      <c r="O759" s="3"/>
      <c r="P759" s="3"/>
    </row>
    <row r="760">
      <c r="N760" s="3"/>
      <c r="O760" s="3"/>
      <c r="P760" s="3"/>
    </row>
    <row r="761">
      <c r="N761" s="3"/>
      <c r="O761" s="3"/>
      <c r="P761" s="3"/>
    </row>
    <row r="762">
      <c r="N762" s="3"/>
      <c r="O762" s="3"/>
      <c r="P762" s="3"/>
    </row>
    <row r="763">
      <c r="N763" s="3"/>
      <c r="O763" s="3"/>
      <c r="P763" s="3"/>
    </row>
    <row r="764">
      <c r="N764" s="3"/>
      <c r="O764" s="3"/>
      <c r="P764" s="3"/>
    </row>
    <row r="765">
      <c r="N765" s="3"/>
      <c r="O765" s="3"/>
      <c r="P765" s="3"/>
    </row>
    <row r="766">
      <c r="N766" s="3"/>
      <c r="O766" s="3"/>
      <c r="P766" s="3"/>
    </row>
    <row r="767">
      <c r="N767" s="3"/>
      <c r="O767" s="3"/>
      <c r="P767" s="3"/>
    </row>
    <row r="768">
      <c r="N768" s="3"/>
      <c r="O768" s="3"/>
      <c r="P768" s="3"/>
    </row>
    <row r="769">
      <c r="N769" s="3"/>
      <c r="O769" s="3"/>
      <c r="P769" s="3"/>
    </row>
    <row r="770">
      <c r="N770" s="3"/>
      <c r="O770" s="3"/>
      <c r="P770" s="3"/>
    </row>
    <row r="771">
      <c r="N771" s="3"/>
      <c r="O771" s="3"/>
      <c r="P771" s="3"/>
    </row>
    <row r="772">
      <c r="N772" s="3"/>
      <c r="O772" s="3"/>
      <c r="P772" s="3"/>
    </row>
    <row r="773">
      <c r="N773" s="3"/>
      <c r="O773" s="3"/>
      <c r="P773" s="3"/>
    </row>
    <row r="774">
      <c r="N774" s="3"/>
      <c r="O774" s="3"/>
      <c r="P774" s="3"/>
    </row>
    <row r="775">
      <c r="N775" s="3"/>
      <c r="O775" s="3"/>
      <c r="P775" s="3"/>
    </row>
    <row r="776">
      <c r="N776" s="3"/>
      <c r="O776" s="3"/>
      <c r="P776" s="3"/>
    </row>
    <row r="777">
      <c r="N777" s="3"/>
      <c r="O777" s="3"/>
      <c r="P777" s="3"/>
    </row>
    <row r="778">
      <c r="N778" s="3"/>
      <c r="O778" s="3"/>
      <c r="P778" s="3"/>
    </row>
    <row r="779">
      <c r="N779" s="3"/>
      <c r="O779" s="3"/>
      <c r="P779" s="3"/>
    </row>
    <row r="780">
      <c r="N780" s="3"/>
      <c r="O780" s="3"/>
      <c r="P780" s="3"/>
    </row>
    <row r="781">
      <c r="N781" s="3"/>
      <c r="O781" s="3"/>
      <c r="P781" s="3"/>
    </row>
    <row r="782">
      <c r="N782" s="3"/>
      <c r="O782" s="3"/>
      <c r="P782" s="3"/>
    </row>
    <row r="783">
      <c r="N783" s="3"/>
      <c r="O783" s="3"/>
      <c r="P783" s="3"/>
    </row>
    <row r="784">
      <c r="N784" s="3"/>
      <c r="O784" s="3"/>
      <c r="P784" s="3"/>
    </row>
    <row r="785">
      <c r="N785" s="3"/>
      <c r="O785" s="3"/>
      <c r="P785" s="3"/>
    </row>
    <row r="786">
      <c r="N786" s="3"/>
      <c r="O786" s="3"/>
      <c r="P786" s="3"/>
    </row>
    <row r="787">
      <c r="N787" s="3"/>
      <c r="O787" s="3"/>
      <c r="P787" s="3"/>
    </row>
    <row r="788">
      <c r="N788" s="3"/>
      <c r="O788" s="3"/>
      <c r="P788" s="3"/>
    </row>
    <row r="789">
      <c r="N789" s="3"/>
      <c r="O789" s="3"/>
      <c r="P789" s="3"/>
    </row>
    <row r="790">
      <c r="N790" s="3"/>
      <c r="O790" s="3"/>
      <c r="P790" s="3"/>
    </row>
    <row r="791">
      <c r="N791" s="3"/>
      <c r="O791" s="3"/>
      <c r="P791" s="3"/>
    </row>
    <row r="792">
      <c r="N792" s="3"/>
      <c r="O792" s="3"/>
      <c r="P792" s="3"/>
    </row>
    <row r="793">
      <c r="N793" s="3"/>
      <c r="O793" s="3"/>
      <c r="P793" s="3"/>
    </row>
    <row r="794">
      <c r="N794" s="3"/>
      <c r="O794" s="3"/>
      <c r="P794" s="3"/>
    </row>
    <row r="795">
      <c r="N795" s="3"/>
      <c r="O795" s="3"/>
      <c r="P795" s="3"/>
    </row>
    <row r="796">
      <c r="N796" s="3"/>
      <c r="O796" s="3"/>
      <c r="P796" s="3"/>
    </row>
    <row r="797">
      <c r="N797" s="3"/>
      <c r="O797" s="3"/>
      <c r="P797" s="3"/>
    </row>
    <row r="798">
      <c r="N798" s="3"/>
      <c r="O798" s="3"/>
      <c r="P798" s="3"/>
    </row>
    <row r="799">
      <c r="N799" s="3"/>
      <c r="O799" s="3"/>
      <c r="P799" s="3"/>
    </row>
    <row r="800">
      <c r="N800" s="3"/>
      <c r="O800" s="3"/>
      <c r="P800" s="3"/>
    </row>
    <row r="801">
      <c r="N801" s="3"/>
      <c r="O801" s="3"/>
      <c r="P801" s="3"/>
    </row>
    <row r="802">
      <c r="N802" s="3"/>
      <c r="O802" s="3"/>
      <c r="P802" s="3"/>
    </row>
    <row r="803">
      <c r="N803" s="3"/>
      <c r="O803" s="3"/>
      <c r="P803" s="3"/>
    </row>
    <row r="804">
      <c r="N804" s="3"/>
      <c r="O804" s="3"/>
      <c r="P804" s="3"/>
    </row>
    <row r="805">
      <c r="N805" s="3"/>
      <c r="O805" s="3"/>
      <c r="P805" s="3"/>
    </row>
    <row r="806">
      <c r="N806" s="3"/>
      <c r="O806" s="3"/>
      <c r="P806" s="3"/>
    </row>
    <row r="807">
      <c r="N807" s="3"/>
      <c r="O807" s="3"/>
      <c r="P807" s="3"/>
    </row>
    <row r="808">
      <c r="N808" s="3"/>
      <c r="O808" s="3"/>
      <c r="P808" s="3"/>
    </row>
    <row r="809">
      <c r="N809" s="3"/>
      <c r="O809" s="3"/>
      <c r="P809" s="3"/>
    </row>
    <row r="810">
      <c r="N810" s="3"/>
      <c r="O810" s="3"/>
      <c r="P810" s="3"/>
    </row>
    <row r="811">
      <c r="N811" s="3"/>
      <c r="O811" s="3"/>
      <c r="P811" s="3"/>
    </row>
    <row r="812">
      <c r="N812" s="3"/>
      <c r="O812" s="3"/>
      <c r="P812" s="3"/>
    </row>
    <row r="813">
      <c r="N813" s="3"/>
      <c r="O813" s="3"/>
      <c r="P813" s="3"/>
    </row>
    <row r="814">
      <c r="N814" s="3"/>
      <c r="O814" s="3"/>
      <c r="P814" s="3"/>
    </row>
    <row r="815">
      <c r="N815" s="3"/>
      <c r="O815" s="3"/>
      <c r="P815" s="3"/>
    </row>
    <row r="816">
      <c r="N816" s="3"/>
      <c r="O816" s="3"/>
      <c r="P816" s="3"/>
    </row>
    <row r="817">
      <c r="N817" s="3"/>
      <c r="O817" s="3"/>
      <c r="P817" s="3"/>
    </row>
    <row r="818">
      <c r="N818" s="3"/>
      <c r="O818" s="3"/>
      <c r="P818" s="3"/>
    </row>
    <row r="819">
      <c r="N819" s="3"/>
      <c r="O819" s="3"/>
      <c r="P819" s="3"/>
    </row>
    <row r="820">
      <c r="N820" s="3"/>
      <c r="O820" s="3"/>
      <c r="P820" s="3"/>
    </row>
    <row r="821">
      <c r="N821" s="3"/>
      <c r="O821" s="3"/>
      <c r="P821" s="3"/>
    </row>
    <row r="822">
      <c r="N822" s="3"/>
      <c r="O822" s="3"/>
      <c r="P822" s="3"/>
    </row>
    <row r="823">
      <c r="N823" s="3"/>
      <c r="O823" s="3"/>
      <c r="P823" s="3"/>
    </row>
    <row r="824">
      <c r="N824" s="3"/>
      <c r="O824" s="3"/>
      <c r="P824" s="3"/>
    </row>
    <row r="825">
      <c r="N825" s="3"/>
      <c r="O825" s="3"/>
      <c r="P825" s="3"/>
    </row>
    <row r="826">
      <c r="N826" s="3"/>
      <c r="O826" s="3"/>
      <c r="P826" s="3"/>
    </row>
    <row r="827">
      <c r="N827" s="3"/>
      <c r="O827" s="3"/>
      <c r="P827" s="3"/>
    </row>
    <row r="828">
      <c r="N828" s="3"/>
      <c r="O828" s="3"/>
      <c r="P828" s="3"/>
    </row>
    <row r="829">
      <c r="N829" s="3"/>
      <c r="O829" s="3"/>
      <c r="P829" s="3"/>
    </row>
    <row r="830">
      <c r="N830" s="3"/>
      <c r="O830" s="3"/>
      <c r="P830" s="3"/>
    </row>
    <row r="831">
      <c r="N831" s="3"/>
      <c r="O831" s="3"/>
      <c r="P831" s="3"/>
    </row>
    <row r="832">
      <c r="N832" s="3"/>
      <c r="O832" s="3"/>
      <c r="P832" s="3"/>
    </row>
    <row r="833">
      <c r="N833" s="3"/>
      <c r="O833" s="3"/>
      <c r="P833" s="3"/>
    </row>
    <row r="834">
      <c r="N834" s="3"/>
      <c r="O834" s="3"/>
      <c r="P834" s="3"/>
    </row>
    <row r="835">
      <c r="N835" s="3"/>
      <c r="O835" s="3"/>
      <c r="P835" s="3"/>
    </row>
    <row r="836">
      <c r="N836" s="3"/>
      <c r="O836" s="3"/>
      <c r="P836" s="3"/>
    </row>
    <row r="837">
      <c r="N837" s="3"/>
      <c r="O837" s="3"/>
      <c r="P837" s="3"/>
    </row>
    <row r="838">
      <c r="N838" s="3"/>
      <c r="O838" s="3"/>
      <c r="P838" s="3"/>
    </row>
    <row r="839">
      <c r="N839" s="3"/>
      <c r="O839" s="3"/>
      <c r="P839" s="3"/>
    </row>
    <row r="840">
      <c r="N840" s="3"/>
      <c r="O840" s="3"/>
      <c r="P840" s="3"/>
    </row>
    <row r="841">
      <c r="N841" s="3"/>
      <c r="O841" s="3"/>
      <c r="P841" s="3"/>
    </row>
    <row r="842">
      <c r="N842" s="3"/>
      <c r="O842" s="3"/>
      <c r="P842" s="3"/>
    </row>
    <row r="843">
      <c r="N843" s="3"/>
      <c r="O843" s="3"/>
      <c r="P843" s="3"/>
    </row>
    <row r="844">
      <c r="N844" s="3"/>
      <c r="O844" s="3"/>
      <c r="P844" s="3"/>
    </row>
    <row r="845">
      <c r="N845" s="3"/>
      <c r="O845" s="3"/>
      <c r="P845" s="3"/>
    </row>
    <row r="846">
      <c r="N846" s="3"/>
      <c r="O846" s="3"/>
      <c r="P846" s="3"/>
    </row>
    <row r="847">
      <c r="N847" s="3"/>
      <c r="O847" s="3"/>
      <c r="P847" s="3"/>
    </row>
    <row r="848">
      <c r="N848" s="3"/>
      <c r="O848" s="3"/>
      <c r="P848" s="3"/>
    </row>
    <row r="849">
      <c r="N849" s="3"/>
      <c r="O849" s="3"/>
      <c r="P849" s="3"/>
    </row>
    <row r="850">
      <c r="N850" s="3"/>
      <c r="O850" s="3"/>
      <c r="P850" s="3"/>
    </row>
    <row r="851">
      <c r="N851" s="3"/>
      <c r="O851" s="3"/>
      <c r="P851" s="3"/>
    </row>
    <row r="852">
      <c r="N852" s="3"/>
      <c r="O852" s="3"/>
      <c r="P852" s="3"/>
    </row>
    <row r="853">
      <c r="N853" s="3"/>
      <c r="O853" s="3"/>
      <c r="P853" s="3"/>
    </row>
    <row r="854">
      <c r="N854" s="3"/>
      <c r="O854" s="3"/>
      <c r="P854" s="3"/>
    </row>
    <row r="855">
      <c r="N855" s="3"/>
      <c r="O855" s="3"/>
      <c r="P855" s="3"/>
    </row>
    <row r="856">
      <c r="N856" s="3"/>
      <c r="O856" s="3"/>
      <c r="P856" s="3"/>
    </row>
    <row r="857">
      <c r="N857" s="3"/>
      <c r="O857" s="3"/>
      <c r="P857" s="3"/>
    </row>
    <row r="858">
      <c r="N858" s="3"/>
      <c r="O858" s="3"/>
      <c r="P858" s="3"/>
    </row>
    <row r="859">
      <c r="N859" s="3"/>
      <c r="O859" s="3"/>
      <c r="P859" s="3"/>
    </row>
    <row r="860">
      <c r="N860" s="3"/>
      <c r="O860" s="3"/>
      <c r="P860" s="3"/>
    </row>
    <row r="861">
      <c r="N861" s="3"/>
      <c r="O861" s="3"/>
      <c r="P861" s="3"/>
    </row>
    <row r="862">
      <c r="N862" s="3"/>
      <c r="O862" s="3"/>
      <c r="P862" s="3"/>
    </row>
    <row r="863">
      <c r="N863" s="3"/>
      <c r="O863" s="3"/>
      <c r="P863" s="3"/>
    </row>
    <row r="864">
      <c r="N864" s="3"/>
      <c r="O864" s="3"/>
      <c r="P864" s="3"/>
    </row>
    <row r="865">
      <c r="N865" s="3"/>
      <c r="O865" s="3"/>
      <c r="P865" s="3"/>
    </row>
    <row r="866">
      <c r="N866" s="3"/>
      <c r="O866" s="3"/>
      <c r="P866" s="3"/>
    </row>
    <row r="867">
      <c r="N867" s="3"/>
      <c r="O867" s="3"/>
      <c r="P867" s="3"/>
    </row>
    <row r="868">
      <c r="N868" s="3"/>
      <c r="O868" s="3"/>
      <c r="P868" s="3"/>
    </row>
    <row r="869">
      <c r="N869" s="3"/>
      <c r="O869" s="3"/>
      <c r="P869" s="3"/>
    </row>
    <row r="870">
      <c r="N870" s="3"/>
      <c r="O870" s="3"/>
      <c r="P870" s="3"/>
    </row>
    <row r="871">
      <c r="N871" s="3"/>
      <c r="O871" s="3"/>
      <c r="P871" s="3"/>
    </row>
    <row r="872">
      <c r="N872" s="3"/>
      <c r="O872" s="3"/>
      <c r="P872" s="3"/>
    </row>
    <row r="873">
      <c r="N873" s="3"/>
      <c r="O873" s="3"/>
      <c r="P873" s="3"/>
    </row>
    <row r="874">
      <c r="N874" s="3"/>
      <c r="O874" s="3"/>
      <c r="P874" s="3"/>
    </row>
    <row r="875">
      <c r="N875" s="3"/>
      <c r="O875" s="3"/>
      <c r="P875" s="3"/>
    </row>
    <row r="876">
      <c r="N876" s="3"/>
      <c r="O876" s="3"/>
      <c r="P876" s="3"/>
    </row>
    <row r="877">
      <c r="N877" s="3"/>
      <c r="O877" s="3"/>
      <c r="P877" s="3"/>
    </row>
    <row r="878">
      <c r="N878" s="3"/>
      <c r="O878" s="3"/>
      <c r="P878" s="3"/>
    </row>
    <row r="879">
      <c r="N879" s="3"/>
      <c r="O879" s="3"/>
      <c r="P879" s="3"/>
    </row>
    <row r="880">
      <c r="N880" s="3"/>
      <c r="O880" s="3"/>
      <c r="P880" s="3"/>
    </row>
    <row r="881">
      <c r="N881" s="3"/>
      <c r="O881" s="3"/>
      <c r="P881" s="3"/>
    </row>
    <row r="882">
      <c r="N882" s="3"/>
      <c r="O882" s="3"/>
      <c r="P882" s="3"/>
    </row>
    <row r="883">
      <c r="N883" s="3"/>
      <c r="O883" s="3"/>
      <c r="P883" s="3"/>
    </row>
    <row r="884">
      <c r="N884" s="3"/>
      <c r="O884" s="3"/>
      <c r="P884" s="3"/>
    </row>
    <row r="885">
      <c r="N885" s="3"/>
      <c r="O885" s="3"/>
      <c r="P885" s="3"/>
    </row>
    <row r="886">
      <c r="N886" s="3"/>
      <c r="O886" s="3"/>
      <c r="P886" s="3"/>
    </row>
    <row r="887">
      <c r="N887" s="3"/>
      <c r="O887" s="3"/>
      <c r="P887" s="3"/>
    </row>
    <row r="888">
      <c r="N888" s="3"/>
      <c r="O888" s="3"/>
      <c r="P888" s="3"/>
    </row>
    <row r="889">
      <c r="N889" s="3"/>
      <c r="O889" s="3"/>
      <c r="P889" s="3"/>
    </row>
    <row r="890">
      <c r="N890" s="3"/>
      <c r="O890" s="3"/>
      <c r="P890" s="3"/>
    </row>
    <row r="891">
      <c r="N891" s="3"/>
      <c r="O891" s="3"/>
      <c r="P891" s="3"/>
    </row>
    <row r="892">
      <c r="N892" s="3"/>
      <c r="O892" s="3"/>
      <c r="P892" s="3"/>
    </row>
    <row r="893">
      <c r="N893" s="3"/>
      <c r="O893" s="3"/>
      <c r="P893" s="3"/>
    </row>
    <row r="894">
      <c r="N894" s="3"/>
      <c r="O894" s="3"/>
      <c r="P894" s="3"/>
    </row>
    <row r="895">
      <c r="N895" s="3"/>
      <c r="O895" s="3"/>
      <c r="P895" s="3"/>
    </row>
    <row r="896">
      <c r="N896" s="3"/>
      <c r="O896" s="3"/>
      <c r="P896" s="3"/>
    </row>
    <row r="897">
      <c r="N897" s="3"/>
      <c r="O897" s="3"/>
      <c r="P897" s="3"/>
    </row>
    <row r="898">
      <c r="N898" s="3"/>
      <c r="O898" s="3"/>
      <c r="P898" s="3"/>
    </row>
    <row r="899">
      <c r="N899" s="3"/>
      <c r="O899" s="3"/>
      <c r="P899" s="3"/>
    </row>
    <row r="900">
      <c r="N900" s="3"/>
      <c r="O900" s="3"/>
      <c r="P900" s="3"/>
    </row>
    <row r="901">
      <c r="N901" s="3"/>
      <c r="O901" s="3"/>
      <c r="P901" s="3"/>
    </row>
    <row r="902">
      <c r="N902" s="3"/>
      <c r="O902" s="3"/>
      <c r="P902" s="3"/>
    </row>
    <row r="903">
      <c r="N903" s="3"/>
      <c r="O903" s="3"/>
      <c r="P903" s="3"/>
    </row>
    <row r="904">
      <c r="N904" s="3"/>
      <c r="O904" s="3"/>
      <c r="P904" s="3"/>
    </row>
    <row r="905">
      <c r="N905" s="3"/>
      <c r="O905" s="3"/>
      <c r="P905" s="3"/>
    </row>
    <row r="906">
      <c r="N906" s="3"/>
      <c r="O906" s="3"/>
      <c r="P906" s="3"/>
    </row>
    <row r="907">
      <c r="N907" s="3"/>
      <c r="O907" s="3"/>
      <c r="P907" s="3"/>
    </row>
    <row r="908">
      <c r="N908" s="3"/>
      <c r="O908" s="3"/>
      <c r="P908" s="3"/>
    </row>
    <row r="909">
      <c r="N909" s="3"/>
      <c r="O909" s="3"/>
      <c r="P909" s="3"/>
    </row>
    <row r="910">
      <c r="N910" s="3"/>
      <c r="O910" s="3"/>
      <c r="P910" s="3"/>
    </row>
    <row r="911">
      <c r="N911" s="3"/>
      <c r="O911" s="3"/>
      <c r="P911" s="3"/>
    </row>
    <row r="912">
      <c r="N912" s="3"/>
      <c r="O912" s="3"/>
      <c r="P912" s="3"/>
    </row>
    <row r="913">
      <c r="N913" s="3"/>
      <c r="O913" s="3"/>
      <c r="P913" s="3"/>
    </row>
    <row r="914">
      <c r="N914" s="3"/>
      <c r="O914" s="3"/>
      <c r="P914" s="3"/>
    </row>
    <row r="915">
      <c r="N915" s="3"/>
      <c r="O915" s="3"/>
      <c r="P915" s="3"/>
    </row>
    <row r="916">
      <c r="N916" s="3"/>
      <c r="O916" s="3"/>
      <c r="P916" s="3"/>
    </row>
    <row r="917">
      <c r="N917" s="3"/>
      <c r="O917" s="3"/>
      <c r="P917" s="3"/>
    </row>
    <row r="918">
      <c r="N918" s="3"/>
      <c r="O918" s="3"/>
      <c r="P918" s="3"/>
    </row>
    <row r="919">
      <c r="N919" s="3"/>
      <c r="O919" s="3"/>
      <c r="P919" s="3"/>
    </row>
    <row r="920">
      <c r="N920" s="3"/>
      <c r="O920" s="3"/>
      <c r="P920" s="3"/>
    </row>
    <row r="921">
      <c r="N921" s="3"/>
      <c r="O921" s="3"/>
      <c r="P921" s="3"/>
    </row>
    <row r="922">
      <c r="N922" s="3"/>
      <c r="O922" s="3"/>
      <c r="P922" s="3"/>
    </row>
    <row r="923">
      <c r="N923" s="3"/>
      <c r="O923" s="3"/>
      <c r="P923" s="3"/>
    </row>
    <row r="924">
      <c r="N924" s="3"/>
      <c r="O924" s="3"/>
      <c r="P924" s="3"/>
    </row>
    <row r="925">
      <c r="N925" s="3"/>
      <c r="O925" s="3"/>
      <c r="P925" s="3"/>
    </row>
    <row r="926">
      <c r="N926" s="3"/>
      <c r="O926" s="3"/>
      <c r="P926" s="3"/>
    </row>
    <row r="927">
      <c r="N927" s="3"/>
      <c r="O927" s="3"/>
      <c r="P927" s="3"/>
    </row>
    <row r="928">
      <c r="N928" s="3"/>
      <c r="O928" s="3"/>
      <c r="P928" s="3"/>
    </row>
    <row r="929">
      <c r="N929" s="3"/>
      <c r="O929" s="3"/>
      <c r="P929" s="3"/>
    </row>
    <row r="930">
      <c r="N930" s="3"/>
      <c r="O930" s="3"/>
      <c r="P930" s="3"/>
    </row>
    <row r="931">
      <c r="N931" s="3"/>
      <c r="O931" s="3"/>
      <c r="P931" s="3"/>
    </row>
    <row r="932">
      <c r="N932" s="3"/>
      <c r="O932" s="3"/>
      <c r="P932" s="3"/>
    </row>
    <row r="933">
      <c r="N933" s="3"/>
      <c r="O933" s="3"/>
      <c r="P933" s="3"/>
    </row>
    <row r="934">
      <c r="N934" s="3"/>
      <c r="O934" s="3"/>
      <c r="P934" s="3"/>
    </row>
    <row r="935">
      <c r="N935" s="3"/>
      <c r="O935" s="3"/>
      <c r="P935" s="3"/>
    </row>
    <row r="936">
      <c r="N936" s="3"/>
      <c r="O936" s="3"/>
      <c r="P936" s="3"/>
    </row>
    <row r="937">
      <c r="N937" s="3"/>
      <c r="O937" s="3"/>
      <c r="P937" s="3"/>
    </row>
    <row r="938">
      <c r="N938" s="3"/>
      <c r="O938" s="3"/>
      <c r="P938" s="3"/>
    </row>
    <row r="939">
      <c r="N939" s="3"/>
      <c r="O939" s="3"/>
      <c r="P939" s="3"/>
    </row>
    <row r="940">
      <c r="N940" s="3"/>
      <c r="O940" s="3"/>
      <c r="P940" s="3"/>
    </row>
    <row r="941">
      <c r="N941" s="3"/>
      <c r="O941" s="3"/>
      <c r="P941" s="3"/>
    </row>
    <row r="942">
      <c r="N942" s="3"/>
      <c r="O942" s="3"/>
      <c r="P942" s="3"/>
    </row>
    <row r="943">
      <c r="N943" s="3"/>
      <c r="O943" s="3"/>
      <c r="P943" s="3"/>
    </row>
    <row r="944">
      <c r="N944" s="3"/>
      <c r="O944" s="3"/>
      <c r="P944" s="3"/>
    </row>
    <row r="945">
      <c r="N945" s="3"/>
      <c r="O945" s="3"/>
      <c r="P945" s="3"/>
    </row>
    <row r="946">
      <c r="N946" s="3"/>
      <c r="O946" s="3"/>
      <c r="P946" s="3"/>
    </row>
    <row r="947">
      <c r="N947" s="3"/>
      <c r="O947" s="3"/>
      <c r="P947" s="3"/>
    </row>
    <row r="948">
      <c r="N948" s="3"/>
      <c r="O948" s="3"/>
      <c r="P948" s="3"/>
    </row>
    <row r="949">
      <c r="N949" s="3"/>
      <c r="O949" s="3"/>
      <c r="P949" s="3"/>
    </row>
    <row r="950">
      <c r="N950" s="3"/>
      <c r="O950" s="3"/>
      <c r="P950" s="3"/>
    </row>
    <row r="951">
      <c r="N951" s="3"/>
      <c r="O951" s="3"/>
      <c r="P951" s="3"/>
    </row>
    <row r="952">
      <c r="N952" s="3"/>
      <c r="O952" s="3"/>
      <c r="P952" s="3"/>
    </row>
    <row r="953">
      <c r="N953" s="3"/>
      <c r="O953" s="3"/>
      <c r="P953" s="3"/>
    </row>
    <row r="954">
      <c r="N954" s="3"/>
      <c r="O954" s="3"/>
      <c r="P954" s="3"/>
    </row>
    <row r="955">
      <c r="N955" s="3"/>
      <c r="O955" s="3"/>
      <c r="P955" s="3"/>
    </row>
    <row r="956">
      <c r="N956" s="3"/>
      <c r="O956" s="3"/>
      <c r="P956" s="3"/>
    </row>
    <row r="957">
      <c r="N957" s="3"/>
      <c r="O957" s="3"/>
      <c r="P957" s="3"/>
    </row>
    <row r="958">
      <c r="N958" s="3"/>
      <c r="O958" s="3"/>
      <c r="P958" s="3"/>
    </row>
    <row r="959">
      <c r="N959" s="3"/>
      <c r="O959" s="3"/>
      <c r="P959" s="3"/>
    </row>
    <row r="960">
      <c r="N960" s="3"/>
      <c r="O960" s="3"/>
      <c r="P960" s="3"/>
    </row>
    <row r="961">
      <c r="N961" s="3"/>
      <c r="O961" s="3"/>
      <c r="P961" s="3"/>
    </row>
    <row r="962">
      <c r="N962" s="3"/>
      <c r="O962" s="3"/>
      <c r="P962" s="3"/>
    </row>
    <row r="963">
      <c r="N963" s="3"/>
      <c r="O963" s="3"/>
      <c r="P963" s="3"/>
    </row>
    <row r="964">
      <c r="N964" s="3"/>
      <c r="O964" s="3"/>
      <c r="P964" s="3"/>
    </row>
    <row r="965">
      <c r="N965" s="3"/>
      <c r="O965" s="3"/>
      <c r="P965" s="3"/>
    </row>
    <row r="966">
      <c r="N966" s="3"/>
      <c r="O966" s="3"/>
      <c r="P966" s="3"/>
    </row>
    <row r="967">
      <c r="N967" s="3"/>
      <c r="O967" s="3"/>
      <c r="P967" s="3"/>
    </row>
    <row r="968">
      <c r="N968" s="3"/>
      <c r="O968" s="3"/>
      <c r="P968" s="3"/>
    </row>
    <row r="969">
      <c r="N969" s="3"/>
      <c r="O969" s="3"/>
      <c r="P969" s="3"/>
    </row>
    <row r="970">
      <c r="N970" s="3"/>
      <c r="O970" s="3"/>
      <c r="P970" s="3"/>
    </row>
    <row r="971">
      <c r="N971" s="3"/>
      <c r="O971" s="3"/>
      <c r="P971" s="3"/>
    </row>
    <row r="972">
      <c r="N972" s="3"/>
      <c r="O972" s="3"/>
      <c r="P972" s="3"/>
    </row>
    <row r="973">
      <c r="N973" s="3"/>
      <c r="O973" s="3"/>
      <c r="P973" s="3"/>
    </row>
    <row r="974">
      <c r="N974" s="3"/>
      <c r="O974" s="3"/>
      <c r="P974" s="3"/>
    </row>
    <row r="975">
      <c r="N975" s="3"/>
      <c r="O975" s="3"/>
      <c r="P975" s="3"/>
    </row>
    <row r="976">
      <c r="N976" s="3"/>
      <c r="O976" s="3"/>
      <c r="P976" s="3"/>
    </row>
    <row r="977">
      <c r="N977" s="3"/>
      <c r="O977" s="3"/>
      <c r="P977" s="3"/>
    </row>
    <row r="978">
      <c r="N978" s="3"/>
      <c r="O978" s="3"/>
      <c r="P978" s="3"/>
    </row>
    <row r="979">
      <c r="N979" s="3"/>
      <c r="O979" s="3"/>
      <c r="P979" s="3"/>
    </row>
    <row r="980">
      <c r="N980" s="3"/>
      <c r="O980" s="3"/>
      <c r="P980" s="3"/>
    </row>
    <row r="981">
      <c r="N981" s="3"/>
      <c r="O981" s="3"/>
      <c r="P981" s="3"/>
    </row>
    <row r="982">
      <c r="N982" s="3"/>
      <c r="O982" s="3"/>
      <c r="P982" s="3"/>
    </row>
    <row r="983">
      <c r="N983" s="3"/>
      <c r="O983" s="3"/>
      <c r="P983" s="3"/>
    </row>
    <row r="984">
      <c r="N984" s="3"/>
      <c r="O984" s="3"/>
      <c r="P984" s="3"/>
    </row>
    <row r="985">
      <c r="N985" s="3"/>
      <c r="O985" s="3"/>
      <c r="P985" s="3"/>
    </row>
    <row r="986">
      <c r="N986" s="3"/>
      <c r="O986" s="3"/>
      <c r="P986" s="3"/>
    </row>
    <row r="987">
      <c r="N987" s="3"/>
      <c r="O987" s="3"/>
      <c r="P987" s="3"/>
    </row>
    <row r="988">
      <c r="N988" s="3"/>
      <c r="O988" s="3"/>
      <c r="P988" s="3"/>
    </row>
    <row r="989">
      <c r="N989" s="3"/>
      <c r="O989" s="3"/>
      <c r="P989" s="3"/>
    </row>
    <row r="990">
      <c r="N990" s="3"/>
      <c r="O990" s="3"/>
      <c r="P990" s="3"/>
    </row>
    <row r="991">
      <c r="N991" s="3"/>
      <c r="O991" s="3"/>
      <c r="P991" s="3"/>
    </row>
    <row r="992">
      <c r="N992" s="3"/>
      <c r="O992" s="3"/>
      <c r="P992" s="3"/>
    </row>
    <row r="993">
      <c r="N993" s="3"/>
      <c r="O993" s="3"/>
      <c r="P993" s="3"/>
    </row>
    <row r="994">
      <c r="N994" s="3"/>
      <c r="O994" s="3"/>
      <c r="P994" s="3"/>
    </row>
    <row r="995">
      <c r="N995" s="3"/>
      <c r="O995" s="3"/>
      <c r="P995" s="3"/>
    </row>
    <row r="996">
      <c r="N996" s="3"/>
      <c r="O996" s="3"/>
      <c r="P996" s="3"/>
    </row>
    <row r="997">
      <c r="N997" s="3"/>
      <c r="O997" s="3"/>
      <c r="P997" s="3"/>
    </row>
    <row r="998">
      <c r="N998" s="3"/>
      <c r="O998" s="3"/>
      <c r="P998" s="3"/>
    </row>
    <row r="999">
      <c r="N999" s="3"/>
      <c r="O999" s="3"/>
      <c r="P999" s="3"/>
    </row>
    <row r="1000">
      <c r="N1000" s="3"/>
      <c r="O1000" s="3"/>
      <c r="P1000" s="3"/>
    </row>
  </sheetData>
  <drawing r:id="rId2"/>
  <legacyDrawing r:id="rId3"/>
</worksheet>
</file>