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8D2869EF-6610-4F58-943E-9535B6D373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se 1" sheetId="1" r:id="rId1"/>
    <sheet name="Exercise 2" sheetId="3" r:id="rId2"/>
    <sheet name="Credits" sheetId="4" r:id="rId3"/>
  </sheets>
  <definedNames>
    <definedName name="_xlnm._FilterDatabase" localSheetId="0" hidden="1">'Exercise 1'!$A$1:$G$25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M26" i="1"/>
  <c r="M23" i="1"/>
  <c r="M22" i="1"/>
  <c r="M21" i="1"/>
  <c r="M19" i="1"/>
  <c r="M18" i="1"/>
  <c r="M17" i="1"/>
  <c r="M16" i="1"/>
  <c r="M13" i="1"/>
  <c r="M12" i="1"/>
  <c r="M11" i="1"/>
  <c r="M10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<sst xmlns="http://schemas.openxmlformats.org/spreadsheetml/2006/main" count="830" uniqueCount="77">
  <si>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</si>
  <si>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</si>
  <si>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</si>
  <si>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</si>
  <si>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</si>
  <si>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</si>
  <si>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</si>
  <si>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</si>
  <si>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</si>
  <si>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</si>
  <si>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</si>
  <si>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</si>
  <si>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</si>
  <si>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</si>
  <si>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</si>
  <si>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</si>
  <si>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</si>
  <si>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</si>
  <si>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</si>
  <si>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</si>
  <si>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</si>
  <si>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</si>
  <si>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</si>
  <si>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</si>
  <si>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</si>
  <si>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</si>
  <si>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</si>
  <si>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</si>
  <si>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</si>
  <si>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</si>
  <si>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</si>
  <si>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</si>
  <si>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</si>
  <si>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</si>
  <si>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</si>
  <si>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</si>
  <si>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</si>
  <si>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</si>
  <si>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</si>
  <si>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</si>
  <si>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</si>
  <si>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</si>
  <si>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</si>
  <si>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</si>
  <si>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</si>
  <si>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</si>
  <si>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</si>
  <si>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</si>
  <si>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</si>
  <si>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</si>
  <si>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</si>
  <si>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</si>
  <si>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</si>
  <si>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</si>
  <si>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</si>
  <si>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</si>
  <si>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</si>
  <si>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</si>
  <si>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</si>
  <si>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</si>
  <si>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</si>
  <si>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</si>
  <si>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</si>
  <si>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</si>
  <si>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</si>
  <si>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</si>
  <si>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</si>
  <si>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</si>
  <si>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</si>
  <si>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</si>
  <si>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</si>
  <si>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</si>
  <si>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</si>
  <si>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</si>
  <si>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</si>
  <si>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</si>
  <si>
    <t>*excluding 03-02-2013 and 06-02-2013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</si>
</sst>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G31" sqref="G31"/>
    </sheetView>
  </sheetViews>
  <sheetFormatPr defaultRowHeight="15" x14ac:dyDescent="0.25"/>
  <cols>
    <col min="2" max="2" width="10.28515625" bestFit="1" customWidth="1"/>
    <col min="3" max="3" width="17.42578125" customWidth="1"/>
    <col min="4" max="4" width="17.5703125" customWidth="1"/>
    <col min="7" max="8" width="13.28515625" customWidth="1"/>
  </cols>
  <sheetData>
    <row r="1" spans="1:13" ht="30" x14ac:dyDescent="0.2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13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  <c r="H2" s="17"/>
      <c r="M2" s="3" t="s">
        <v>23</v>
      </c>
    </row>
    <row r="3" spans="1:13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  <c r="H3" s="17"/>
      <c r="L3" s="4" t="s">
        <v>35</v>
      </c>
      <c r="M3">
        <f>COUNTIF(G2:G25,"Boston")</f>
        <v>4</v>
      </c>
    </row>
    <row r="4" spans="1:13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  <c r="H4" s="17"/>
      <c r="L4" s="4" t="s">
        <v>36</v>
      </c>
      <c r="M4">
        <f>COUNTIF(D2:D25,"microwave")</f>
        <v>5</v>
      </c>
    </row>
    <row r="5" spans="1:13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  <c r="H5" s="17"/>
      <c r="L5" s="4" t="s">
        <v>37</v>
      </c>
      <c r="M5">
        <f>COUNTIF(F2:F25,"truck 3")</f>
        <v>8</v>
      </c>
    </row>
    <row r="6" spans="1:13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  <c r="H6" s="17"/>
      <c r="L6" s="4" t="s">
        <v>38</v>
      </c>
      <c r="M6">
        <f>COUNTIF(C2:C25,"Peter White")</f>
        <v>6</v>
      </c>
    </row>
    <row r="7" spans="1:13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  <c r="H7" s="17"/>
      <c r="L7" s="4" t="s">
        <v>30</v>
      </c>
      <c r="M7">
        <f>COUNTIF(E2:E25,"&lt;20")</f>
        <v>9</v>
      </c>
    </row>
    <row r="8" spans="1:13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  <c r="H8" s="17"/>
    </row>
    <row r="9" spans="1:13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  <c r="H9" s="17"/>
      <c r="M9" s="3" t="s">
        <v>24</v>
      </c>
    </row>
    <row r="10" spans="1:13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  <c r="H10" s="17"/>
      <c r="L10" s="4" t="s">
        <v>27</v>
      </c>
      <c r="M10">
        <f>SUMIF(D2:D25,"refrigerator",E2:E25)</f>
        <v>105</v>
      </c>
    </row>
    <row r="11" spans="1:13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  <c r="H11" s="17"/>
      <c r="L11" s="4" t="s">
        <v>28</v>
      </c>
      <c r="M11">
        <f>SUMIF(D2:D25,"washing machine",E2:E25)</f>
        <v>164</v>
      </c>
    </row>
    <row r="12" spans="1:13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  <c r="H12" s="17"/>
      <c r="L12" s="4" t="s">
        <v>34</v>
      </c>
      <c r="M12">
        <f>SUMIF(F2:F25,"truck 4",E2:E25)</f>
        <v>156</v>
      </c>
    </row>
    <row r="13" spans="1:13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  <c r="H13" s="17"/>
      <c r="L13" s="4" t="s">
        <v>44</v>
      </c>
      <c r="M13">
        <f>SUM(E2:E25)-SUMIF(F2:F25,"airplane",E2:E25)</f>
        <v>511</v>
      </c>
    </row>
    <row r="14" spans="1:13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  <c r="H14" s="17"/>
    </row>
    <row r="15" spans="1:13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  <c r="H15" s="17"/>
      <c r="L15" s="4"/>
      <c r="M15" s="3" t="s">
        <v>25</v>
      </c>
    </row>
    <row r="16" spans="1:13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  <c r="H16" s="17"/>
      <c r="L16" s="4" t="s">
        <v>39</v>
      </c>
      <c r="M16">
        <f>COUNTIFS(D2:D25,"microwave",G2:G25,"Boston")</f>
        <v>2</v>
      </c>
    </row>
    <row r="17" spans="1:14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  <c r="H17" s="17"/>
      <c r="L17" s="4" t="s">
        <v>40</v>
      </c>
      <c r="M17">
        <f>COUNTIFS(C2:C25,"Peter White",F2:F25,"truck 1")</f>
        <v>2</v>
      </c>
    </row>
    <row r="18" spans="1:14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  <c r="H18" s="17"/>
      <c r="L18" s="4" t="s">
        <v>41</v>
      </c>
      <c r="M18">
        <f>COUNTIFS(G2:G25,"Boston",B2:B25,"&gt;03-02-2013")</f>
        <v>2</v>
      </c>
    </row>
    <row r="19" spans="1:14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  <c r="H19" s="17"/>
      <c r="L19" s="4" t="s">
        <v>42</v>
      </c>
      <c r="M19">
        <f>COUNTIFS(B2:B25,"&gt;03-02-2013",B2:B25,"&lt;06-02-2013")</f>
        <v>9</v>
      </c>
      <c r="N19" t="s">
        <v>76</v>
      </c>
    </row>
    <row r="20" spans="1:14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  <c r="H20" s="17"/>
      <c r="M20" s="3" t="s">
        <v>26</v>
      </c>
    </row>
    <row r="21" spans="1:14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  <c r="H21" s="17"/>
      <c r="L21" s="4" t="s">
        <v>31</v>
      </c>
      <c r="M21">
        <f>SUMIFS(E2:E25,D2:D25,"microwave",G2:G25,"NY")</f>
        <v>25</v>
      </c>
    </row>
    <row r="22" spans="1:14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  <c r="H22" s="17"/>
      <c r="L22" s="4" t="s">
        <v>33</v>
      </c>
      <c r="M22">
        <f>SUMIFS(E2:E25,G2:G25,"Pittsburgh",F2:F25,"truck 1")</f>
        <v>75</v>
      </c>
    </row>
    <row r="23" spans="1:14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  <c r="H23" s="17"/>
      <c r="L23" s="4" t="s">
        <v>43</v>
      </c>
      <c r="M23">
        <f>SUMIFS(E2:E25,B2:B25,"&gt;03-02-2013",B2:B25,"&lt;06-02-2013")</f>
        <v>194</v>
      </c>
      <c r="N23" t="s">
        <v>76</v>
      </c>
    </row>
    <row r="24" spans="1:14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  <c r="H24" s="17"/>
    </row>
    <row r="25" spans="1:14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  <c r="H25" s="17"/>
    </row>
    <row r="26" spans="1:14" x14ac:dyDescent="0.25">
      <c r="L26" s="4" t="s">
        <v>32</v>
      </c>
      <c r="M26">
        <f>SUMIF(G2:G25,"NY",E2:E25)+SUMIF(G2:G25,"Philadelphia",E2:E25)+SUMIF(G2:G25,"Baltimore",E2:E25)</f>
        <v>386</v>
      </c>
    </row>
  </sheetData>
  <autoFilter ref="A1:G2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23" sqref="F23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25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25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25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7"/>
      <c r="B6" s="17"/>
      <c r="C6" s="17"/>
      <c r="D6" s="17"/>
      <c r="E6" s="17"/>
      <c r="F6" s="17"/>
    </row>
    <row r="8" spans="1:6" ht="47.25" customHeight="1" x14ac:dyDescent="0.25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25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25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25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25">
      <c r="B12" s="16"/>
    </row>
    <row r="13" spans="1:6" x14ac:dyDescent="0.25">
      <c r="B13" s="16"/>
    </row>
    <row r="14" spans="1:6" x14ac:dyDescent="0.25">
      <c r="A14" s="19" t="s">
        <v>65</v>
      </c>
      <c r="B14" s="19"/>
      <c r="C14" s="19"/>
      <c r="D14" s="19"/>
      <c r="E14" s="19"/>
    </row>
    <row r="15" spans="1:6" x14ac:dyDescent="0.25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25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25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25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25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25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25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25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25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25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25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25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25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25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25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25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25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25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25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25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25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25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25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25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25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25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25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25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25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25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25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25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25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25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25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25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25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25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25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25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25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25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25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25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25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25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25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25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25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25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25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25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25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25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25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25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25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25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25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25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25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25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25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25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25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25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25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25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25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25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25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25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25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25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25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25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25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25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25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25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25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25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25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25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25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25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25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25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25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25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25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25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25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25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25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25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25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25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25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25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25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25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25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25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25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25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25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25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25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25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25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25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25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25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25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25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25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25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25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25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25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25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25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25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25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25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25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25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25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25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25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25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25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25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25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25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25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25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25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25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25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25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25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25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25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25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25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25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25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25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25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25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25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25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25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25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25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25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25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25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25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25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25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25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25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25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25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25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25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25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25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25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25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25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25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25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25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25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25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25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25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25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25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25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25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25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25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25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25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25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25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25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25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25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25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25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25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25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25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25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25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25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25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25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25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25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25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25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25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25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25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25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25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25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25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25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25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25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25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25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25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25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25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25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25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25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25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5" x14ac:dyDescent="0.25"/>
  <sheetData>
    <row r="8" spans="2:2" ht="31.5" x14ac:dyDescent="0.5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Sameer Shekhar</cp:lastModifiedBy>
  <dcterms:created xsi:type="dcterms:W3CDTF">2013-06-05T17:23:06Z</dcterms:created>
  <dcterms:modified xsi:type="dcterms:W3CDTF">2022-03-08T10:39:49Z</dcterms:modified>
</cp:coreProperties>
</file>