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MidTerm\"/>
    </mc:Choice>
  </mc:AlternateContent>
  <xr:revisionPtr revIDLastSave="0" documentId="13_ncr:1_{BF09EB2D-3644-4E44-9B77-57BB32F48E9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Sheet1" sheetId="3" r:id="rId2"/>
  </sheets>
  <definedNames>
    <definedName name="_xlnm._FilterDatabase" localSheetId="0" hidden="1">Data!$A$1:$E$51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6" i="3"/>
  <c r="I8" i="3"/>
  <c r="I10" i="3"/>
  <c r="I12" i="3"/>
  <c r="I14" i="3"/>
  <c r="I16" i="3"/>
  <c r="I18" i="3"/>
  <c r="I2" i="3"/>
  <c r="H6" i="3"/>
  <c r="H8" i="3"/>
  <c r="H10" i="3"/>
  <c r="H12" i="3"/>
  <c r="H14" i="3"/>
  <c r="H16" i="3"/>
  <c r="H18" i="3"/>
  <c r="H4" i="3"/>
  <c r="H2" i="3"/>
  <c r="G18" i="3"/>
  <c r="G16" i="3"/>
  <c r="G14" i="3"/>
  <c r="G12" i="3"/>
  <c r="G10" i="3"/>
  <c r="G8" i="3"/>
  <c r="G6" i="3"/>
  <c r="G4" i="3"/>
  <c r="G2" i="3"/>
  <c r="F18" i="3" l="1"/>
  <c r="F19" i="3" s="1"/>
  <c r="F16" i="3"/>
  <c r="F17" i="3" s="1"/>
  <c r="F14" i="3"/>
  <c r="F15" i="3" s="1"/>
  <c r="F12" i="3"/>
  <c r="F13" i="3" s="1"/>
  <c r="F10" i="3"/>
  <c r="F11" i="3" s="1"/>
  <c r="F8" i="3"/>
  <c r="F9" i="3" s="1"/>
  <c r="F6" i="3"/>
  <c r="F7" i="3" s="1"/>
  <c r="F4" i="3"/>
  <c r="F5" i="3" s="1"/>
  <c r="F2" i="3"/>
  <c r="F3" i="3" s="1"/>
  <c r="E18" i="3"/>
  <c r="E19" i="3" s="1"/>
  <c r="E16" i="3"/>
  <c r="E17" i="3" s="1"/>
  <c r="E15" i="3"/>
  <c r="E14" i="3"/>
  <c r="E12" i="3"/>
  <c r="E13" i="3" s="1"/>
  <c r="E11" i="3"/>
  <c r="E10" i="3"/>
  <c r="E8" i="3"/>
  <c r="E9" i="3" s="1"/>
  <c r="E7" i="3"/>
  <c r="E6" i="3"/>
  <c r="E4" i="3"/>
  <c r="E5" i="3" s="1"/>
  <c r="E3" i="3"/>
  <c r="E2" i="3"/>
  <c r="C2" i="3"/>
  <c r="C4" i="3"/>
  <c r="C6" i="3"/>
  <c r="C8" i="3"/>
  <c r="C10" i="3"/>
  <c r="C12" i="3"/>
  <c r="C14" i="3"/>
  <c r="C16" i="3"/>
  <c r="C18" i="3"/>
  <c r="B18" i="3"/>
  <c r="B16" i="3"/>
  <c r="B14" i="3"/>
  <c r="B12" i="3"/>
  <c r="B10" i="3"/>
  <c r="B8" i="3"/>
  <c r="B6" i="3"/>
  <c r="B4" i="3"/>
  <c r="B2" i="3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</calcChain>
</file>

<file path=xl/sharedStrings.xml><?xml version="1.0" encoding="utf-8"?>
<sst xmlns="http://schemas.openxmlformats.org/spreadsheetml/2006/main" count="147" uniqueCount="29">
  <si>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</si>
  <si>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</si>
  <si>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</si>
  <si>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</si>
  <si>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</si>
  <si>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</si>
  <si>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</si>
  <si>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</si>
  <si>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>Split</t>
  </si>
  <si>
    <t>PL</t>
  </si>
  <si>
    <t>PR</t>
  </si>
  <si>
    <t>P(j|tL)</t>
  </si>
  <si>
    <t>P(j|tR)</t>
  </si>
  <si>
    <t>2PL*PR</t>
  </si>
  <si>
    <t>Q(s|t)</t>
  </si>
  <si>
    <t>Φ(s|t)</t>
  </si>
  <si>
    <t>Exposure=1</t>
  </si>
  <si>
    <t>Exposure=2</t>
  </si>
  <si>
    <t>Exposure=3</t>
  </si>
  <si>
    <t>Exposure=4</t>
  </si>
  <si>
    <t>MaritalStatus=Married</t>
  </si>
  <si>
    <t>Exposure=1 or 2</t>
  </si>
  <si>
    <t>Exposure=1 or 3</t>
  </si>
  <si>
    <t>Exposure=1 or 4</t>
  </si>
  <si>
    <t>DiscretizedMonthAtHospital</t>
  </si>
  <si>
    <t>DescretizedMonthAtHospital Less than 6 months</t>
  </si>
  <si>
    <t>NAME: Sanam Sritam Jena</t>
  </si>
  <si>
    <t>CS 513B Midterm</t>
  </si>
  <si>
    <t>CWID: 10454295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</si>
</sst>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/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1"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56758-8857-4B89-B93C-7415A6DA4C26}" name="Table1" displayName="Table1" ref="A1:E51" totalsRowShown="0" headerRowDxfId="10" dataDxfId="8" headerRowBorderDxfId="9" tableBorderDxfId="7" totalsRowBorderDxfId="6">
  <autoFilter ref="A1:E51" xr:uid="{F727E069-DB5A-4606-9152-32AD8F9632C3}"/>
  <tableColumns count="5">
    <tableColumn id="1" xr3:uid="{F74DCD85-B510-4199-A383-AECC3316A78D}" name="Exposure" dataDxfId="5"/>
    <tableColumn id="2" xr3:uid="{AE61A878-46B7-4258-8586-8169CD073D0C}" name="MaritalStatus" dataDxfId="4"/>
    <tableColumn id="3" xr3:uid="{F495D0D5-2286-4E9C-AB4B-167D8D3EFC2C}" name="MonthAtHospital" dataDxfId="3"/>
    <tableColumn id="4" xr3:uid="{6DB15425-5DC1-475C-9C49-E61567A5A974}" name="Infected" dataDxfId="2"/>
    <tableColumn id="5" xr3:uid="{15790CF0-708A-40C5-A3FF-FD92B2E4DDB7}" name="DiscretizedMonthAtHospital" dataDxfId="1">
      <calculatedColumnFormula xml:space="preserve"> IF(C2 &lt; 6,"Less than 6 months","6 or more months")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86167-5457-4906-A2DD-1BD724AFEE5E}" name="Table2" displayName="Table2" ref="A1:I19" totalsRowShown="0">
  <autoFilter ref="A1:I19" xr:uid="{B2AAAE6D-A100-4DA6-AFA1-E05CA3F57B9E}"/>
  <tableColumns count="9">
    <tableColumn id="1" xr3:uid="{299BB370-4D90-4E8A-9D5C-E4D524FC4364}" name="Split"/>
    <tableColumn id="2" xr3:uid="{F3F6311F-1E53-4CCE-8E07-5824757F80CE}" name="PL"/>
    <tableColumn id="3" xr3:uid="{1586C7D3-F939-44F0-9141-005C950DDBF2}" name="PR" dataDxfId="0">
      <calculatedColumnFormula>1-Table2[[#This Row],[PL]]</calculatedColumnFormula>
    </tableColumn>
    <tableColumn id="4" xr3:uid="{BEB5217D-6A42-40EE-AE14-1AE5FD910212}" name="Infected"/>
    <tableColumn id="5" xr3:uid="{CA87AE78-4555-481D-8795-4538C325C6F8}" name="P(j|tL)"/>
    <tableColumn id="6" xr3:uid="{B83822C5-B219-4454-9045-5DD9B57ABDCE}" name="P(j|tR)"/>
    <tableColumn id="7" xr3:uid="{7B4D14D1-A68C-492A-A828-5FC6E872ED1B}" name="2PL*PR"/>
    <tableColumn id="8" xr3:uid="{D270B252-C723-427B-8ECA-C807075B32D0}" name="Q(s|t)"/>
    <tableColumn id="9" xr3:uid="{E5BDE6F5-6465-47FC-AF36-5059AECE768A}" name="Φ(s|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6" sqref="G6"/>
    </sheetView>
  </sheetViews>
  <sheetFormatPr defaultRowHeight="15" x14ac:dyDescent="0.25"/>
  <cols>
    <col min="1" max="1" width="14.42578125" style="1" bestFit="1" customWidth="1"/>
    <col min="2" max="2" width="19" style="1" bestFit="1" customWidth="1"/>
    <col min="3" max="3" width="22.85546875" style="1" bestFit="1" customWidth="1"/>
    <col min="4" max="4" width="13.5703125" style="1" bestFit="1" customWidth="1"/>
    <col min="5" max="5" width="31.28515625" style="1" bestFit="1" customWidth="1"/>
    <col min="7" max="7" width="27.28515625" bestFit="1" customWidth="1"/>
  </cols>
  <sheetData>
    <row r="1" spans="1:7" ht="15.75" x14ac:dyDescent="0.25">
      <c r="A1" s="5" t="s">
        <v>5</v>
      </c>
      <c r="B1" s="6" t="s">
        <v>0</v>
      </c>
      <c r="C1" s="6" t="s">
        <v>6</v>
      </c>
      <c r="D1" s="6" t="s">
        <v>7</v>
      </c>
      <c r="E1" s="12" t="s">
        <v>24</v>
      </c>
      <c r="G1" s="13" t="s">
        <v>26</v>
      </c>
    </row>
    <row r="2" spans="1:7" ht="15.75" x14ac:dyDescent="0.25">
      <c r="A2" s="3">
        <v>3</v>
      </c>
      <c r="B2" s="2" t="s">
        <v>1</v>
      </c>
      <c r="C2" s="2">
        <v>7</v>
      </c>
      <c r="D2" s="2" t="s">
        <v>2</v>
      </c>
      <c r="E2" s="4" t="str">
        <f xml:space="preserve"> IF(C2 &lt; 6,"Less than 6 months","6 or more months")</f>
        <v>6 or more months</v>
      </c>
      <c r="G2" s="13" t="s">
        <v>27</v>
      </c>
    </row>
    <row r="3" spans="1:7" ht="15.75" x14ac:dyDescent="0.25">
      <c r="A3" s="3">
        <v>3</v>
      </c>
      <c r="B3" s="2" t="s">
        <v>1</v>
      </c>
      <c r="C3" s="2">
        <v>2</v>
      </c>
      <c r="D3" s="2" t="s">
        <v>3</v>
      </c>
      <c r="E3" s="4" t="str">
        <f t="shared" ref="E3:E51" si="0" xml:space="preserve"> IF(C3 &lt; 6,"Less than 6 months","6 or more months")</f>
        <v>Less than 6 months</v>
      </c>
      <c r="G3" s="13" t="s">
        <v>28</v>
      </c>
    </row>
    <row r="4" spans="1:7" x14ac:dyDescent="0.25">
      <c r="A4" s="3">
        <v>3</v>
      </c>
      <c r="B4" s="2" t="s">
        <v>1</v>
      </c>
      <c r="C4" s="2">
        <v>7</v>
      </c>
      <c r="D4" s="2" t="s">
        <v>2</v>
      </c>
      <c r="E4" s="4" t="str">
        <f t="shared" si="0"/>
        <v>6 or more months</v>
      </c>
    </row>
    <row r="5" spans="1:7" ht="15.75" x14ac:dyDescent="0.25">
      <c r="A5" s="3">
        <v>1</v>
      </c>
      <c r="B5" s="2" t="s">
        <v>1</v>
      </c>
      <c r="C5" s="2">
        <v>18</v>
      </c>
      <c r="D5" s="2" t="s">
        <v>2</v>
      </c>
      <c r="E5" s="4" t="str">
        <f t="shared" si="0"/>
        <v>6 or more months</v>
      </c>
      <c r="G5" s="13"/>
    </row>
    <row r="6" spans="1:7" x14ac:dyDescent="0.25">
      <c r="A6" s="3">
        <v>4</v>
      </c>
      <c r="B6" s="2" t="s">
        <v>4</v>
      </c>
      <c r="C6" s="2">
        <v>1</v>
      </c>
      <c r="D6" s="2" t="s">
        <v>2</v>
      </c>
      <c r="E6" s="4" t="str">
        <f t="shared" si="0"/>
        <v>Less than 6 months</v>
      </c>
    </row>
    <row r="7" spans="1:7" x14ac:dyDescent="0.25">
      <c r="A7" s="3">
        <v>3</v>
      </c>
      <c r="B7" s="2" t="s">
        <v>1</v>
      </c>
      <c r="C7" s="2">
        <v>2</v>
      </c>
      <c r="D7" s="2" t="s">
        <v>2</v>
      </c>
      <c r="E7" s="4" t="str">
        <f t="shared" si="0"/>
        <v>Less than 6 months</v>
      </c>
    </row>
    <row r="8" spans="1:7" ht="15.75" x14ac:dyDescent="0.25">
      <c r="A8" s="3">
        <v>2</v>
      </c>
      <c r="B8" s="2" t="s">
        <v>1</v>
      </c>
      <c r="C8" s="2">
        <v>3</v>
      </c>
      <c r="D8" s="2" t="s">
        <v>3</v>
      </c>
      <c r="E8" s="4" t="str">
        <f t="shared" si="0"/>
        <v>Less than 6 months</v>
      </c>
      <c r="G8" s="13"/>
    </row>
    <row r="9" spans="1:7" x14ac:dyDescent="0.25">
      <c r="A9" s="3">
        <v>1</v>
      </c>
      <c r="B9" s="2" t="s">
        <v>1</v>
      </c>
      <c r="C9" s="2">
        <v>7</v>
      </c>
      <c r="D9" s="2" t="s">
        <v>2</v>
      </c>
      <c r="E9" s="4" t="str">
        <f t="shared" si="0"/>
        <v>6 or more months</v>
      </c>
    </row>
    <row r="10" spans="1:7" x14ac:dyDescent="0.25">
      <c r="A10" s="3">
        <v>4</v>
      </c>
      <c r="B10" s="2" t="s">
        <v>4</v>
      </c>
      <c r="C10" s="2">
        <v>6</v>
      </c>
      <c r="D10" s="2" t="s">
        <v>2</v>
      </c>
      <c r="E10" s="4" t="str">
        <f t="shared" si="0"/>
        <v>6 or more months</v>
      </c>
    </row>
    <row r="11" spans="1:7" x14ac:dyDescent="0.25">
      <c r="A11" s="3">
        <v>4</v>
      </c>
      <c r="B11" s="2" t="s">
        <v>4</v>
      </c>
      <c r="C11" s="2">
        <v>6</v>
      </c>
      <c r="D11" s="2" t="s">
        <v>2</v>
      </c>
      <c r="E11" s="4" t="str">
        <f t="shared" si="0"/>
        <v>6 or more months</v>
      </c>
    </row>
    <row r="12" spans="1:7" x14ac:dyDescent="0.25">
      <c r="A12" s="3">
        <v>4</v>
      </c>
      <c r="B12" s="2" t="s">
        <v>4</v>
      </c>
      <c r="C12" s="2">
        <v>1</v>
      </c>
      <c r="D12" s="2" t="s">
        <v>2</v>
      </c>
      <c r="E12" s="4" t="str">
        <f t="shared" si="0"/>
        <v>Less than 6 months</v>
      </c>
    </row>
    <row r="13" spans="1:7" x14ac:dyDescent="0.25">
      <c r="A13" s="3">
        <v>2</v>
      </c>
      <c r="B13" s="2" t="s">
        <v>1</v>
      </c>
      <c r="C13" s="2">
        <v>7</v>
      </c>
      <c r="D13" s="2" t="s">
        <v>2</v>
      </c>
      <c r="E13" s="4" t="str">
        <f t="shared" si="0"/>
        <v>6 or more months</v>
      </c>
    </row>
    <row r="14" spans="1:7" x14ac:dyDescent="0.25">
      <c r="A14" s="3">
        <v>1</v>
      </c>
      <c r="B14" s="2" t="s">
        <v>4</v>
      </c>
      <c r="C14" s="2">
        <v>2</v>
      </c>
      <c r="D14" s="2" t="s">
        <v>3</v>
      </c>
      <c r="E14" s="4" t="str">
        <f t="shared" si="0"/>
        <v>Less than 6 months</v>
      </c>
    </row>
    <row r="15" spans="1:7" x14ac:dyDescent="0.25">
      <c r="A15" s="3">
        <v>3</v>
      </c>
      <c r="B15" s="2" t="s">
        <v>1</v>
      </c>
      <c r="C15" s="2">
        <v>10</v>
      </c>
      <c r="D15" s="2" t="s">
        <v>2</v>
      </c>
      <c r="E15" s="4" t="str">
        <f t="shared" si="0"/>
        <v>6 or more months</v>
      </c>
    </row>
    <row r="16" spans="1:7" x14ac:dyDescent="0.25">
      <c r="A16" s="3">
        <v>1</v>
      </c>
      <c r="B16" s="2" t="s">
        <v>1</v>
      </c>
      <c r="C16" s="2">
        <v>12</v>
      </c>
      <c r="D16" s="2" t="s">
        <v>3</v>
      </c>
      <c r="E16" s="4" t="str">
        <f t="shared" si="0"/>
        <v>6 or more months</v>
      </c>
    </row>
    <row r="17" spans="1:5" x14ac:dyDescent="0.25">
      <c r="A17" s="3">
        <v>1</v>
      </c>
      <c r="B17" s="2" t="s">
        <v>1</v>
      </c>
      <c r="C17" s="2">
        <v>29</v>
      </c>
      <c r="D17" s="2" t="s">
        <v>2</v>
      </c>
      <c r="E17" s="4" t="str">
        <f t="shared" si="0"/>
        <v>6 or more months</v>
      </c>
    </row>
    <row r="18" spans="1:5" x14ac:dyDescent="0.25">
      <c r="A18" s="3">
        <v>4</v>
      </c>
      <c r="B18" s="2" t="s">
        <v>1</v>
      </c>
      <c r="C18" s="2">
        <v>22</v>
      </c>
      <c r="D18" s="2" t="s">
        <v>2</v>
      </c>
      <c r="E18" s="4" t="str">
        <f t="shared" si="0"/>
        <v>6 or more months</v>
      </c>
    </row>
    <row r="19" spans="1:5" x14ac:dyDescent="0.25">
      <c r="A19" s="3">
        <v>2</v>
      </c>
      <c r="B19" s="2" t="s">
        <v>1</v>
      </c>
      <c r="C19" s="2">
        <v>1</v>
      </c>
      <c r="D19" s="2" t="s">
        <v>3</v>
      </c>
      <c r="E19" s="4" t="str">
        <f t="shared" si="0"/>
        <v>Less than 6 months</v>
      </c>
    </row>
    <row r="20" spans="1:5" x14ac:dyDescent="0.25">
      <c r="A20" s="3">
        <v>3</v>
      </c>
      <c r="B20" s="2" t="s">
        <v>1</v>
      </c>
      <c r="C20" s="2">
        <v>2</v>
      </c>
      <c r="D20" s="2" t="s">
        <v>2</v>
      </c>
      <c r="E20" s="4" t="str">
        <f t="shared" si="0"/>
        <v>Less than 6 months</v>
      </c>
    </row>
    <row r="21" spans="1:5" x14ac:dyDescent="0.25">
      <c r="A21" s="3">
        <v>3</v>
      </c>
      <c r="B21" s="2" t="s">
        <v>4</v>
      </c>
      <c r="C21" s="2">
        <v>11</v>
      </c>
      <c r="D21" s="2" t="s">
        <v>2</v>
      </c>
      <c r="E21" s="4" t="str">
        <f t="shared" si="0"/>
        <v>6 or more months</v>
      </c>
    </row>
    <row r="22" spans="1:5" x14ac:dyDescent="0.25">
      <c r="A22" s="3">
        <v>2</v>
      </c>
      <c r="B22" s="2" t="s">
        <v>4</v>
      </c>
      <c r="C22" s="2">
        <v>3</v>
      </c>
      <c r="D22" s="2" t="s">
        <v>3</v>
      </c>
      <c r="E22" s="4" t="str">
        <f t="shared" si="0"/>
        <v>Less than 6 months</v>
      </c>
    </row>
    <row r="23" spans="1:5" x14ac:dyDescent="0.25">
      <c r="A23" s="3">
        <v>3</v>
      </c>
      <c r="B23" s="2" t="s">
        <v>1</v>
      </c>
      <c r="C23" s="2">
        <v>1</v>
      </c>
      <c r="D23" s="2" t="s">
        <v>3</v>
      </c>
      <c r="E23" s="4" t="str">
        <f t="shared" si="0"/>
        <v>Less than 6 months</v>
      </c>
    </row>
    <row r="24" spans="1:5" x14ac:dyDescent="0.25">
      <c r="A24" s="3">
        <v>3</v>
      </c>
      <c r="B24" s="2" t="s">
        <v>4</v>
      </c>
      <c r="C24" s="2">
        <v>1</v>
      </c>
      <c r="D24" s="2" t="s">
        <v>2</v>
      </c>
      <c r="E24" s="4" t="str">
        <f t="shared" si="0"/>
        <v>Less than 6 months</v>
      </c>
    </row>
    <row r="25" spans="1:5" x14ac:dyDescent="0.25">
      <c r="A25" s="3">
        <v>4</v>
      </c>
      <c r="B25" s="2" t="s">
        <v>1</v>
      </c>
      <c r="C25" s="2">
        <v>5</v>
      </c>
      <c r="D25" s="2" t="s">
        <v>2</v>
      </c>
      <c r="E25" s="4" t="str">
        <f t="shared" si="0"/>
        <v>Less than 6 months</v>
      </c>
    </row>
    <row r="26" spans="1:5" x14ac:dyDescent="0.25">
      <c r="A26" s="3">
        <v>1</v>
      </c>
      <c r="B26" s="2" t="s">
        <v>4</v>
      </c>
      <c r="C26" s="2">
        <v>9</v>
      </c>
      <c r="D26" s="2" t="s">
        <v>3</v>
      </c>
      <c r="E26" s="4" t="str">
        <f t="shared" si="0"/>
        <v>6 or more months</v>
      </c>
    </row>
    <row r="27" spans="1:5" x14ac:dyDescent="0.25">
      <c r="A27" s="3">
        <v>3</v>
      </c>
      <c r="B27" s="2" t="s">
        <v>4</v>
      </c>
      <c r="C27" s="2">
        <v>8</v>
      </c>
      <c r="D27" s="2" t="s">
        <v>2</v>
      </c>
      <c r="E27" s="4" t="str">
        <f t="shared" si="0"/>
        <v>6 or more months</v>
      </c>
    </row>
    <row r="28" spans="1:5" x14ac:dyDescent="0.25">
      <c r="A28" s="3">
        <v>3</v>
      </c>
      <c r="B28" s="2" t="s">
        <v>1</v>
      </c>
      <c r="C28" s="2">
        <v>5</v>
      </c>
      <c r="D28" s="2" t="s">
        <v>2</v>
      </c>
      <c r="E28" s="4" t="str">
        <f t="shared" si="0"/>
        <v>Less than 6 months</v>
      </c>
    </row>
    <row r="29" spans="1:5" x14ac:dyDescent="0.25">
      <c r="A29" s="3">
        <v>3</v>
      </c>
      <c r="B29" s="2" t="s">
        <v>4</v>
      </c>
      <c r="C29" s="2">
        <v>1</v>
      </c>
      <c r="D29" s="2" t="s">
        <v>2</v>
      </c>
      <c r="E29" s="4" t="str">
        <f t="shared" si="0"/>
        <v>Less than 6 months</v>
      </c>
    </row>
    <row r="30" spans="1:5" x14ac:dyDescent="0.25">
      <c r="A30" s="3">
        <v>2</v>
      </c>
      <c r="B30" s="2" t="s">
        <v>1</v>
      </c>
      <c r="C30" s="2">
        <v>5</v>
      </c>
      <c r="D30" s="2" t="s">
        <v>3</v>
      </c>
      <c r="E30" s="4" t="str">
        <f t="shared" si="0"/>
        <v>Less than 6 months</v>
      </c>
    </row>
    <row r="31" spans="1:5" x14ac:dyDescent="0.25">
      <c r="A31" s="3">
        <v>4</v>
      </c>
      <c r="B31" s="2" t="s">
        <v>1</v>
      </c>
      <c r="C31" s="2">
        <v>18</v>
      </c>
      <c r="D31" s="2" t="s">
        <v>2</v>
      </c>
      <c r="E31" s="4" t="str">
        <f t="shared" si="0"/>
        <v>6 or more months</v>
      </c>
    </row>
    <row r="32" spans="1:5" x14ac:dyDescent="0.25">
      <c r="A32" s="3">
        <v>4</v>
      </c>
      <c r="B32" s="2" t="s">
        <v>1</v>
      </c>
      <c r="C32" s="2">
        <v>3</v>
      </c>
      <c r="D32" s="2" t="s">
        <v>2</v>
      </c>
      <c r="E32" s="4" t="str">
        <f t="shared" si="0"/>
        <v>Less than 6 months</v>
      </c>
    </row>
    <row r="33" spans="1:5" x14ac:dyDescent="0.25">
      <c r="A33" s="3">
        <v>3</v>
      </c>
      <c r="B33" s="2" t="s">
        <v>4</v>
      </c>
      <c r="C33" s="2">
        <v>10</v>
      </c>
      <c r="D33" s="2" t="s">
        <v>2</v>
      </c>
      <c r="E33" s="4" t="str">
        <f t="shared" si="0"/>
        <v>6 or more months</v>
      </c>
    </row>
    <row r="34" spans="1:5" x14ac:dyDescent="0.25">
      <c r="A34" s="3">
        <v>1</v>
      </c>
      <c r="B34" s="2" t="s">
        <v>1</v>
      </c>
      <c r="C34" s="2">
        <v>10</v>
      </c>
      <c r="D34" s="2" t="s">
        <v>2</v>
      </c>
      <c r="E34" s="4" t="str">
        <f t="shared" si="0"/>
        <v>6 or more months</v>
      </c>
    </row>
    <row r="35" spans="1:5" x14ac:dyDescent="0.25">
      <c r="A35" s="3">
        <v>4</v>
      </c>
      <c r="B35" s="2" t="s">
        <v>1</v>
      </c>
      <c r="C35" s="2">
        <v>8</v>
      </c>
      <c r="D35" s="2" t="s">
        <v>2</v>
      </c>
      <c r="E35" s="4" t="str">
        <f t="shared" si="0"/>
        <v>6 or more months</v>
      </c>
    </row>
    <row r="36" spans="1:5" x14ac:dyDescent="0.25">
      <c r="A36" s="3">
        <v>2</v>
      </c>
      <c r="B36" s="2" t="s">
        <v>4</v>
      </c>
      <c r="C36" s="2">
        <v>5</v>
      </c>
      <c r="D36" s="2" t="s">
        <v>2</v>
      </c>
      <c r="E36" s="4" t="str">
        <f t="shared" si="0"/>
        <v>Less than 6 months</v>
      </c>
    </row>
    <row r="37" spans="1:5" x14ac:dyDescent="0.25">
      <c r="A37" s="3">
        <v>1</v>
      </c>
      <c r="B37" s="2" t="s">
        <v>4</v>
      </c>
      <c r="C37" s="2">
        <v>3</v>
      </c>
      <c r="D37" s="2" t="s">
        <v>2</v>
      </c>
      <c r="E37" s="4" t="str">
        <f t="shared" si="0"/>
        <v>Less than 6 months</v>
      </c>
    </row>
    <row r="38" spans="1:5" x14ac:dyDescent="0.25">
      <c r="A38" s="3">
        <v>3</v>
      </c>
      <c r="B38" s="2" t="s">
        <v>1</v>
      </c>
      <c r="C38" s="2">
        <v>2</v>
      </c>
      <c r="D38" s="2" t="s">
        <v>2</v>
      </c>
      <c r="E38" s="4" t="str">
        <f t="shared" si="0"/>
        <v>Less than 6 months</v>
      </c>
    </row>
    <row r="39" spans="1:5" x14ac:dyDescent="0.25">
      <c r="A39" s="3">
        <v>4</v>
      </c>
      <c r="B39" s="2" t="s">
        <v>4</v>
      </c>
      <c r="C39" s="2">
        <v>5</v>
      </c>
      <c r="D39" s="2" t="s">
        <v>2</v>
      </c>
      <c r="E39" s="4" t="str">
        <f t="shared" si="0"/>
        <v>Less than 6 months</v>
      </c>
    </row>
    <row r="40" spans="1:5" x14ac:dyDescent="0.25">
      <c r="A40" s="3">
        <v>1</v>
      </c>
      <c r="B40" s="2" t="s">
        <v>1</v>
      </c>
      <c r="C40" s="2">
        <v>34</v>
      </c>
      <c r="D40" s="2" t="s">
        <v>2</v>
      </c>
      <c r="E40" s="4" t="str">
        <f t="shared" si="0"/>
        <v>6 or more months</v>
      </c>
    </row>
    <row r="41" spans="1:5" x14ac:dyDescent="0.25">
      <c r="A41" s="3">
        <v>3</v>
      </c>
      <c r="B41" s="2" t="s">
        <v>1</v>
      </c>
      <c r="C41" s="2">
        <v>2</v>
      </c>
      <c r="D41" s="2" t="s">
        <v>3</v>
      </c>
      <c r="E41" s="4" t="str">
        <f t="shared" si="0"/>
        <v>Less than 6 months</v>
      </c>
    </row>
    <row r="42" spans="1:5" x14ac:dyDescent="0.25">
      <c r="A42" s="3">
        <v>4</v>
      </c>
      <c r="B42" s="2" t="s">
        <v>1</v>
      </c>
      <c r="C42" s="2">
        <v>3</v>
      </c>
      <c r="D42" s="2" t="s">
        <v>2</v>
      </c>
      <c r="E42" s="4" t="str">
        <f t="shared" si="0"/>
        <v>Less than 6 months</v>
      </c>
    </row>
    <row r="43" spans="1:5" x14ac:dyDescent="0.25">
      <c r="A43" s="3">
        <v>4</v>
      </c>
      <c r="B43" s="2" t="s">
        <v>4</v>
      </c>
      <c r="C43" s="2">
        <v>1</v>
      </c>
      <c r="D43" s="2" t="s">
        <v>2</v>
      </c>
      <c r="E43" s="4" t="str">
        <f t="shared" si="0"/>
        <v>Less than 6 months</v>
      </c>
    </row>
    <row r="44" spans="1:5" x14ac:dyDescent="0.25">
      <c r="A44" s="3">
        <v>1</v>
      </c>
      <c r="B44" s="2" t="s">
        <v>1</v>
      </c>
      <c r="C44" s="2">
        <v>6</v>
      </c>
      <c r="D44" s="2" t="s">
        <v>2</v>
      </c>
      <c r="E44" s="4" t="str">
        <f t="shared" si="0"/>
        <v>6 or more months</v>
      </c>
    </row>
    <row r="45" spans="1:5" x14ac:dyDescent="0.25">
      <c r="A45" s="3">
        <v>4</v>
      </c>
      <c r="B45" s="2" t="s">
        <v>4</v>
      </c>
      <c r="C45" s="2">
        <v>2</v>
      </c>
      <c r="D45" s="2" t="s">
        <v>2</v>
      </c>
      <c r="E45" s="4" t="str">
        <f t="shared" si="0"/>
        <v>Less than 6 months</v>
      </c>
    </row>
    <row r="46" spans="1:5" x14ac:dyDescent="0.25">
      <c r="A46" s="3">
        <v>3</v>
      </c>
      <c r="B46" s="2" t="s">
        <v>1</v>
      </c>
      <c r="C46" s="2">
        <v>19</v>
      </c>
      <c r="D46" s="2" t="s">
        <v>2</v>
      </c>
      <c r="E46" s="4" t="str">
        <f t="shared" si="0"/>
        <v>6 or more months</v>
      </c>
    </row>
    <row r="47" spans="1:5" x14ac:dyDescent="0.25">
      <c r="A47" s="3">
        <v>4</v>
      </c>
      <c r="B47" s="2" t="s">
        <v>4</v>
      </c>
      <c r="C47" s="2">
        <v>2</v>
      </c>
      <c r="D47" s="2" t="s">
        <v>2</v>
      </c>
      <c r="E47" s="4" t="str">
        <f t="shared" si="0"/>
        <v>Less than 6 months</v>
      </c>
    </row>
    <row r="48" spans="1:5" x14ac:dyDescent="0.25">
      <c r="A48" s="3">
        <v>1</v>
      </c>
      <c r="B48" s="2" t="s">
        <v>4</v>
      </c>
      <c r="C48" s="2">
        <v>9</v>
      </c>
      <c r="D48" s="2" t="s">
        <v>3</v>
      </c>
      <c r="E48" s="4" t="str">
        <f t="shared" si="0"/>
        <v>6 or more months</v>
      </c>
    </row>
    <row r="49" spans="1:7" x14ac:dyDescent="0.25">
      <c r="A49" s="3">
        <v>2</v>
      </c>
      <c r="B49" s="2" t="s">
        <v>4</v>
      </c>
      <c r="C49" s="2">
        <v>6</v>
      </c>
      <c r="D49" s="2" t="s">
        <v>2</v>
      </c>
      <c r="E49" s="4" t="str">
        <f t="shared" si="0"/>
        <v>6 or more months</v>
      </c>
    </row>
    <row r="50" spans="1:7" x14ac:dyDescent="0.25">
      <c r="A50" s="3">
        <v>3</v>
      </c>
      <c r="B50" s="2" t="s">
        <v>1</v>
      </c>
      <c r="C50" s="2">
        <v>11</v>
      </c>
      <c r="D50" s="2" t="s">
        <v>2</v>
      </c>
      <c r="E50" s="4" t="str">
        <f t="shared" si="0"/>
        <v>6 or more months</v>
      </c>
      <c r="G50">
        <v>1</v>
      </c>
    </row>
    <row r="51" spans="1:7" x14ac:dyDescent="0.25">
      <c r="A51" s="7">
        <v>4</v>
      </c>
      <c r="B51" s="8" t="s">
        <v>4</v>
      </c>
      <c r="C51" s="8">
        <v>6</v>
      </c>
      <c r="D51" s="8" t="s">
        <v>2</v>
      </c>
      <c r="E51" s="9" t="str">
        <f t="shared" si="0"/>
        <v>6 or more months</v>
      </c>
      <c r="G5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A62B-EA3C-490E-B0A1-EE2C6245969B}">
  <dimension ref="A1:K19"/>
  <sheetViews>
    <sheetView workbookViewId="0">
      <selection activeCell="K1" sqref="K1:K3"/>
    </sheetView>
  </sheetViews>
  <sheetFormatPr defaultRowHeight="15" x14ac:dyDescent="0.25"/>
  <cols>
    <col min="1" max="1" width="44.85546875" bestFit="1" customWidth="1"/>
    <col min="2" max="9" width="11" customWidth="1"/>
    <col min="11" max="11" width="27.28515625" bestFit="1" customWidth="1"/>
  </cols>
  <sheetData>
    <row r="1" spans="1:11" ht="15.75" x14ac:dyDescent="0.25">
      <c r="A1" t="s">
        <v>8</v>
      </c>
      <c r="B1" t="s">
        <v>9</v>
      </c>
      <c r="C1" t="s">
        <v>10</v>
      </c>
      <c r="D1" t="s">
        <v>7</v>
      </c>
      <c r="E1" s="10" t="s">
        <v>11</v>
      </c>
      <c r="F1" s="10" t="s">
        <v>12</v>
      </c>
      <c r="G1" s="10" t="s">
        <v>13</v>
      </c>
      <c r="H1" s="10" t="s">
        <v>14</v>
      </c>
      <c r="I1" s="11" t="s">
        <v>15</v>
      </c>
      <c r="K1" s="13" t="s">
        <v>26</v>
      </c>
    </row>
    <row r="2" spans="1:11" ht="15.75" x14ac:dyDescent="0.25">
      <c r="A2" t="s">
        <v>16</v>
      </c>
      <c r="B2">
        <f>11/50</f>
        <v>0.22</v>
      </c>
      <c r="C2">
        <f>1-Table2[[#This Row],[PL]]</f>
        <v>0.78</v>
      </c>
      <c r="D2" t="s">
        <v>3</v>
      </c>
      <c r="E2">
        <f>4/11</f>
        <v>0.36363636363636365</v>
      </c>
      <c r="F2">
        <f>7/39</f>
        <v>0.17948717948717949</v>
      </c>
      <c r="G2">
        <f>2*Table2[[#This Row],[PL]]*Table2[[#This Row],[PR]]</f>
        <v>0.34320000000000001</v>
      </c>
      <c r="H2">
        <f>ABS(Table2[[#This Row],[P(j|tL)]]-Table2[[#This Row],[P(j|tR)]])+ABS(E3-F3)</f>
        <v>0.36829836829836826</v>
      </c>
      <c r="I2">
        <f>Table2[[#This Row],[2PL*PR]]*Table2[[#This Row],[Q(s|t)]]</f>
        <v>0.12639999999999998</v>
      </c>
      <c r="K2" s="13" t="s">
        <v>27</v>
      </c>
    </row>
    <row r="3" spans="1:11" ht="15.75" x14ac:dyDescent="0.25">
      <c r="D3" t="s">
        <v>2</v>
      </c>
      <c r="E3">
        <f>1-E2</f>
        <v>0.63636363636363635</v>
      </c>
      <c r="F3">
        <f>1-F2</f>
        <v>0.82051282051282048</v>
      </c>
      <c r="K3" s="13" t="s">
        <v>28</v>
      </c>
    </row>
    <row r="4" spans="1:11" x14ac:dyDescent="0.25">
      <c r="A4" t="s">
        <v>17</v>
      </c>
      <c r="B4">
        <f>7/50</f>
        <v>0.14000000000000001</v>
      </c>
      <c r="C4">
        <f>1-Table2[[#This Row],[PL]]</f>
        <v>0.86</v>
      </c>
      <c r="D4" t="s">
        <v>3</v>
      </c>
      <c r="E4">
        <f>4/7</f>
        <v>0.5714285714285714</v>
      </c>
      <c r="F4">
        <f>7/43</f>
        <v>0.16279069767441862</v>
      </c>
      <c r="G4">
        <f>2*Table2[[#This Row],[PL]]*Table2[[#This Row],[PR]]</f>
        <v>0.24080000000000001</v>
      </c>
      <c r="H4">
        <f>ABS(Table2[[#This Row],[P(j|tL)]]-Table2[[#This Row],[P(j|tR)]])+ABS(E5-F5)</f>
        <v>0.81727574750830545</v>
      </c>
      <c r="I4">
        <f>Table2[[#This Row],[2PL*PR]]*Table2[[#This Row],[Q(s|t)]]</f>
        <v>0.19679999999999997</v>
      </c>
    </row>
    <row r="5" spans="1:11" ht="15.75" x14ac:dyDescent="0.25">
      <c r="D5" t="s">
        <v>2</v>
      </c>
      <c r="E5">
        <f>1-E4</f>
        <v>0.4285714285714286</v>
      </c>
      <c r="F5">
        <f>1-F4</f>
        <v>0.83720930232558133</v>
      </c>
      <c r="K5" s="13"/>
    </row>
    <row r="6" spans="1:11" x14ac:dyDescent="0.25">
      <c r="A6" t="s">
        <v>18</v>
      </c>
      <c r="B6">
        <f>17/50</f>
        <v>0.34</v>
      </c>
      <c r="C6">
        <f>1-Table2[[#This Row],[PL]]</f>
        <v>0.65999999999999992</v>
      </c>
      <c r="D6" t="s">
        <v>3</v>
      </c>
      <c r="E6">
        <f>3/17</f>
        <v>0.17647058823529413</v>
      </c>
      <c r="F6">
        <f>8/33</f>
        <v>0.24242424242424243</v>
      </c>
      <c r="G6">
        <f>2*Table2[[#This Row],[PL]]*Table2[[#This Row],[PR]]</f>
        <v>0.44879999999999998</v>
      </c>
      <c r="H6">
        <f>ABS(Table2[[#This Row],[P(j|tL)]]-Table2[[#This Row],[P(j|tR)]])+ABS(E7-F7)</f>
        <v>0.13190730837789658</v>
      </c>
      <c r="I6">
        <f>Table2[[#This Row],[2PL*PR]]*Table2[[#This Row],[Q(s|t)]]</f>
        <v>5.9199999999999982E-2</v>
      </c>
    </row>
    <row r="7" spans="1:11" x14ac:dyDescent="0.25">
      <c r="D7" t="s">
        <v>2</v>
      </c>
      <c r="E7">
        <f>1-E6</f>
        <v>0.82352941176470584</v>
      </c>
      <c r="F7">
        <f>1-F6</f>
        <v>0.75757575757575757</v>
      </c>
    </row>
    <row r="8" spans="1:11" ht="15.75" x14ac:dyDescent="0.25">
      <c r="A8" t="s">
        <v>19</v>
      </c>
      <c r="B8">
        <f>15/50</f>
        <v>0.3</v>
      </c>
      <c r="C8">
        <f>1-Table2[[#This Row],[PL]]</f>
        <v>0.7</v>
      </c>
      <c r="D8" t="s">
        <v>3</v>
      </c>
      <c r="E8">
        <f>0/15</f>
        <v>0</v>
      </c>
      <c r="F8">
        <f>11/35</f>
        <v>0.31428571428571428</v>
      </c>
      <c r="G8">
        <f>2*Table2[[#This Row],[PL]]*Table2[[#This Row],[PR]]</f>
        <v>0.42</v>
      </c>
      <c r="H8">
        <f>ABS(Table2[[#This Row],[P(j|tL)]]-Table2[[#This Row],[P(j|tR)]])+ABS(E9-F9)</f>
        <v>0.62857142857142856</v>
      </c>
      <c r="I8">
        <f>Table2[[#This Row],[2PL*PR]]*Table2[[#This Row],[Q(s|t)]]</f>
        <v>0.26400000000000001</v>
      </c>
      <c r="K8" s="13"/>
    </row>
    <row r="9" spans="1:11" x14ac:dyDescent="0.25">
      <c r="D9" t="s">
        <v>2</v>
      </c>
      <c r="E9">
        <f>1-E8</f>
        <v>1</v>
      </c>
      <c r="F9">
        <f>1-F8</f>
        <v>0.68571428571428572</v>
      </c>
    </row>
    <row r="10" spans="1:11" x14ac:dyDescent="0.25">
      <c r="A10" t="s">
        <v>20</v>
      </c>
      <c r="B10">
        <f>29/50</f>
        <v>0.57999999999999996</v>
      </c>
      <c r="C10">
        <f>1-Table2[[#This Row],[PL]]</f>
        <v>0.42000000000000004</v>
      </c>
      <c r="D10" t="s">
        <v>3</v>
      </c>
      <c r="E10">
        <f>7/29</f>
        <v>0.2413793103448276</v>
      </c>
      <c r="F10">
        <f>4/11</f>
        <v>0.36363636363636365</v>
      </c>
      <c r="G10">
        <f>2*Table2[[#This Row],[PL]]*Table2[[#This Row],[PR]]</f>
        <v>0.48720000000000002</v>
      </c>
      <c r="H10">
        <f>ABS(Table2[[#This Row],[P(j|tL)]]-Table2[[#This Row],[P(j|tR)]])+ABS(E11-F11)</f>
        <v>0.24451410658307207</v>
      </c>
      <c r="I10">
        <f>Table2[[#This Row],[2PL*PR]]*Table2[[#This Row],[Q(s|t)]]</f>
        <v>0.11912727272727272</v>
      </c>
    </row>
    <row r="11" spans="1:11" x14ac:dyDescent="0.25">
      <c r="D11" t="s">
        <v>2</v>
      </c>
      <c r="E11">
        <f>1-E10</f>
        <v>0.75862068965517238</v>
      </c>
      <c r="F11">
        <f>1-F10</f>
        <v>0.63636363636363635</v>
      </c>
    </row>
    <row r="12" spans="1:11" x14ac:dyDescent="0.25">
      <c r="A12" t="s">
        <v>25</v>
      </c>
      <c r="B12">
        <f>25/50</f>
        <v>0.5</v>
      </c>
      <c r="C12">
        <f>1-Table2[[#This Row],[PL]]</f>
        <v>0.5</v>
      </c>
      <c r="D12" t="s">
        <v>3</v>
      </c>
      <c r="E12">
        <f>8/25</f>
        <v>0.32</v>
      </c>
      <c r="F12">
        <f>3/25</f>
        <v>0.12</v>
      </c>
      <c r="G12">
        <f>2*Table2[[#This Row],[PL]]*Table2[[#This Row],[PR]]</f>
        <v>0.5</v>
      </c>
      <c r="H12">
        <f>ABS(Table2[[#This Row],[P(j|tL)]]-Table2[[#This Row],[P(j|tR)]])+ABS(E13-F13)</f>
        <v>0.40000000000000008</v>
      </c>
      <c r="I12">
        <f>Table2[[#This Row],[2PL*PR]]*Table2[[#This Row],[Q(s|t)]]</f>
        <v>0.20000000000000004</v>
      </c>
    </row>
    <row r="13" spans="1:11" x14ac:dyDescent="0.25">
      <c r="D13" t="s">
        <v>2</v>
      </c>
      <c r="E13">
        <f>1-E12</f>
        <v>0.67999999999999994</v>
      </c>
      <c r="F13">
        <f>1-F12</f>
        <v>0.88</v>
      </c>
    </row>
    <row r="14" spans="1:11" x14ac:dyDescent="0.25">
      <c r="A14" t="s">
        <v>21</v>
      </c>
      <c r="B14">
        <f>18/50</f>
        <v>0.36</v>
      </c>
      <c r="C14">
        <f>1-Table2[[#This Row],[PL]]</f>
        <v>0.64</v>
      </c>
      <c r="D14" t="s">
        <v>3</v>
      </c>
      <c r="E14">
        <f>8/18</f>
        <v>0.44444444444444442</v>
      </c>
      <c r="F14">
        <f>3/32</f>
        <v>9.375E-2</v>
      </c>
      <c r="G14">
        <f>2*Table2[[#This Row],[PL]]*Table2[[#This Row],[PR]]</f>
        <v>0.46079999999999999</v>
      </c>
      <c r="H14">
        <f>ABS(Table2[[#This Row],[P(j|tL)]]-Table2[[#This Row],[P(j|tR)]])+ABS(E15-F15)</f>
        <v>0.70138888888888884</v>
      </c>
      <c r="I14">
        <f>Table2[[#This Row],[2PL*PR]]*Table2[[#This Row],[Q(s|t)]]</f>
        <v>0.32319999999999999</v>
      </c>
    </row>
    <row r="15" spans="1:11" x14ac:dyDescent="0.25">
      <c r="D15" t="s">
        <v>2</v>
      </c>
      <c r="E15">
        <f>1-E14</f>
        <v>0.55555555555555558</v>
      </c>
      <c r="F15">
        <f>1-F14</f>
        <v>0.90625</v>
      </c>
    </row>
    <row r="16" spans="1:11" x14ac:dyDescent="0.25">
      <c r="A16" t="s">
        <v>22</v>
      </c>
      <c r="B16">
        <f>28/50</f>
        <v>0.56000000000000005</v>
      </c>
      <c r="C16">
        <f>1-Table2[[#This Row],[PL]]</f>
        <v>0.43999999999999995</v>
      </c>
      <c r="D16" t="s">
        <v>3</v>
      </c>
      <c r="E16">
        <f>7/28</f>
        <v>0.25</v>
      </c>
      <c r="F16">
        <f>4/22</f>
        <v>0.18181818181818182</v>
      </c>
      <c r="G16">
        <f>2*Table2[[#This Row],[PL]]*Table2[[#This Row],[PR]]</f>
        <v>0.49279999999999996</v>
      </c>
      <c r="H16">
        <f>ABS(Table2[[#This Row],[P(j|tL)]]-Table2[[#This Row],[P(j|tR)]])+ABS(E17-F17)</f>
        <v>0.1363636363636363</v>
      </c>
      <c r="I16">
        <f>Table2[[#This Row],[2PL*PR]]*Table2[[#This Row],[Q(s|t)]]</f>
        <v>6.7199999999999968E-2</v>
      </c>
    </row>
    <row r="17" spans="1:9" x14ac:dyDescent="0.25">
      <c r="D17" t="s">
        <v>2</v>
      </c>
      <c r="E17">
        <f>1-E16</f>
        <v>0.75</v>
      </c>
      <c r="F17">
        <f>1-F16</f>
        <v>0.81818181818181812</v>
      </c>
    </row>
    <row r="18" spans="1:9" x14ac:dyDescent="0.25">
      <c r="A18" t="s">
        <v>23</v>
      </c>
      <c r="B18">
        <f>26/50</f>
        <v>0.52</v>
      </c>
      <c r="C18">
        <f>1-Table2[[#This Row],[PL]]</f>
        <v>0.48</v>
      </c>
      <c r="D18" t="s">
        <v>3</v>
      </c>
      <c r="E18">
        <f>4/26</f>
        <v>0.15384615384615385</v>
      </c>
      <c r="F18">
        <f>7/24</f>
        <v>0.29166666666666669</v>
      </c>
      <c r="G18">
        <f>2*Table2[[#This Row],[PL]]*Table2[[#This Row],[PR]]</f>
        <v>0.49919999999999998</v>
      </c>
      <c r="H18">
        <f>ABS(Table2[[#This Row],[P(j|tL)]]-Table2[[#This Row],[P(j|tR)]])+ABS(E19-F19)</f>
        <v>0.27564102564102572</v>
      </c>
      <c r="I18">
        <f>Table2[[#This Row],[2PL*PR]]*Table2[[#This Row],[Q(s|t)]]</f>
        <v>0.13760000000000003</v>
      </c>
    </row>
    <row r="19" spans="1:9" x14ac:dyDescent="0.25">
      <c r="D19" t="s">
        <v>2</v>
      </c>
      <c r="E19">
        <f>1-E18</f>
        <v>0.84615384615384615</v>
      </c>
      <c r="F19">
        <f>1-F18</f>
        <v>0.70833333333333326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Sanam Sritam Jena</cp:lastModifiedBy>
  <dcterms:created xsi:type="dcterms:W3CDTF">2018-10-21T13:18:13Z</dcterms:created>
  <dcterms:modified xsi:type="dcterms:W3CDTF">2020-04-01T03:27:56Z</dcterms:modified>
</cp:coreProperties>
</file>