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工作表 1" sheetId="1" r:id="rId4"/>
    <sheet name="工作表 2" sheetId="2" r:id="rId5"/>
  </sheets>
</workbook>
</file>

<file path=xl/sharedStrings.xml><?xml version="1.0" encoding="utf-8"?>
<sst xmlns="http://schemas.openxmlformats.org/spreadsheetml/2006/main" uniqueCount="31">
  <si/>
  <si/>
  <si/>
  <si>
    <t>point</t>
  </si>
  <si>
    <t>Z-SCORE</t>
  </si>
  <si>
    <t>Real Madrid</t>
  </si>
  <si>
    <t>mean:</t>
  </si>
  <si>
    <t>Juventus</t>
  </si>
  <si>
    <t>mode:</t>
  </si>
  <si>
    <t>no</t>
  </si>
  <si>
    <t>Bayern München</t>
  </si>
  <si>
    <t>median:</t>
  </si>
  <si>
    <t>Barcelona</t>
  </si>
  <si>
    <t>variance:</t>
  </si>
  <si>
    <t>chelsea</t>
  </si>
  <si>
    <t xml:space="preserve">standard deviation </t>
  </si>
  <si>
    <t>Atlético Madrid</t>
  </si>
  <si>
    <t>Q3:</t>
  </si>
  <si>
    <t>Paris Saint Germain</t>
  </si>
  <si>
    <t>Q1:</t>
  </si>
  <si>
    <t>IQR=Q3-Q1</t>
  </si>
  <si>
    <t>weekly wages</t>
  </si>
  <si>
    <t>wages</t>
  </si>
  <si>
    <t>mode</t>
  </si>
  <si>
    <t>median</t>
  </si>
  <si>
    <t xml:space="preserve">variance </t>
  </si>
  <si>
    <t>standard deviation</t>
  </si>
  <si>
    <t>explanation: The mean of the data can help us find the average wages and points in these 7 teams, and because all of the teams are top7 in the chart, so there is no outliers in data. Besides, the variance and standard deviation can help us find the gap of points and wages between each football clubs, which can help us find the difference between each team easily.</t>
  </si>
  <si>
    <t>Teams</t>
  </si>
  <si>
    <t>Points</t>
  </si>
  <si>
    <t>Salary Per Week</t>
  </si>
</sst>
</file>

<file path=xl/styles.xml><?xml version="1.0" encoding="utf-8"?>
<styleSheet xmlns="http://schemas.openxmlformats.org/spreadsheetml/2006/main">
  <numFmts count="1">
    <numFmt numFmtId="0" formatCode="General"/>
  </numFmts>
  <fonts count="9">
    <font>
      <sz val="10"/>
      <color indexed="8"/>
      <name val="Helvetica"/>
    </font>
    <font>
      <sz val="12"/>
      <color indexed="8"/>
      <name val="Helvetica"/>
    </font>
    <font>
      <shadow val="1"/>
      <sz val="12"/>
      <color indexed="9"/>
      <name val="Helvetica"/>
    </font>
    <font>
      <shadow val="1"/>
      <sz val="12"/>
      <color indexed="8"/>
      <name val="Helvetica"/>
    </font>
    <font>
      <sz val="21"/>
      <color indexed="8"/>
      <name val="Helvetica"/>
    </font>
    <font>
      <sz val="11"/>
      <color indexed="8"/>
      <name val="Helvetica"/>
    </font>
    <font>
      <b val="1"/>
      <sz val="10"/>
      <color indexed="9"/>
      <name val="Helvetica"/>
    </font>
    <font>
      <sz val="14"/>
      <color indexed="8"/>
      <name val="Helvetica"/>
    </font>
    <font>
      <b val="1"/>
      <sz val="10"/>
      <color indexed="8"/>
      <name val="Helvetica"/>
    </font>
  </fonts>
  <fills count="7">
    <fill>
      <patternFill patternType="none"/>
    </fill>
    <fill>
      <patternFill patternType="gray125"/>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s>
  <borders count="17">
    <border>
      <left/>
      <right/>
      <top/>
      <bottom/>
      <diagonal/>
    </border>
    <border>
      <left style="thin">
        <color indexed="17"/>
      </left>
      <right/>
      <top style="thin">
        <color indexed="17"/>
      </top>
      <bottom style="thin">
        <color indexed="18"/>
      </bottom>
      <diagonal/>
    </border>
    <border>
      <left/>
      <right/>
      <top style="thin">
        <color indexed="17"/>
      </top>
      <bottom style="thin">
        <color indexed="18"/>
      </bottom>
      <diagonal/>
    </border>
    <border>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22"/>
      </left>
      <right style="thin">
        <color indexed="22"/>
      </right>
      <top style="thin">
        <color indexed="22"/>
      </top>
      <bottom style="thin">
        <color indexed="23"/>
      </bottom>
      <diagonal/>
    </border>
    <border>
      <left style="thin">
        <color indexed="22"/>
      </left>
      <right style="thin">
        <color indexed="23"/>
      </right>
      <top style="thin">
        <color indexed="23"/>
      </top>
      <bottom style="thin">
        <color indexed="22"/>
      </bottom>
      <diagonal/>
    </border>
    <border>
      <left style="thin">
        <color indexed="23"/>
      </left>
      <right style="thin">
        <color indexed="22"/>
      </right>
      <top style="thin">
        <color indexed="23"/>
      </top>
      <bottom style="thin">
        <color indexed="22"/>
      </bottom>
      <diagonal/>
    </border>
    <border>
      <left style="thin">
        <color indexed="22"/>
      </left>
      <right style="thin">
        <color indexed="22"/>
      </right>
      <top style="thin">
        <color indexed="23"/>
      </top>
      <bottom style="thin">
        <color indexed="22"/>
      </bottom>
      <diagonal/>
    </border>
    <border>
      <left style="thin">
        <color indexed="22"/>
      </left>
      <right style="thin">
        <color indexed="23"/>
      </right>
      <top style="thin">
        <color indexed="22"/>
      </top>
      <bottom style="thin">
        <color indexed="22"/>
      </bottom>
      <diagonal/>
    </border>
    <border>
      <left style="thin">
        <color indexed="23"/>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6" fillId="2" borderId="1" applyNumberFormat="0" applyFont="1" applyFill="1" applyBorder="1" applyAlignment="1" applyProtection="0">
      <alignment vertical="top" wrapText="1"/>
    </xf>
    <xf numFmtId="0" fontId="6" fillId="2" borderId="2" applyNumberFormat="0" applyFont="1" applyFill="1" applyBorder="1" applyAlignment="1" applyProtection="0">
      <alignment vertical="top" wrapText="1"/>
    </xf>
    <xf numFmtId="0" fontId="6" fillId="2" borderId="3" applyNumberFormat="0" applyFont="1" applyFill="1" applyBorder="1" applyAlignment="1" applyProtection="0">
      <alignment vertical="top" wrapText="1"/>
    </xf>
    <xf numFmtId="0" fontId="6" fillId="3" borderId="4" applyNumberFormat="0" applyFont="1" applyFill="1" applyBorder="1" applyAlignment="1" applyProtection="0">
      <alignment vertical="top" wrapText="1"/>
    </xf>
    <xf numFmtId="0" fontId="7" borderId="5" applyNumberFormat="1" applyFont="1" applyFill="0" applyBorder="1" applyAlignment="1" applyProtection="0">
      <alignment vertical="top" wrapText="1"/>
    </xf>
    <xf numFmtId="49" fontId="7" borderId="6" applyNumberFormat="1" applyFont="1" applyFill="0" applyBorder="1" applyAlignment="1" applyProtection="0">
      <alignment vertical="top" wrapText="1"/>
    </xf>
    <xf numFmtId="0" fontId="7" borderId="6" applyNumberFormat="1" applyFont="1" applyFill="0" applyBorder="1" applyAlignment="1" applyProtection="0">
      <alignment vertical="top" wrapText="1"/>
    </xf>
    <xf numFmtId="0" fontId="6" fillId="3" borderId="7" applyNumberFormat="0" applyFont="1" applyFill="1" applyBorder="1" applyAlignment="1" applyProtection="0">
      <alignment vertical="top" wrapText="1"/>
    </xf>
    <xf numFmtId="49" fontId="7" fillId="4" borderId="8" applyNumberFormat="1" applyFont="1" applyFill="1" applyBorder="1" applyAlignment="1" applyProtection="0">
      <alignment vertical="top" wrapText="1"/>
    </xf>
    <xf numFmtId="0" fontId="7" fillId="4" borderId="9" applyNumberFormat="1" applyFont="1" applyFill="1" applyBorder="1" applyAlignment="1" applyProtection="0">
      <alignment vertical="top" wrapText="1"/>
    </xf>
    <xf numFmtId="49" fontId="7" fillId="4" borderId="9" applyNumberFormat="1" applyFont="1" applyFill="1" applyBorder="1" applyAlignment="1" applyProtection="0">
      <alignment vertical="top" wrapText="1"/>
    </xf>
    <xf numFmtId="49" fontId="7" borderId="8" applyNumberFormat="1" applyFont="1" applyFill="0" applyBorder="1" applyAlignment="1" applyProtection="0">
      <alignment vertical="top" wrapText="1"/>
    </xf>
    <xf numFmtId="0" fontId="7" borderId="9" applyNumberFormat="1" applyFont="1" applyFill="0" applyBorder="1" applyAlignment="1" applyProtection="0">
      <alignment vertical="top" wrapText="1"/>
    </xf>
    <xf numFmtId="49" fontId="7" borderId="9" applyNumberFormat="1" applyFont="1" applyFill="0" applyBorder="1" applyAlignment="1" applyProtection="0">
      <alignment vertical="top" wrapText="1"/>
    </xf>
    <xf numFmtId="0" fontId="7" borderId="8" applyNumberFormat="1" applyFont="1" applyFill="0" applyBorder="1" applyAlignment="1" applyProtection="0">
      <alignment vertical="top" wrapText="1"/>
    </xf>
    <xf numFmtId="0" fontId="0" fillId="4" borderId="9" applyNumberFormat="1" applyFont="1" applyFill="1" applyBorder="1" applyAlignment="1" applyProtection="0">
      <alignment vertical="top" wrapText="1"/>
    </xf>
    <xf numFmtId="0" fontId="7" fillId="4" borderId="8"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8" fillId="5" borderId="10" applyNumberFormat="1" applyFont="1" applyFill="1" applyBorder="1" applyAlignment="1" applyProtection="0">
      <alignment vertical="top" wrapText="1"/>
    </xf>
    <xf numFmtId="0" fontId="8" fillId="5" borderId="10" applyNumberFormat="0" applyFont="1" applyFill="1" applyBorder="1" applyAlignment="1" applyProtection="0">
      <alignment vertical="top" wrapText="1"/>
    </xf>
    <xf numFmtId="49" fontId="7" fillId="6" borderId="11" applyNumberFormat="1" applyFont="1" applyFill="1" applyBorder="1" applyAlignment="1" applyProtection="0">
      <alignment vertical="top" wrapText="1"/>
    </xf>
    <xf numFmtId="0" fontId="7" borderId="12" applyNumberFormat="1" applyFont="1" applyFill="0" applyBorder="1" applyAlignment="1" applyProtection="0">
      <alignment vertical="top" wrapText="1"/>
    </xf>
    <xf numFmtId="0" fontId="7"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49" fontId="7" borderId="13" applyNumberFormat="1" applyFont="1" applyFill="0" applyBorder="1" applyAlignment="1" applyProtection="0">
      <alignment vertical="top" wrapText="1"/>
    </xf>
    <xf numFmtId="49" fontId="7" fillId="6" borderId="14" applyNumberFormat="1" applyFont="1" applyFill="1" applyBorder="1" applyAlignment="1" applyProtection="0">
      <alignment vertical="top" wrapText="1"/>
    </xf>
    <xf numFmtId="0" fontId="7" borderId="15" applyNumberFormat="1" applyFont="1" applyFill="0" applyBorder="1" applyAlignment="1" applyProtection="0">
      <alignment vertical="top" wrapText="1"/>
    </xf>
    <xf numFmtId="0" fontId="7" borderId="16" applyNumberFormat="1" applyFont="1" applyFill="0" applyBorder="1" applyAlignment="1" applyProtection="0">
      <alignment vertical="top" wrapText="1"/>
    </xf>
    <xf numFmtId="0" fontId="0" borderId="16" applyNumberFormat="0" applyFont="1" applyFill="0" applyBorder="1" applyAlignment="1" applyProtection="0">
      <alignment vertical="top" wrapText="1"/>
    </xf>
    <xf numFmtId="49" fontId="7" borderId="1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efe"/>
      <rgbColor rgb="ffb8b8b8"/>
      <rgbColor rgb="ff51a7f9"/>
      <rgbColor rgb="ff53abff"/>
      <rgbColor rgb="ff0264c0"/>
      <rgbColor rgb="ff6fbf40"/>
      <rgbColor rgb="ff00872a"/>
      <rgbColor rgb="ff578625"/>
      <rgbColor rgb="ffe9e9e9"/>
      <rgbColor rgb="ffa9a9a9"/>
      <rgbColor rgb="ff7f7f7f"/>
      <rgbColor rgb="ffeeeeee"/>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44829"/>
          <c:y val="0.10359"/>
          <c:w val="0.931003"/>
          <c:h val="0.846569"/>
        </c:manualLayout>
      </c:layout>
      <c:scatterChart>
        <c:scatterStyle val="lineMarker"/>
        <c:varyColors val="0"/>
        <c:ser>
          <c:idx val="0"/>
          <c:order val="0"/>
          <c:tx>
            <c:strRef>
              <c:f>'工作表 1'!$C$1</c:f>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1"/>
            <c:showCatName val="0"/>
            <c:showSerName val="0"/>
            <c:showPercent val="0"/>
            <c:showBubbleSize val="0"/>
            <c:showLeaderLines val="0"/>
          </c:dLbls>
          <c:trendline>
            <c:spPr>
              <a:noFill/>
              <a:ln w="25400" cap="flat">
                <a:solidFill>
                  <a:srgbClr val="53AB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
          <c:xVal>
            <c:numRef>
              <c:f>'工作表 1'!$C$3:$C$9,'工作表 1'!$B$13:$B$19,'工作表 1'!$B$6,'工作表 1'!$B$2:$B$4,'工作表 1'!$B$3:$B$4,'工作表 1'!$B$5,'工作表 1'!$B$7,'工作表 1'!$B$8,'工作表 1'!$B$9</c:f>
              <c:numCache>
                <c:ptCount val="7"/>
                <c:pt idx="0">
                  <c:v>2086.000000</c:v>
                </c:pt>
                <c:pt idx="1">
                  <c:v>2023.000000</c:v>
                </c:pt>
                <c:pt idx="2">
                  <c:v>1983.000000</c:v>
                </c:pt>
                <c:pt idx="3">
                  <c:v>1980.000000</c:v>
                </c:pt>
                <c:pt idx="4">
                  <c:v>1903.000000</c:v>
                </c:pt>
                <c:pt idx="5">
                  <c:v>1897.000000</c:v>
                </c:pt>
                <c:pt idx="6">
                  <c:v>1887.000000</c:v>
                </c:pt>
              </c:numCache>
            </c:numRef>
          </c:xVal>
          <c:yVal>
            <c:numRef>
              <c:f>'工作表 1'!$C$13:$C$19</c:f>
              <c:numCache>
                <c:ptCount val="7"/>
                <c:pt idx="0">
                  <c:v>97000.000000</c:v>
                </c:pt>
                <c:pt idx="1">
                  <c:v>76000.000000</c:v>
                </c:pt>
                <c:pt idx="2">
                  <c:v>80000.000000</c:v>
                </c:pt>
                <c:pt idx="3">
                  <c:v>108000.000000</c:v>
                </c:pt>
                <c:pt idx="4">
                  <c:v>86000.000000</c:v>
                </c:pt>
                <c:pt idx="5">
                  <c:v>49000.000000</c:v>
                </c:pt>
                <c:pt idx="6">
                  <c:v>86000.000000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75"/>
        <c:minorUnit val="3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7500"/>
        <c:minorUnit val="13750"/>
      </c:valAx>
      <c:spPr>
        <a:noFill/>
        <a:ln w="12700" cap="flat">
          <a:noFill/>
          <a:miter lim="400000"/>
        </a:ln>
        <a:effectLst/>
      </c:spPr>
    </c:plotArea>
    <c:legend>
      <c:legendPos val="t"/>
      <c:layout>
        <c:manualLayout>
          <c:xMode val="edge"/>
          <c:yMode val="edge"/>
          <c:x val="0.0971943"/>
          <c:y val="0"/>
          <c:w val="0.842952"/>
          <c:h val="0.0539088"/>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516"/>
          <c:y val="0.0784245"/>
          <c:w val="0.9434"/>
          <c:h val="0.734029"/>
        </c:manualLayout>
      </c:layout>
      <c:barChart>
        <c:barDir val="col"/>
        <c:grouping val="clustered"/>
        <c:varyColors val="0"/>
        <c:ser>
          <c:idx val="0"/>
          <c:order val="0"/>
          <c:tx>
            <c:strRef>
              <c:f>'工作表 2'!$B$1</c:f>
              <c:strCache>
                <c:ptCount val="1"/>
                <c:pt idx="0">
                  <c:v>Points</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General"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1"/>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2'!$B$2:$B$8</c:f>
              <c:numCache>
                <c:ptCount val="7"/>
                <c:pt idx="0">
                  <c:v>2086.000000</c:v>
                </c:pt>
                <c:pt idx="1">
                  <c:v>2023.000000</c:v>
                </c:pt>
                <c:pt idx="2">
                  <c:v>1983.000000</c:v>
                </c:pt>
                <c:pt idx="3">
                  <c:v>1980.000000</c:v>
                </c:pt>
                <c:pt idx="4">
                  <c:v>1903.000000</c:v>
                </c:pt>
                <c:pt idx="5">
                  <c:v>1897.000000</c:v>
                </c:pt>
                <c:pt idx="6">
                  <c:v>1887.000000</c:v>
                </c:pt>
              </c:numCache>
            </c:numRef>
          </c:val>
        </c:ser>
        <c:ser>
          <c:idx val="1"/>
          <c:order val="1"/>
          <c:tx>
            <c:strRef>
              <c:f>'工作表 2'!$C$1</c:f>
              <c:strCache>
                <c:ptCount val="1"/>
                <c:pt idx="0">
                  <c:v>Salary Per Week</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General"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1"/>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2'!$C$2:$C$8</c:f>
              <c:numCache>
                <c:ptCount val="7"/>
                <c:pt idx="0">
                  <c:v>97000.000000</c:v>
                </c:pt>
                <c:pt idx="1">
                  <c:v>76000.000000</c:v>
                </c:pt>
                <c:pt idx="2">
                  <c:v>80000.000000</c:v>
                </c:pt>
                <c:pt idx="3">
                  <c:v>108000.000000</c:v>
                </c:pt>
                <c:pt idx="4">
                  <c:v>86000.000000</c:v>
                </c:pt>
                <c:pt idx="5">
                  <c:v>49000.000000</c:v>
                </c:pt>
                <c:pt idx="6">
                  <c:v>86000.000000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460522"/>
          <c:y val="0"/>
          <c:w val="0.938705"/>
          <c:h val="0.047351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09826"/>
          <c:y val="0.111571"/>
          <c:w val="0.879872"/>
          <c:h val="0.626898"/>
        </c:manualLayout>
      </c:layout>
      <c:lineChart>
        <c:grouping val="standard"/>
        <c:varyColors val="0"/>
        <c:ser>
          <c:idx val="0"/>
          <c:order val="0"/>
          <c:tx>
            <c:strRef>
              <c:f>'工作表 2'!$B$1</c:f>
              <c:strCache>
                <c:ptCount val="1"/>
                <c:pt idx="0">
                  <c:v>Points</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2'!$B$2:$B$8</c:f>
              <c:numCache>
                <c:ptCount val="7"/>
                <c:pt idx="0">
                  <c:v>2086.000000</c:v>
                </c:pt>
                <c:pt idx="1">
                  <c:v>2023.000000</c:v>
                </c:pt>
                <c:pt idx="2">
                  <c:v>1983.000000</c:v>
                </c:pt>
                <c:pt idx="3">
                  <c:v>1980.000000</c:v>
                </c:pt>
                <c:pt idx="4">
                  <c:v>1903.000000</c:v>
                </c:pt>
                <c:pt idx="5">
                  <c:v>1897.000000</c:v>
                </c:pt>
                <c:pt idx="6">
                  <c:v>1887.000000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14809"/>
          <c:y val="0"/>
          <c:w val="0.985191"/>
          <c:h val="0.056798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24761"/>
          <c:y val="0.111571"/>
          <c:w val="0.828915"/>
          <c:h val="0.626898"/>
        </c:manualLayout>
      </c:layout>
      <c:lineChart>
        <c:grouping val="standard"/>
        <c:varyColors val="0"/>
        <c:ser>
          <c:idx val="0"/>
          <c:order val="0"/>
          <c:tx>
            <c:strRef>
              <c:f>'工作表 2'!$E$1</c:f>
              <c:strCache>
                <c:ptCount val="1"/>
                <c:pt idx="0">
                  <c:v>Teams</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2'!$E$2:$E$8</c:f>
              <c:numCache>
                <c:ptCount val="0"/>
              </c:numCache>
            </c:numRef>
          </c:val>
          <c:smooth val="0"/>
        </c:ser>
        <c:ser>
          <c:idx val="1"/>
          <c:order val="1"/>
          <c:tx>
            <c:strRef>
              <c:f>'工作表 2'!$F$1</c:f>
              <c:strCache>
                <c:ptCount val="1"/>
                <c:pt idx="0">
                  <c:v>Salary Per Week</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2'!$F$2:$F$8</c:f>
              <c:numCache>
                <c:ptCount val="7"/>
                <c:pt idx="0">
                  <c:v>97000.000000</c:v>
                </c:pt>
                <c:pt idx="1">
                  <c:v>76000.000000</c:v>
                </c:pt>
                <c:pt idx="2">
                  <c:v>80000.000000</c:v>
                </c:pt>
                <c:pt idx="3">
                  <c:v>108000.000000</c:v>
                </c:pt>
                <c:pt idx="4">
                  <c:v>86000.000000</c:v>
                </c:pt>
                <c:pt idx="5">
                  <c:v>49000.000000</c:v>
                </c:pt>
                <c:pt idx="6">
                  <c:v>86000.000000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27500"/>
        <c:minorUnit val="13750"/>
      </c:valAx>
      <c:spPr>
        <a:noFill/>
        <a:ln w="12700" cap="flat">
          <a:noFill/>
          <a:miter lim="400000"/>
        </a:ln>
        <a:effectLst/>
      </c:spPr>
    </c:plotArea>
    <c:legend>
      <c:legendPos val="t"/>
      <c:layout>
        <c:manualLayout>
          <c:xMode val="edge"/>
          <c:yMode val="edge"/>
          <c:x val="0.0322409"/>
          <c:y val="0"/>
          <c:w val="0.967759"/>
          <c:h val="0.056798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5693"/>
          <c:y val="0.111571"/>
          <c:w val="0.871611"/>
          <c:h val="0.626898"/>
        </c:manualLayout>
      </c:layout>
      <c:barChart>
        <c:barDir val="col"/>
        <c:grouping val="clustered"/>
        <c:varyColors val="0"/>
        <c:ser>
          <c:idx val="0"/>
          <c:order val="0"/>
          <c:tx>
            <c:strRef>
              <c:f>'工作表 2'!$B$1</c:f>
              <c:strCache>
                <c:ptCount val="1"/>
                <c:pt idx="0">
                  <c:v>Points</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1"/>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2'!$B$2:$B$8</c:f>
              <c:numCache>
                <c:ptCount val="7"/>
                <c:pt idx="0">
                  <c:v>2086.000000</c:v>
                </c:pt>
                <c:pt idx="1">
                  <c:v>2023.000000</c:v>
                </c:pt>
                <c:pt idx="2">
                  <c:v>1983.000000</c:v>
                </c:pt>
                <c:pt idx="3">
                  <c:v>1980.000000</c:v>
                </c:pt>
                <c:pt idx="4">
                  <c:v>1903.000000</c:v>
                </c:pt>
                <c:pt idx="5">
                  <c:v>1897.000000</c:v>
                </c:pt>
                <c:pt idx="6">
                  <c:v>1887.000000</c:v>
                </c:pt>
              </c:numCache>
            </c:numRef>
          </c:val>
        </c:ser>
        <c:ser>
          <c:idx val="1"/>
          <c:order val="1"/>
          <c:tx>
            <c:strRef>
              <c:f>'工作表 2'!$C$1</c:f>
              <c:strCache>
                <c:ptCount val="1"/>
                <c:pt idx="0">
                  <c:v>Salary Per Week</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1"/>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2'!$C$2:$C$8</c:f>
              <c:numCache>
                <c:ptCount val="7"/>
                <c:pt idx="0">
                  <c:v>97000.000000</c:v>
                </c:pt>
                <c:pt idx="1">
                  <c:v>76000.000000</c:v>
                </c:pt>
                <c:pt idx="2">
                  <c:v>80000.000000</c:v>
                </c:pt>
                <c:pt idx="3">
                  <c:v>108000.000000</c:v>
                </c:pt>
                <c:pt idx="4">
                  <c:v>86000.000000</c:v>
                </c:pt>
                <c:pt idx="5">
                  <c:v>49000.000000</c:v>
                </c:pt>
                <c:pt idx="6">
                  <c:v>86000.000000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460522"/>
          <c:y val="0"/>
          <c:w val="0.938705"/>
          <c:h val="0.056798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09826"/>
          <c:y val="0.111571"/>
          <c:w val="0.879872"/>
          <c:h val="0.626898"/>
        </c:manualLayout>
      </c:layout>
      <c:lineChart>
        <c:grouping val="standard"/>
        <c:varyColors val="0"/>
        <c:ser>
          <c:idx val="0"/>
          <c:order val="0"/>
          <c:tx>
            <c:strRef>
              <c:f>'工作表 2'!$B$1</c:f>
              <c:strCache>
                <c:ptCount val="1"/>
                <c:pt idx="0">
                  <c:v>Points</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2'!$B$2:$B$8</c:f>
              <c:numCache>
                <c:ptCount val="7"/>
                <c:pt idx="0">
                  <c:v>2086.000000</c:v>
                </c:pt>
                <c:pt idx="1">
                  <c:v>2023.000000</c:v>
                </c:pt>
                <c:pt idx="2">
                  <c:v>1983.000000</c:v>
                </c:pt>
                <c:pt idx="3">
                  <c:v>1980.000000</c:v>
                </c:pt>
                <c:pt idx="4">
                  <c:v>1903.000000</c:v>
                </c:pt>
                <c:pt idx="5">
                  <c:v>1897.000000</c:v>
                </c:pt>
                <c:pt idx="6">
                  <c:v>1887.000000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14809"/>
          <c:y val="0"/>
          <c:w val="0.985191"/>
          <c:h val="0.056798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24761"/>
          <c:y val="0.111571"/>
          <c:w val="0.828915"/>
          <c:h val="0.626898"/>
        </c:manualLayout>
      </c:layout>
      <c:lineChart>
        <c:grouping val="standard"/>
        <c:varyColors val="0"/>
        <c:ser>
          <c:idx val="0"/>
          <c:order val="0"/>
          <c:tx>
            <c:strRef>
              <c:f>'工作表 2'!$E$1</c:f>
              <c:strCache>
                <c:ptCount val="1"/>
                <c:pt idx="0">
                  <c:v>Teams</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2'!$E$2:$E$8</c:f>
              <c:numCache>
                <c:ptCount val="0"/>
              </c:numCache>
            </c:numRef>
          </c:val>
          <c:smooth val="0"/>
        </c:ser>
        <c:ser>
          <c:idx val="1"/>
          <c:order val="1"/>
          <c:tx>
            <c:strRef>
              <c:f>'工作表 2'!$F$1</c:f>
              <c:strCache>
                <c:ptCount val="1"/>
                <c:pt idx="0">
                  <c:v>Salary Per Week</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'工作表 2'!$A$2:$A$8</c:f>
              <c:strCache>
                <c:ptCount val="7"/>
                <c:pt idx="0">
                  <c:v>Real Madrid</c:v>
                </c:pt>
                <c:pt idx="1">
                  <c:v>Juventus</c:v>
                </c:pt>
                <c:pt idx="2">
                  <c:v>Bayern München</c:v>
                </c:pt>
                <c:pt idx="3">
                  <c:v>Barcelona</c:v>
                </c:pt>
                <c:pt idx="4">
                  <c:v>chelsea</c:v>
                </c:pt>
                <c:pt idx="5">
                  <c:v>Atlético Madrid</c:v>
                </c:pt>
                <c:pt idx="6">
                  <c:v>Paris Saint Germain</c:v>
                </c:pt>
              </c:strCache>
            </c:strRef>
          </c:cat>
          <c:val>
            <c:numRef>
              <c:f>'工作表 2'!$F$2:$F$8</c:f>
              <c:numCache>
                <c:ptCount val="7"/>
                <c:pt idx="0">
                  <c:v>97000.000000</c:v>
                </c:pt>
                <c:pt idx="1">
                  <c:v>76000.000000</c:v>
                </c:pt>
                <c:pt idx="2">
                  <c:v>80000.000000</c:v>
                </c:pt>
                <c:pt idx="3">
                  <c:v>108000.000000</c:v>
                </c:pt>
                <c:pt idx="4">
                  <c:v>86000.000000</c:v>
                </c:pt>
                <c:pt idx="5">
                  <c:v>49000.000000</c:v>
                </c:pt>
                <c:pt idx="6">
                  <c:v>86000.000000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27500"/>
        <c:minorUnit val="13750"/>
      </c:valAx>
      <c:spPr>
        <a:noFill/>
        <a:ln w="12700" cap="flat">
          <a:noFill/>
          <a:miter lim="400000"/>
        </a:ln>
        <a:effectLst/>
      </c:spPr>
    </c:plotArea>
    <c:legend>
      <c:legendPos val="t"/>
      <c:layout>
        <c:manualLayout>
          <c:xMode val="edge"/>
          <c:yMode val="edge"/>
          <c:x val="0.0322409"/>
          <c:y val="0"/>
          <c:w val="0.967759"/>
          <c:h val="0.056798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286973</xdr:colOff>
      <xdr:row>31</xdr:row>
      <xdr:rowOff>21407</xdr:rowOff>
    </xdr:from>
    <xdr:to>
      <xdr:col>5</xdr:col>
      <xdr:colOff>1692568</xdr:colOff>
      <xdr:row>54</xdr:row>
      <xdr:rowOff>35351</xdr:rowOff>
    </xdr:to>
    <xdr:graphicFrame>
      <xdr:nvGraphicFramePr>
        <xdr:cNvPr id="2" name="Chart 2"/>
        <xdr:cNvGraphicFramePr/>
      </xdr:nvGraphicFramePr>
      <xdr:xfrm>
        <a:off x="286973" y="9603557"/>
        <a:ext cx="10170617" cy="527174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408957</xdr:colOff>
      <xdr:row>56</xdr:row>
      <xdr:rowOff>128688</xdr:rowOff>
    </xdr:from>
    <xdr:to>
      <xdr:col>6</xdr:col>
      <xdr:colOff>787578</xdr:colOff>
      <xdr:row>81</xdr:row>
      <xdr:rowOff>7402</xdr:rowOff>
    </xdr:to>
    <xdr:sp>
      <xdr:nvSpPr>
        <xdr:cNvPr id="3" name="Shape 3"/>
        <xdr:cNvSpPr/>
      </xdr:nvSpPr>
      <xdr:spPr>
        <a:xfrm>
          <a:off x="408957" y="15425837"/>
          <a:ext cx="10896648" cy="55937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200000"/>
            </a:lnSpc>
            <a:spcBef>
              <a:spcPts val="0"/>
            </a:spcBef>
            <a:spcAft>
              <a:spcPts val="0"/>
            </a:spcAft>
            <a:buClrTx/>
            <a:buSzTx/>
            <a:buFontTx/>
            <a:buNone/>
            <a:tabLst/>
            <a:defRPr b="0" baseline="0" cap="none" i="0" spc="0" strike="noStrike" sz="2100" u="none">
              <a:ln>
                <a:noFill/>
              </a:ln>
              <a:solidFill>
                <a:srgbClr val="000000"/>
              </a:solidFill>
              <a:uFillTx/>
              <a:latin typeface="+mn-lt"/>
              <a:ea typeface="+mn-ea"/>
              <a:cs typeface="+mn-cs"/>
              <a:sym typeface="Helvetica"/>
            </a:defRPr>
          </a:pPr>
          <a:r>
            <a:rPr b="0" baseline="0" cap="none" i="0" spc="0" strike="noStrike" sz="2100" u="none">
              <a:ln>
                <a:noFill/>
              </a:ln>
              <a:solidFill>
                <a:srgbClr val="000000"/>
              </a:solidFill>
              <a:uFillTx/>
              <a:latin typeface="+mn-lt"/>
              <a:ea typeface="+mn-ea"/>
              <a:cs typeface="+mn-cs"/>
              <a:sym typeface="Helvetica"/>
            </a:rPr>
            <a:t>Figure 1: Player points per week verses salary per week of the top 7 soccer teams in the world.</a:t>
          </a:r>
          <a:endParaRPr b="0" baseline="0" cap="none" i="0" spc="0" strike="noStrike" sz="2100" u="none">
            <a:ln>
              <a:noFill/>
            </a:ln>
            <a:solidFill>
              <a:srgbClr val="000000"/>
            </a:solidFill>
            <a:uFillTx/>
            <a:latin typeface="+mn-lt"/>
            <a:ea typeface="+mn-ea"/>
            <a:cs typeface="+mn-cs"/>
            <a:sym typeface="Helvetica"/>
          </a:endParaRPr>
        </a:p>
        <a:p>
          <a:pPr marL="0" marR="0" indent="0" algn="l" defTabSz="457200" latinLnBrk="0">
            <a:lnSpc>
              <a:spcPct val="200000"/>
            </a:lnSpc>
            <a:spcBef>
              <a:spcPts val="0"/>
            </a:spcBef>
            <a:spcAft>
              <a:spcPts val="0"/>
            </a:spcAft>
            <a:buClrTx/>
            <a:buSzTx/>
            <a:buFontTx/>
            <a:buNone/>
            <a:tabLst/>
            <a:defRPr b="0" baseline="0" cap="none" i="0" spc="0" strike="noStrike" sz="2100" u="none">
              <a:ln>
                <a:noFill/>
              </a:ln>
              <a:solidFill>
                <a:srgbClr val="000000"/>
              </a:solidFill>
              <a:uFillTx/>
              <a:latin typeface="+mn-lt"/>
              <a:ea typeface="+mn-ea"/>
              <a:cs typeface="+mn-cs"/>
              <a:sym typeface="Helvetica"/>
            </a:defRPr>
          </a:pPr>
          <a:endParaRPr b="0" baseline="0" cap="none" i="0" spc="0" strike="noStrike" sz="2100" u="none">
            <a:ln>
              <a:noFill/>
            </a:ln>
            <a:solidFill>
              <a:srgbClr val="000000"/>
            </a:solidFill>
            <a:uFillTx/>
            <a:latin typeface="+mn-lt"/>
            <a:ea typeface="+mn-ea"/>
            <a:cs typeface="+mn-cs"/>
            <a:sym typeface="Helvetica"/>
          </a:endParaRPr>
        </a:p>
        <a:p>
          <a:pPr marL="0" marR="0" indent="0" algn="l" defTabSz="457200" latinLnBrk="0">
            <a:lnSpc>
              <a:spcPct val="200000"/>
            </a:lnSpc>
            <a:spcBef>
              <a:spcPts val="0"/>
            </a:spcBef>
            <a:spcAft>
              <a:spcPts val="0"/>
            </a:spcAft>
            <a:buClrTx/>
            <a:buSzTx/>
            <a:buFontTx/>
            <a:buNone/>
            <a:tabLst/>
            <a:defRPr b="0" baseline="0" cap="none" i="0" spc="0" strike="noStrike" sz="2100" u="none">
              <a:ln>
                <a:noFill/>
              </a:ln>
              <a:solidFill>
                <a:srgbClr val="000000"/>
              </a:solidFill>
              <a:uFillTx/>
              <a:latin typeface="+mn-lt"/>
              <a:ea typeface="+mn-ea"/>
              <a:cs typeface="+mn-cs"/>
              <a:sym typeface="Helvetica"/>
            </a:defRPr>
          </a:pPr>
          <a:r>
            <a:rPr b="0" baseline="0" cap="none" i="0" spc="0" strike="noStrike" sz="2100" u="none">
              <a:ln>
                <a:noFill/>
              </a:ln>
              <a:solidFill>
                <a:srgbClr val="000000"/>
              </a:solidFill>
              <a:uFillTx/>
              <a:latin typeface="+mn-lt"/>
              <a:ea typeface="+mn-ea"/>
              <a:cs typeface="+mn-cs"/>
              <a:sym typeface="Helvetica"/>
            </a:rPr>
            <a:t>	Figure 1 shows the correlation (r=0.42) of this graph is weak positive correlation,  which shows that there is not strong connection between the payment that the clubs give to the player and win rate. But we can still find that in general, the payment become higher, the points became more. The formula of the line is y=105.74x—124699 which means the rate of the line is 105.74, if you want to win one more point on chart, you should pay more.</a:t>
          </a:r>
        </a:p>
      </xdr:txBody>
    </xdr:sp>
    <xdr:clientData/>
  </xdr:twoCellAnchor>
  <xdr:twoCellAnchor>
    <xdr:from>
      <xdr:col>0</xdr:col>
      <xdr:colOff>173424</xdr:colOff>
      <xdr:row>133</xdr:row>
      <xdr:rowOff>49845</xdr:rowOff>
    </xdr:from>
    <xdr:to>
      <xdr:col>6</xdr:col>
      <xdr:colOff>552045</xdr:colOff>
      <xdr:row>148</xdr:row>
      <xdr:rowOff>23811</xdr:rowOff>
    </xdr:to>
    <xdr:sp>
      <xdr:nvSpPr>
        <xdr:cNvPr id="4" name="Shape 4"/>
        <xdr:cNvSpPr/>
      </xdr:nvSpPr>
      <xdr:spPr>
        <a:xfrm>
          <a:off x="173424" y="32949196"/>
          <a:ext cx="10896648" cy="34029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200000"/>
            </a:lnSpc>
            <a:spcBef>
              <a:spcPts val="0"/>
            </a:spcBef>
            <a:spcAft>
              <a:spcPts val="0"/>
            </a:spcAft>
            <a:buClrTx/>
            <a:buSzTx/>
            <a:buFontTx/>
            <a:buNone/>
            <a:tabLst/>
            <a:defRPr b="0" baseline="0" cap="none" i="0" spc="0" strike="noStrike" sz="2100" u="none">
              <a:ln>
                <a:noFill/>
              </a:ln>
              <a:solidFill>
                <a:srgbClr val="000000"/>
              </a:solidFill>
              <a:uFillTx/>
              <a:latin typeface="+mn-lt"/>
              <a:ea typeface="+mn-ea"/>
              <a:cs typeface="+mn-cs"/>
              <a:sym typeface="Helvetica"/>
            </a:defRPr>
          </a:pPr>
          <a:r>
            <a:rPr b="0" baseline="0" cap="none" i="0" spc="0" strike="noStrike" sz="2100" u="none">
              <a:ln>
                <a:noFill/>
              </a:ln>
              <a:solidFill>
                <a:srgbClr val="000000"/>
              </a:solidFill>
              <a:uFillTx/>
              <a:latin typeface="+mn-lt"/>
              <a:ea typeface="+mn-ea"/>
              <a:cs typeface="+mn-cs"/>
              <a:sym typeface="Helvetica"/>
            </a:rPr>
            <a:t>	I think the variables is the weekly wages, because it can influence the points in chart in some ways, and the number of points are dependent variables which can be changed easily by a lot of factors, which contains the payment of a football club. These variables are quantitative and discrete, because the payment cannot be measured, and it can not have a range</a:t>
          </a:r>
        </a:p>
      </xdr:txBody>
    </xdr:sp>
    <xdr:clientData/>
  </xdr:twoCellAnchor>
  <xdr:twoCellAnchor>
    <xdr:from>
      <xdr:col>0</xdr:col>
      <xdr:colOff>0</xdr:colOff>
      <xdr:row>147</xdr:row>
      <xdr:rowOff>126817</xdr:rowOff>
    </xdr:from>
    <xdr:to>
      <xdr:col>6</xdr:col>
      <xdr:colOff>378620</xdr:colOff>
      <xdr:row>162</xdr:row>
      <xdr:rowOff>100783</xdr:rowOff>
    </xdr:to>
    <xdr:sp>
      <xdr:nvSpPr>
        <xdr:cNvPr id="5" name="Shape 5"/>
        <xdr:cNvSpPr/>
      </xdr:nvSpPr>
      <xdr:spPr>
        <a:xfrm>
          <a:off x="-19051" y="36226568"/>
          <a:ext cx="10896648" cy="34029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2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	</a:t>
          </a:r>
          <a:r>
            <a:rPr b="0" baseline="0" cap="none" i="0" spc="0" strike="noStrike" sz="2100" u="none">
              <a:ln>
                <a:noFill/>
              </a:ln>
              <a:solidFill>
                <a:srgbClr val="000000"/>
              </a:solidFill>
              <a:uFillTx/>
              <a:latin typeface="+mn-lt"/>
              <a:ea typeface="+mn-ea"/>
              <a:cs typeface="+mn-cs"/>
              <a:sym typeface="Helvetica"/>
            </a:rPr>
            <a:t>The relationship between the payment and points</a:t>
          </a:r>
          <a:r>
            <a:rPr b="0" baseline="0" cap="none" i="0" spc="0" strike="noStrike" sz="1100" u="none">
              <a:ln>
                <a:noFill/>
              </a:ln>
              <a:solidFill>
                <a:srgbClr val="000000"/>
              </a:solidFill>
              <a:uFillTx/>
              <a:latin typeface="+mn-lt"/>
              <a:ea typeface="+mn-ea"/>
              <a:cs typeface="+mn-cs"/>
              <a:sym typeface="Helvetica"/>
            </a:rPr>
            <a:t> </a:t>
          </a:r>
          <a:r>
            <a:rPr b="0" baseline="0" cap="none" i="0" spc="0" strike="noStrike" sz="2100" u="none">
              <a:ln>
                <a:noFill/>
              </a:ln>
              <a:solidFill>
                <a:srgbClr val="000000"/>
              </a:solidFill>
              <a:uFillTx/>
              <a:latin typeface="+mn-lt"/>
              <a:ea typeface="+mn-ea"/>
              <a:cs typeface="+mn-cs"/>
              <a:sym typeface="Helvetica"/>
            </a:rPr>
            <a:t>are common cause factor, because though there are a lot of factors that can effect the points of each teams, but the payment of each clubs is also necessary for the winning rates. Those two factors change might influence all the football clubs, in my opinion, I think not only the one variables will cause the change of another, so I think it is common cause factor.</a:t>
          </a:r>
        </a:p>
      </xdr:txBody>
    </xdr:sp>
    <xdr:clientData/>
  </xdr:twoCellAnchor>
  <xdr:twoCellAnchor>
    <xdr:from>
      <xdr:col>0</xdr:col>
      <xdr:colOff>0</xdr:colOff>
      <xdr:row>105</xdr:row>
      <xdr:rowOff>209636</xdr:rowOff>
    </xdr:from>
    <xdr:to>
      <xdr:col>6</xdr:col>
      <xdr:colOff>402279</xdr:colOff>
      <xdr:row>135</xdr:row>
      <xdr:rowOff>169925</xdr:rowOff>
    </xdr:to>
    <xdr:graphicFrame>
      <xdr:nvGraphicFramePr>
        <xdr:cNvPr id="6" name="Chart 6"/>
        <xdr:cNvGraphicFramePr/>
      </xdr:nvGraphicFramePr>
      <xdr:xfrm>
        <a:off x="-276515" y="26708186"/>
        <a:ext cx="10920306" cy="681829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618288</xdr:colOff>
      <xdr:row>83</xdr:row>
      <xdr:rowOff>145191</xdr:rowOff>
    </xdr:from>
    <xdr:to>
      <xdr:col>3</xdr:col>
      <xdr:colOff>0</xdr:colOff>
      <xdr:row>104</xdr:row>
      <xdr:rowOff>137234</xdr:rowOff>
    </xdr:to>
    <xdr:graphicFrame>
      <xdr:nvGraphicFramePr>
        <xdr:cNvPr id="7" name="Chart 7"/>
        <xdr:cNvGraphicFramePr/>
      </xdr:nvGraphicFramePr>
      <xdr:xfrm>
        <a:off x="618288" y="21614540"/>
        <a:ext cx="4640725" cy="4792645"/>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xdr:col>
      <xdr:colOff>1067692</xdr:colOff>
      <xdr:row>83</xdr:row>
      <xdr:rowOff>185850</xdr:rowOff>
    </xdr:from>
    <xdr:to>
      <xdr:col>6</xdr:col>
      <xdr:colOff>532995</xdr:colOff>
      <xdr:row>104</xdr:row>
      <xdr:rowOff>177894</xdr:rowOff>
    </xdr:to>
    <xdr:graphicFrame>
      <xdr:nvGraphicFramePr>
        <xdr:cNvPr id="8" name="Chart 8"/>
        <xdr:cNvGraphicFramePr/>
      </xdr:nvGraphicFramePr>
      <xdr:xfrm>
        <a:off x="6326705" y="21655200"/>
        <a:ext cx="4724317" cy="4792644"/>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9</xdr:row>
      <xdr:rowOff>159410</xdr:rowOff>
    </xdr:from>
    <xdr:to>
      <xdr:col>3</xdr:col>
      <xdr:colOff>1136737</xdr:colOff>
      <xdr:row>30</xdr:row>
      <xdr:rowOff>151454</xdr:rowOff>
    </xdr:to>
    <xdr:graphicFrame>
      <xdr:nvGraphicFramePr>
        <xdr:cNvPr id="10" name="Chart 10"/>
        <xdr:cNvGraphicFramePr/>
      </xdr:nvGraphicFramePr>
      <xdr:xfrm>
        <a:off x="-4" y="3552850"/>
        <a:ext cx="4870539" cy="479264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4</xdr:col>
      <xdr:colOff>273134</xdr:colOff>
      <xdr:row>9</xdr:row>
      <xdr:rowOff>159410</xdr:rowOff>
    </xdr:from>
    <xdr:to>
      <xdr:col>7</xdr:col>
      <xdr:colOff>1180059</xdr:colOff>
      <xdr:row>30</xdr:row>
      <xdr:rowOff>151454</xdr:rowOff>
    </xdr:to>
    <xdr:graphicFrame>
      <xdr:nvGraphicFramePr>
        <xdr:cNvPr id="11" name="Chart 11"/>
        <xdr:cNvGraphicFramePr/>
      </xdr:nvGraphicFramePr>
      <xdr:xfrm>
        <a:off x="5251534" y="3552850"/>
        <a:ext cx="4640725" cy="479264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316458</xdr:colOff>
      <xdr:row>9</xdr:row>
      <xdr:rowOff>159410</xdr:rowOff>
    </xdr:from>
    <xdr:to>
      <xdr:col>12</xdr:col>
      <xdr:colOff>62375</xdr:colOff>
      <xdr:row>30</xdr:row>
      <xdr:rowOff>151454</xdr:rowOff>
    </xdr:to>
    <xdr:graphicFrame>
      <xdr:nvGraphicFramePr>
        <xdr:cNvPr id="12" name="Chart 12"/>
        <xdr:cNvGraphicFramePr/>
      </xdr:nvGraphicFramePr>
      <xdr:xfrm>
        <a:off x="10273258" y="3552850"/>
        <a:ext cx="4724318" cy="4792645"/>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G23"/>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23.0078" style="1" customWidth="1"/>
    <col min="2" max="2" width="23.0078" style="1" customWidth="1"/>
    <col min="3" max="3" width="23.0078" style="1" customWidth="1"/>
    <col min="4" max="4" width="23.0078" style="1" customWidth="1"/>
    <col min="5" max="5" width="23.0078" style="1" customWidth="1"/>
    <col min="6" max="6" width="23.0078" style="1" customWidth="1"/>
    <col min="7" max="7" width="23.0078" style="1" customWidth="1"/>
    <col min="8" max="256" width="16.3516" style="1" customWidth="1"/>
  </cols>
  <sheetData>
    <row r="1" ht="20.6" customHeight="1">
      <c r="A1" s="2"/>
      <c r="B1" s="3"/>
      <c r="C1" s="3"/>
      <c r="D1" s="3"/>
      <c r="E1" s="3"/>
      <c r="F1" s="3"/>
      <c r="G1" s="4"/>
    </row>
    <row r="2" ht="25.6" customHeight="1">
      <c r="A2" s="5"/>
      <c r="B2" s="6"/>
      <c r="C2" t="s" s="7">
        <v>3</v>
      </c>
      <c r="D2" t="s" s="7">
        <v>3</v>
      </c>
      <c r="E2" s="8"/>
      <c r="F2" s="8"/>
      <c r="G2" t="s" s="7">
        <v>4</v>
      </c>
    </row>
    <row r="3" ht="25.25" customHeight="1">
      <c r="A3" s="9"/>
      <c r="B3" t="s" s="10">
        <v>5</v>
      </c>
      <c r="C3" s="11">
        <v>2086</v>
      </c>
      <c r="D3" t="s" s="12">
        <v>6</v>
      </c>
      <c r="E3" s="11">
        <f>AVERAGE(C3:C9)</f>
        <v>1965.571428571429</v>
      </c>
      <c r="F3" t="s" s="12">
        <v>5</v>
      </c>
      <c r="G3" s="11">
        <f>(2086-1965.6)/74.2</f>
        <v>1.622641509433963</v>
      </c>
    </row>
    <row r="4" ht="25.25" customHeight="1">
      <c r="A4" s="9"/>
      <c r="B4" t="s" s="13">
        <v>7</v>
      </c>
      <c r="C4" s="14">
        <v>2023</v>
      </c>
      <c r="D4" t="s" s="15">
        <v>8</v>
      </c>
      <c r="E4" t="s" s="15">
        <v>9</v>
      </c>
      <c r="F4" t="s" s="15">
        <v>7</v>
      </c>
      <c r="G4" s="14">
        <f>(2023-1965.6)/74.2</f>
        <v>0.7735849056603785</v>
      </c>
    </row>
    <row r="5" ht="25.25" customHeight="1">
      <c r="A5" s="9"/>
      <c r="B5" t="s" s="10">
        <v>10</v>
      </c>
      <c r="C5" s="11">
        <v>1983</v>
      </c>
      <c r="D5" t="s" s="12">
        <v>11</v>
      </c>
      <c r="E5" s="11">
        <v>1980</v>
      </c>
      <c r="F5" t="s" s="12">
        <v>10</v>
      </c>
      <c r="G5" s="11">
        <f>(1983-1965.6)/74.3</f>
        <v>0.2341857335127872</v>
      </c>
    </row>
    <row r="6" ht="25.25" customHeight="1">
      <c r="A6" s="9"/>
      <c r="B6" t="s" s="13">
        <v>12</v>
      </c>
      <c r="C6" s="14">
        <v>1980</v>
      </c>
      <c r="D6" t="s" s="15">
        <v>13</v>
      </c>
      <c r="E6" s="14">
        <f>VAR(C3:C9)</f>
        <v>5517.285714285715</v>
      </c>
      <c r="F6" t="s" s="15">
        <v>12</v>
      </c>
      <c r="G6" s="14">
        <f>(1980-1965.5)/74.3</f>
        <v>0.1951547779273217</v>
      </c>
    </row>
    <row r="7" ht="25.25" customHeight="1">
      <c r="A7" s="9"/>
      <c r="B7" t="s" s="10">
        <v>14</v>
      </c>
      <c r="C7" s="11">
        <v>1903</v>
      </c>
      <c r="D7" t="s" s="12">
        <v>15</v>
      </c>
      <c r="E7" s="11">
        <f>STDEVA(C3:C9)</f>
        <v>74.27843370915757</v>
      </c>
      <c r="F7" t="s" s="12">
        <v>14</v>
      </c>
      <c r="G7" s="11">
        <f>(1903-1965.5)/74.3</f>
        <v>-0.8411843876177658</v>
      </c>
    </row>
    <row r="8" ht="25.25" customHeight="1">
      <c r="A8" s="9"/>
      <c r="B8" t="s" s="13">
        <v>16</v>
      </c>
      <c r="C8" s="14">
        <v>1897</v>
      </c>
      <c r="D8" t="s" s="15">
        <v>17</v>
      </c>
      <c r="E8" s="14">
        <v>2023</v>
      </c>
      <c r="F8" t="s" s="15">
        <v>16</v>
      </c>
      <c r="G8" s="14">
        <f>(1897-1965.6)/74.3</f>
        <v>-0.9232839838492586</v>
      </c>
    </row>
    <row r="9" ht="25.25" customHeight="1">
      <c r="A9" s="9"/>
      <c r="B9" t="s" s="10">
        <v>18</v>
      </c>
      <c r="C9" s="11">
        <v>1887</v>
      </c>
      <c r="D9" t="s" s="12">
        <v>19</v>
      </c>
      <c r="E9" s="11">
        <v>1897</v>
      </c>
      <c r="F9" t="s" s="12">
        <v>18</v>
      </c>
      <c r="G9" s="11">
        <f>(1887-1965.6)/74.3</f>
        <v>-1.057873485868101</v>
      </c>
    </row>
    <row r="10" ht="25.25" customHeight="1">
      <c r="A10" s="9"/>
      <c r="B10" s="13"/>
      <c r="C10" s="14"/>
      <c r="D10" t="s" s="15">
        <v>20</v>
      </c>
      <c r="E10" s="14">
        <v>126</v>
      </c>
      <c r="F10" s="14"/>
      <c r="G10" s="14"/>
    </row>
    <row r="11" ht="25.25" customHeight="1">
      <c r="A11" s="9"/>
      <c r="B11" s="10"/>
      <c r="C11" s="11"/>
      <c r="D11" s="12"/>
      <c r="E11" s="11"/>
      <c r="F11" s="11"/>
      <c r="G11" s="11"/>
    </row>
    <row r="12" ht="25.25" customHeight="1">
      <c r="A12" s="9"/>
      <c r="B12" s="16"/>
      <c r="C12" t="s" s="15">
        <v>21</v>
      </c>
      <c r="D12" t="s" s="15">
        <v>22</v>
      </c>
      <c r="E12" s="14"/>
      <c r="F12" s="14"/>
      <c r="G12" t="s" s="15">
        <v>4</v>
      </c>
    </row>
    <row r="13" ht="25.25" customHeight="1">
      <c r="A13" s="9"/>
      <c r="B13" t="s" s="10">
        <v>5</v>
      </c>
      <c r="C13" s="11">
        <v>97000</v>
      </c>
      <c r="D13" t="s" s="12">
        <v>6</v>
      </c>
      <c r="E13" s="11">
        <f>AVERAGE(C13:C19)</f>
        <v>83142.857142857145</v>
      </c>
      <c r="F13" t="s" s="12">
        <v>5</v>
      </c>
      <c r="G13" s="11">
        <f>(97000-83142.9)/18497</f>
        <v>0.7491539168513817</v>
      </c>
    </row>
    <row r="14" ht="25.25" customHeight="1">
      <c r="A14" s="9"/>
      <c r="B14" t="s" s="13">
        <v>7</v>
      </c>
      <c r="C14" s="14">
        <v>76000</v>
      </c>
      <c r="D14" t="s" s="15">
        <v>23</v>
      </c>
      <c r="E14" s="14">
        <v>86000</v>
      </c>
      <c r="F14" t="s" s="15">
        <v>7</v>
      </c>
      <c r="G14" s="14">
        <f>(76000-83142.9)/18497</f>
        <v>-0.3861653241066116</v>
      </c>
    </row>
    <row r="15" ht="25.25" customHeight="1">
      <c r="A15" s="9"/>
      <c r="B15" t="s" s="10">
        <v>10</v>
      </c>
      <c r="C15" s="11">
        <v>80000</v>
      </c>
      <c r="D15" t="s" s="12">
        <v>24</v>
      </c>
      <c r="E15" s="11">
        <v>86000</v>
      </c>
      <c r="F15" t="s" s="12">
        <v>10</v>
      </c>
      <c r="G15" s="11">
        <f>(80000-83142.9)/18497</f>
        <v>-0.1699140401146129</v>
      </c>
    </row>
    <row r="16" ht="25.25" customHeight="1">
      <c r="A16" s="9"/>
      <c r="B16" t="s" s="13">
        <v>12</v>
      </c>
      <c r="C16" s="14">
        <v>108000</v>
      </c>
      <c r="D16" t="s" s="15">
        <v>25</v>
      </c>
      <c r="E16" s="14">
        <f>VARA(C13:C19)</f>
        <v>342142857.1428571</v>
      </c>
      <c r="F16" t="s" s="15">
        <v>12</v>
      </c>
      <c r="G16" s="14">
        <f>(108000-83142.9)/18497</f>
        <v>1.343844947829378</v>
      </c>
    </row>
    <row r="17" ht="25.25" customHeight="1">
      <c r="A17" s="9"/>
      <c r="B17" t="s" s="10">
        <v>14</v>
      </c>
      <c r="C17" s="11">
        <v>86000</v>
      </c>
      <c r="D17" t="s" s="12">
        <v>26</v>
      </c>
      <c r="E17" s="11">
        <f>STDEVA(C13:C19)</f>
        <v>18497.104020436742</v>
      </c>
      <c r="F17" t="s" s="12">
        <v>14</v>
      </c>
      <c r="G17" s="11">
        <f t="shared" si="17" ref="G17:G19">(86000-83142.9)/18497</f>
        <v>0.1544628858733852</v>
      </c>
    </row>
    <row r="18" ht="25.25" customHeight="1">
      <c r="A18" s="9"/>
      <c r="B18" t="s" s="13">
        <v>16</v>
      </c>
      <c r="C18" s="14">
        <v>49000</v>
      </c>
      <c r="D18" t="s" s="15">
        <v>17</v>
      </c>
      <c r="E18" s="14">
        <v>97000</v>
      </c>
      <c r="F18" t="s" s="15">
        <v>16</v>
      </c>
      <c r="G18" s="14">
        <f>(49000-83142.9)/18497</f>
        <v>-1.845861491052603</v>
      </c>
    </row>
    <row r="19" ht="25.25" customHeight="1">
      <c r="A19" s="9"/>
      <c r="B19" t="s" s="10">
        <v>18</v>
      </c>
      <c r="C19" s="11">
        <v>86000</v>
      </c>
      <c r="D19" t="s" s="12">
        <v>19</v>
      </c>
      <c r="E19" s="11">
        <v>75000</v>
      </c>
      <c r="F19" t="s" s="12">
        <v>18</v>
      </c>
      <c r="G19" s="11">
        <f t="shared" si="17"/>
        <v>0.1544628858733852</v>
      </c>
    </row>
    <row r="20" ht="25.25" customHeight="1">
      <c r="A20" s="9"/>
      <c r="B20" s="16"/>
      <c r="C20" s="14"/>
      <c r="D20" t="s" s="15">
        <v>20</v>
      </c>
      <c r="E20" s="14">
        <v>22000</v>
      </c>
      <c r="F20" s="14"/>
      <c r="G20" s="14"/>
    </row>
    <row r="21" ht="59.25" customHeight="1">
      <c r="A21" s="9"/>
      <c r="B21" t="s" s="10">
        <v>27</v>
      </c>
      <c r="C21" s="17"/>
      <c r="D21" s="17"/>
      <c r="E21" s="17"/>
      <c r="F21" s="17"/>
      <c r="G21" s="17"/>
    </row>
    <row r="22" ht="25.25" customHeight="1">
      <c r="A22" s="9"/>
      <c r="B22" s="16"/>
      <c r="C22" s="14"/>
      <c r="D22" s="14"/>
      <c r="E22" s="14"/>
      <c r="F22" s="14"/>
      <c r="G22" s="14"/>
    </row>
    <row r="23" ht="25.25" customHeight="1">
      <c r="A23" s="9"/>
      <c r="B23" s="18"/>
      <c r="C23" s="11"/>
      <c r="D23" s="11"/>
      <c r="E23" s="11"/>
      <c r="F23" s="11"/>
      <c r="G23" s="11"/>
    </row>
  </sheetData>
  <mergeCells count="1">
    <mergeCell ref="B21:G21"/>
  </mergeCells>
  <pageMargins left="0.5" right="0.5" top="0.75" bottom="0.75" header="0.277778" footer="0.277778"/>
  <pageSetup firstPageNumber="1" fitToHeight="1" fitToWidth="1" scale="74" useFirstPageNumber="0" orientation="landscape"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F8"/>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9" customWidth="1"/>
    <col min="2" max="2" width="16.3516" style="19" customWidth="1"/>
    <col min="3" max="3" width="16.3516" style="19" customWidth="1"/>
    <col min="4" max="4" width="16.3516" style="19" customWidth="1"/>
    <col min="5" max="5" width="16.3516" style="19" customWidth="1"/>
    <col min="6" max="6" width="16.3516" style="19" customWidth="1"/>
    <col min="7" max="256" width="16.3516" style="19" customWidth="1"/>
  </cols>
  <sheetData>
    <row r="1" ht="20.55" customHeight="1">
      <c r="A1" t="s" s="20">
        <v>28</v>
      </c>
      <c r="B1" t="s" s="20">
        <v>29</v>
      </c>
      <c r="C1" t="s" s="20">
        <v>30</v>
      </c>
      <c r="D1" s="21"/>
      <c r="E1" t="s" s="20">
        <v>28</v>
      </c>
      <c r="F1" t="s" s="20">
        <v>30</v>
      </c>
    </row>
    <row r="2" ht="25.55" customHeight="1">
      <c r="A2" t="s" s="22">
        <v>5</v>
      </c>
      <c r="B2" s="23">
        <v>2086</v>
      </c>
      <c r="C2" s="24">
        <v>97000</v>
      </c>
      <c r="D2" s="25"/>
      <c r="E2" t="s" s="26">
        <v>5</v>
      </c>
      <c r="F2" s="24">
        <v>97000</v>
      </c>
    </row>
    <row r="3" ht="25.35" customHeight="1">
      <c r="A3" t="s" s="27">
        <v>7</v>
      </c>
      <c r="B3" s="28">
        <v>2023</v>
      </c>
      <c r="C3" s="29">
        <v>76000</v>
      </c>
      <c r="D3" s="30"/>
      <c r="E3" t="s" s="31">
        <v>7</v>
      </c>
      <c r="F3" s="29">
        <v>76000</v>
      </c>
    </row>
    <row r="4" ht="42.35" customHeight="1">
      <c r="A4" t="s" s="27">
        <v>10</v>
      </c>
      <c r="B4" s="28">
        <v>1983</v>
      </c>
      <c r="C4" s="29">
        <v>80000</v>
      </c>
      <c r="D4" s="30"/>
      <c r="E4" t="s" s="31">
        <v>10</v>
      </c>
      <c r="F4" s="29">
        <v>80000</v>
      </c>
    </row>
    <row r="5" ht="25.35" customHeight="1">
      <c r="A5" t="s" s="27">
        <v>12</v>
      </c>
      <c r="B5" s="28">
        <v>1980</v>
      </c>
      <c r="C5" s="29">
        <v>108000</v>
      </c>
      <c r="D5" s="30"/>
      <c r="E5" t="s" s="31">
        <v>12</v>
      </c>
      <c r="F5" s="29">
        <v>108000</v>
      </c>
    </row>
    <row r="6" ht="25.35" customHeight="1">
      <c r="A6" t="s" s="27">
        <v>14</v>
      </c>
      <c r="B6" s="28">
        <v>1903</v>
      </c>
      <c r="C6" s="29">
        <v>86000</v>
      </c>
      <c r="D6" s="30"/>
      <c r="E6" t="s" s="31">
        <v>14</v>
      </c>
      <c r="F6" s="29">
        <v>86000</v>
      </c>
    </row>
    <row r="7" ht="42.35" customHeight="1">
      <c r="A7" t="s" s="27">
        <v>16</v>
      </c>
      <c r="B7" s="28">
        <v>1897</v>
      </c>
      <c r="C7" s="29">
        <v>49000</v>
      </c>
      <c r="D7" s="30"/>
      <c r="E7" t="s" s="31">
        <v>16</v>
      </c>
      <c r="F7" s="29">
        <v>49000</v>
      </c>
    </row>
    <row r="8" ht="42.35" customHeight="1">
      <c r="A8" t="s" s="27">
        <v>18</v>
      </c>
      <c r="B8" s="28">
        <v>1887</v>
      </c>
      <c r="C8" s="29">
        <v>86000</v>
      </c>
      <c r="D8" s="30"/>
      <c r="E8" t="s" s="31">
        <v>18</v>
      </c>
      <c r="F8" s="29">
        <v>86000</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