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igital Traders\Programming\Excel\"/>
    </mc:Choice>
  </mc:AlternateContent>
  <xr:revisionPtr revIDLastSave="0" documentId="8_{F055BE1B-4713-4D79-B592-C383887053C9}" xr6:coauthVersionLast="47" xr6:coauthVersionMax="47" xr10:uidLastSave="{00000000-0000-0000-0000-000000000000}"/>
  <bookViews>
    <workbookView xWindow="-110" yWindow="-110" windowWidth="19420" windowHeight="10420" xr2:uid="{37C40839-05D7-4374-8625-4186FD6B6DAF}"/>
  </bookViews>
  <sheets>
    <sheet name="CGPA" sheetId="1" r:id="rId1"/>
    <sheet name="SCGPA" sheetId="4" r:id="rId2"/>
    <sheet name="Course Map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" l="1"/>
  <c r="H42" i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B42" i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H31" i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B31" i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H20" i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B20" i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H9" i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E39" i="3"/>
  <c r="B25" i="4"/>
  <c r="D22" i="4"/>
  <c r="E22" i="4" s="1"/>
  <c r="L4" i="3"/>
  <c r="L5" i="3"/>
  <c r="L6" i="3"/>
  <c r="L7" i="3"/>
  <c r="L8" i="3"/>
  <c r="K3" i="3"/>
  <c r="K9" i="3" s="1"/>
  <c r="D16" i="4"/>
  <c r="E16" i="4" s="1"/>
  <c r="D15" i="4"/>
  <c r="E15" i="4" s="1"/>
  <c r="D17" i="4"/>
  <c r="E17" i="4" s="1"/>
  <c r="D18" i="4"/>
  <c r="E18" i="4" s="1"/>
  <c r="D19" i="4"/>
  <c r="E19" i="4" s="1"/>
  <c r="D20" i="4"/>
  <c r="E20" i="4" s="1"/>
  <c r="D21" i="4"/>
  <c r="E21" i="4" s="1"/>
  <c r="D23" i="4"/>
  <c r="E2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3" i="4"/>
  <c r="E3" i="4" s="1"/>
  <c r="J9" i="3"/>
  <c r="D3" i="1"/>
  <c r="K42" i="1" l="1"/>
  <c r="K43" i="1" s="1"/>
  <c r="E42" i="1"/>
  <c r="E43" i="1" s="1"/>
  <c r="K31" i="1"/>
  <c r="K32" i="1" s="1"/>
  <c r="E31" i="1"/>
  <c r="E32" i="1" s="1"/>
  <c r="K20" i="1"/>
  <c r="K21" i="1" s="1"/>
  <c r="E20" i="1"/>
  <c r="E21" i="1" s="1"/>
  <c r="K9" i="1"/>
  <c r="K10" i="1" s="1"/>
  <c r="E25" i="4"/>
  <c r="E26" i="4" s="1"/>
  <c r="L9" i="3"/>
  <c r="L3" i="3"/>
  <c r="E41" i="3"/>
  <c r="D4" i="1"/>
  <c r="E4" i="1" s="1"/>
  <c r="D5" i="1"/>
  <c r="E5" i="1" s="1"/>
  <c r="D6" i="1"/>
  <c r="E6" i="1" s="1"/>
  <c r="D7" i="1"/>
  <c r="E7" i="1" s="1"/>
  <c r="D8" i="1"/>
  <c r="E8" i="1" s="1"/>
  <c r="E3" i="1"/>
  <c r="B9" i="1" l="1"/>
  <c r="B45" i="1" s="1"/>
  <c r="E9" i="1" l="1"/>
  <c r="E10" i="1" l="1"/>
</calcChain>
</file>

<file path=xl/sharedStrings.xml><?xml version="1.0" encoding="utf-8"?>
<sst xmlns="http://schemas.openxmlformats.org/spreadsheetml/2006/main" count="301" uniqueCount="113">
  <si>
    <t>A</t>
  </si>
  <si>
    <t>A-</t>
  </si>
  <si>
    <t>B+</t>
  </si>
  <si>
    <t>B-</t>
  </si>
  <si>
    <t>C+</t>
  </si>
  <si>
    <t>C</t>
  </si>
  <si>
    <t>C-</t>
  </si>
  <si>
    <t>B</t>
  </si>
  <si>
    <t>EE Lab</t>
  </si>
  <si>
    <t>Physics Lab</t>
  </si>
  <si>
    <t>Chemistry</t>
  </si>
  <si>
    <t>Mechanics</t>
  </si>
  <si>
    <t>Islamic Studies</t>
  </si>
  <si>
    <t>Calculus I</t>
  </si>
  <si>
    <t>CS 100</t>
  </si>
  <si>
    <t>Course</t>
  </si>
  <si>
    <t>CH</t>
  </si>
  <si>
    <t>Grade</t>
  </si>
  <si>
    <t>Grade points</t>
  </si>
  <si>
    <t>Sum</t>
  </si>
  <si>
    <t>GPA</t>
  </si>
  <si>
    <t>CGPA</t>
  </si>
  <si>
    <t>Chem Lab</t>
  </si>
  <si>
    <t>Bio Lab</t>
  </si>
  <si>
    <t>Biology 101</t>
  </si>
  <si>
    <t>Modern Physics</t>
  </si>
  <si>
    <t>WnC</t>
  </si>
  <si>
    <t>Linear Algebra w/ Differential Eqs</t>
  </si>
  <si>
    <t>Intro to Formal Maths</t>
  </si>
  <si>
    <t>Calculus II</t>
  </si>
  <si>
    <t>Introduction to Differential Eq</t>
  </si>
  <si>
    <t>Fundamentals of Organic Chem</t>
  </si>
  <si>
    <t>Pakistan Studies</t>
  </si>
  <si>
    <t>Probability</t>
  </si>
  <si>
    <t>Principles of economics</t>
  </si>
  <si>
    <t>Organizational Behaviour</t>
  </si>
  <si>
    <t>Education and Conflict</t>
  </si>
  <si>
    <t>Applied Prob</t>
  </si>
  <si>
    <t>Algebra - I</t>
  </si>
  <si>
    <t>Linear Algebra - II</t>
  </si>
  <si>
    <t>Discrete Maths</t>
  </si>
  <si>
    <t>Statistics</t>
  </si>
  <si>
    <t>Advanced Calculus</t>
  </si>
  <si>
    <t>Intro to Game Theory</t>
  </si>
  <si>
    <t>Applied Stochastic Processes</t>
  </si>
  <si>
    <t>Total Grade points</t>
  </si>
  <si>
    <t>Complex Variables</t>
  </si>
  <si>
    <t>OR I</t>
  </si>
  <si>
    <t>Total CH</t>
  </si>
  <si>
    <t>SUM=</t>
  </si>
  <si>
    <t>Uni Core</t>
  </si>
  <si>
    <t>Core</t>
  </si>
  <si>
    <t>Outgroups</t>
  </si>
  <si>
    <t>Major Elective</t>
  </si>
  <si>
    <t>Major Core</t>
  </si>
  <si>
    <t>Free Elective</t>
  </si>
  <si>
    <t>Left</t>
  </si>
  <si>
    <t>Requirment</t>
  </si>
  <si>
    <t>Taken</t>
  </si>
  <si>
    <t>Total</t>
  </si>
  <si>
    <t>Currently Taking</t>
  </si>
  <si>
    <t>Previously Taken</t>
  </si>
  <si>
    <t>Ordinary Differential Equations</t>
  </si>
  <si>
    <t>Senior Spring</t>
  </si>
  <si>
    <t>Senior Fall</t>
  </si>
  <si>
    <t>Summer semester</t>
  </si>
  <si>
    <t>Junior Spring</t>
  </si>
  <si>
    <t>Junior Fall</t>
  </si>
  <si>
    <t>Intro to marketing</t>
  </si>
  <si>
    <t>Principles of management</t>
  </si>
  <si>
    <t>Sophomore Spring</t>
  </si>
  <si>
    <t>Sophomore Fall</t>
  </si>
  <si>
    <t>Freshman Spring</t>
  </si>
  <si>
    <t>Freshman Fall</t>
  </si>
  <si>
    <t>POFA</t>
  </si>
  <si>
    <t>Arabic 1</t>
  </si>
  <si>
    <t>A+</t>
  </si>
  <si>
    <t>Intro to Analysis II</t>
  </si>
  <si>
    <t>Intro to Analysis I</t>
  </si>
  <si>
    <t>Linear Algebra with Differential Eqs</t>
  </si>
  <si>
    <t>Introduction to Analysis I</t>
  </si>
  <si>
    <t>Introduction to Differential Equations</t>
  </si>
  <si>
    <t>Introduction to Formal Maths</t>
  </si>
  <si>
    <t>Linear Algebra II</t>
  </si>
  <si>
    <t>Introduction to Game Theory</t>
  </si>
  <si>
    <t>Discrete Mathematics</t>
  </si>
  <si>
    <t>Introdcution to Analysis II</t>
  </si>
  <si>
    <t>Algebra I</t>
  </si>
  <si>
    <t>Applied Stochstic Processes</t>
  </si>
  <si>
    <t>Applied Probability</t>
  </si>
  <si>
    <t>SCGPA</t>
  </si>
  <si>
    <t>DRP - Topology</t>
  </si>
  <si>
    <t>SPROJ - TDA</t>
  </si>
  <si>
    <t>Operations Research I</t>
  </si>
  <si>
    <t>SPROJ - TDA (A)</t>
  </si>
  <si>
    <t>SPROJ - TDA (B)</t>
  </si>
  <si>
    <t>P</t>
  </si>
  <si>
    <t>-</t>
  </si>
  <si>
    <t>Chinese for Beginners</t>
  </si>
  <si>
    <t>Semester 1</t>
  </si>
  <si>
    <t>Semester 2</t>
  </si>
  <si>
    <t>Semester 3</t>
  </si>
  <si>
    <t>Semester 4</t>
  </si>
  <si>
    <t>Semester 5</t>
  </si>
  <si>
    <t>Semester 6</t>
  </si>
  <si>
    <t>Semester 7</t>
  </si>
  <si>
    <t>Semester 8</t>
  </si>
  <si>
    <t>Course 1</t>
  </si>
  <si>
    <t>Course 2</t>
  </si>
  <si>
    <t>Course 3</t>
  </si>
  <si>
    <t>Course 4</t>
  </si>
  <si>
    <t>Course 5</t>
  </si>
  <si>
    <t>Course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</si>
</sst>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8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3" borderId="1" xfId="0" applyFill="1" applyBorder="1"/>
    <xf numFmtId="0" fontId="1" fillId="0" borderId="1" xfId="0" applyFont="1" applyBorder="1"/>
    <xf numFmtId="0" fontId="3" fillId="0" borderId="1" xfId="0" applyFont="1" applyBorder="1"/>
    <xf numFmtId="0" fontId="0" fillId="4" borderId="2" xfId="0" applyFill="1" applyBorder="1"/>
    <xf numFmtId="0" fontId="0" fillId="0" borderId="9" xfId="0" applyBorder="1"/>
    <xf numFmtId="2" fontId="0" fillId="0" borderId="0" xfId="0" applyNumberFormat="1"/>
    <xf numFmtId="0" fontId="0" fillId="12" borderId="8" xfId="0" applyFill="1" applyBorder="1"/>
    <xf numFmtId="0" fontId="0" fillId="12" borderId="8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C5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ED2C1-0CA2-49DA-946D-1BBDE1FC96EC}">
  <dimension ref="A1:N51"/>
  <sheetViews>
    <sheetView tabSelected="1" workbookViewId="0">
      <selection activeCell="G46" sqref="G46"/>
    </sheetView>
  </sheetViews>
  <sheetFormatPr defaultRowHeight="14.5" x14ac:dyDescent="0.35"/>
  <cols>
    <col min="1" max="1" width="27.26953125" bestFit="1" customWidth="1"/>
    <col min="3" max="3" width="9" bestFit="1" customWidth="1"/>
    <col min="4" max="4" width="11.54296875" bestFit="1" customWidth="1"/>
    <col min="5" max="5" width="16.26953125" bestFit="1" customWidth="1"/>
    <col min="7" max="7" width="29" bestFit="1" customWidth="1"/>
    <col min="10" max="10" width="11.54296875" bestFit="1" customWidth="1"/>
    <col min="11" max="11" width="16.26953125" style="5" bestFit="1" customWidth="1"/>
  </cols>
  <sheetData>
    <row r="1" spans="1:14" x14ac:dyDescent="0.35">
      <c r="A1" s="36" t="s">
        <v>99</v>
      </c>
      <c r="B1" s="37"/>
      <c r="C1" s="37"/>
      <c r="D1" s="37"/>
      <c r="E1" s="38"/>
      <c r="G1" s="36" t="s">
        <v>100</v>
      </c>
      <c r="H1" s="37"/>
      <c r="I1" s="37"/>
      <c r="J1" s="37"/>
      <c r="K1" s="38"/>
    </row>
    <row r="2" spans="1:14" x14ac:dyDescent="0.35">
      <c r="A2" s="1" t="s">
        <v>15</v>
      </c>
      <c r="B2" s="1" t="s">
        <v>16</v>
      </c>
      <c r="C2" s="1" t="s">
        <v>17</v>
      </c>
      <c r="D2" s="3" t="s">
        <v>18</v>
      </c>
      <c r="E2" s="1" t="s">
        <v>45</v>
      </c>
      <c r="G2" s="1" t="s">
        <v>15</v>
      </c>
      <c r="H2" s="1" t="s">
        <v>16</v>
      </c>
      <c r="I2" s="1" t="s">
        <v>17</v>
      </c>
      <c r="J2" s="3" t="s">
        <v>18</v>
      </c>
      <c r="K2" s="1" t="s">
        <v>45</v>
      </c>
      <c r="M2" s="1" t="s">
        <v>76</v>
      </c>
      <c r="N2" s="8">
        <v>4</v>
      </c>
    </row>
    <row r="3" spans="1:14" x14ac:dyDescent="0.35">
      <c r="A3" s="3" t="s">
        <v>107</v>
      </c>
      <c r="B3" s="9">
        <v>3</v>
      </c>
      <c r="C3" s="10" t="s">
        <v>76</v>
      </c>
      <c r="D3" s="14">
        <f t="shared" ref="D3:D8" si="0">VLOOKUP(C3, $M$2:$N$11, 2, FALSE)</f>
        <v>4</v>
      </c>
      <c r="E3" s="20">
        <f>D3*B3</f>
        <v>12</v>
      </c>
      <c r="G3" s="3" t="s">
        <v>107</v>
      </c>
      <c r="H3" s="9">
        <v>2</v>
      </c>
      <c r="I3" s="10" t="s">
        <v>7</v>
      </c>
      <c r="J3" s="14">
        <f t="shared" ref="J3:J8" si="1">VLOOKUP(I3, $M$2:$N$11, 2, FALSE)</f>
        <v>3</v>
      </c>
      <c r="K3" s="20">
        <f>J3*H3</f>
        <v>6</v>
      </c>
      <c r="M3" s="1" t="s">
        <v>0</v>
      </c>
      <c r="N3" s="8">
        <v>4</v>
      </c>
    </row>
    <row r="4" spans="1:14" x14ac:dyDescent="0.35">
      <c r="A4" s="2" t="s">
        <v>108</v>
      </c>
      <c r="B4" s="11">
        <v>4</v>
      </c>
      <c r="C4" s="12" t="s">
        <v>0</v>
      </c>
      <c r="D4" s="15">
        <f t="shared" si="0"/>
        <v>4</v>
      </c>
      <c r="E4" s="19">
        <f>D4*B4</f>
        <v>16</v>
      </c>
      <c r="G4" s="2" t="s">
        <v>108</v>
      </c>
      <c r="H4" s="11">
        <v>2</v>
      </c>
      <c r="I4" s="12" t="s">
        <v>2</v>
      </c>
      <c r="J4" s="15">
        <f t="shared" si="1"/>
        <v>3.3</v>
      </c>
      <c r="K4" s="19">
        <f>J4*H4</f>
        <v>6.6</v>
      </c>
      <c r="M4" s="1" t="s">
        <v>1</v>
      </c>
      <c r="N4" s="8">
        <v>3.7</v>
      </c>
    </row>
    <row r="5" spans="1:14" x14ac:dyDescent="0.35">
      <c r="A5" s="2" t="s">
        <v>109</v>
      </c>
      <c r="B5" s="11">
        <v>2</v>
      </c>
      <c r="C5" s="12" t="s">
        <v>7</v>
      </c>
      <c r="D5" s="15">
        <f t="shared" si="0"/>
        <v>3</v>
      </c>
      <c r="E5" s="19">
        <f t="shared" ref="E5:E8" si="2">D5*B5</f>
        <v>6</v>
      </c>
      <c r="G5" s="2" t="s">
        <v>109</v>
      </c>
      <c r="H5" s="11">
        <v>3</v>
      </c>
      <c r="I5" s="12" t="s">
        <v>2</v>
      </c>
      <c r="J5" s="15">
        <f t="shared" si="1"/>
        <v>3.3</v>
      </c>
      <c r="K5" s="19">
        <f t="shared" ref="K5:K8" si="3">J5*H5</f>
        <v>9.8999999999999986</v>
      </c>
      <c r="M5" s="1" t="s">
        <v>2</v>
      </c>
      <c r="N5" s="8">
        <v>3.3</v>
      </c>
    </row>
    <row r="6" spans="1:14" x14ac:dyDescent="0.35">
      <c r="A6" s="2" t="s">
        <v>110</v>
      </c>
      <c r="B6" s="11">
        <v>3</v>
      </c>
      <c r="C6" s="12" t="s">
        <v>4</v>
      </c>
      <c r="D6" s="15">
        <f t="shared" si="0"/>
        <v>2.2999999999999998</v>
      </c>
      <c r="E6" s="19">
        <f t="shared" si="2"/>
        <v>6.8999999999999995</v>
      </c>
      <c r="G6" s="2" t="s">
        <v>110</v>
      </c>
      <c r="H6" s="11">
        <v>2</v>
      </c>
      <c r="I6" s="12" t="s">
        <v>6</v>
      </c>
      <c r="J6" s="15">
        <f t="shared" si="1"/>
        <v>1.7</v>
      </c>
      <c r="K6" s="19">
        <f t="shared" si="3"/>
        <v>3.4</v>
      </c>
      <c r="M6" s="1" t="s">
        <v>7</v>
      </c>
      <c r="N6" s="8">
        <v>3</v>
      </c>
    </row>
    <row r="7" spans="1:14" x14ac:dyDescent="0.35">
      <c r="A7" s="2" t="s">
        <v>111</v>
      </c>
      <c r="B7" s="11">
        <v>2</v>
      </c>
      <c r="C7" s="12" t="s">
        <v>3</v>
      </c>
      <c r="D7" s="15">
        <f t="shared" si="0"/>
        <v>2.7</v>
      </c>
      <c r="E7" s="19">
        <f t="shared" si="2"/>
        <v>5.4</v>
      </c>
      <c r="G7" s="2" t="s">
        <v>111</v>
      </c>
      <c r="H7" s="11">
        <v>3</v>
      </c>
      <c r="I7" s="12" t="s">
        <v>76</v>
      </c>
      <c r="J7" s="15">
        <f t="shared" si="1"/>
        <v>4</v>
      </c>
      <c r="K7" s="19">
        <f t="shared" si="3"/>
        <v>12</v>
      </c>
      <c r="M7" s="1" t="s">
        <v>3</v>
      </c>
      <c r="N7" s="8">
        <v>2.7</v>
      </c>
    </row>
    <row r="8" spans="1:14" x14ac:dyDescent="0.35">
      <c r="A8" s="2" t="s">
        <v>112</v>
      </c>
      <c r="B8" s="11">
        <v>4</v>
      </c>
      <c r="C8" s="12" t="s">
        <v>0</v>
      </c>
      <c r="D8" s="15">
        <f t="shared" si="0"/>
        <v>4</v>
      </c>
      <c r="E8" s="19">
        <f t="shared" si="2"/>
        <v>16</v>
      </c>
      <c r="G8" s="2" t="s">
        <v>112</v>
      </c>
      <c r="H8" s="11">
        <v>4</v>
      </c>
      <c r="I8" s="12" t="s">
        <v>0</v>
      </c>
      <c r="J8" s="15">
        <f t="shared" si="1"/>
        <v>4</v>
      </c>
      <c r="K8" s="19">
        <f t="shared" si="3"/>
        <v>16</v>
      </c>
      <c r="M8" s="1" t="s">
        <v>4</v>
      </c>
      <c r="N8" s="8">
        <v>2.2999999999999998</v>
      </c>
    </row>
    <row r="9" spans="1:14" x14ac:dyDescent="0.35">
      <c r="A9" s="1" t="s">
        <v>19</v>
      </c>
      <c r="B9" s="7">
        <f>SUM(B3:B8)</f>
        <v>18</v>
      </c>
      <c r="C9" s="7"/>
      <c r="D9" s="7"/>
      <c r="E9" s="16">
        <f>SUM(E3:E8)</f>
        <v>62.3</v>
      </c>
      <c r="G9" s="1" t="s">
        <v>19</v>
      </c>
      <c r="H9" s="7">
        <f>SUM(H3:H8)</f>
        <v>16</v>
      </c>
      <c r="I9" s="7"/>
      <c r="J9" s="7"/>
      <c r="K9" s="16">
        <f>SUM(K3:K8)</f>
        <v>53.9</v>
      </c>
      <c r="M9" s="1" t="s">
        <v>5</v>
      </c>
      <c r="N9" s="8">
        <v>2</v>
      </c>
    </row>
    <row r="10" spans="1:14" x14ac:dyDescent="0.35">
      <c r="A10" s="39" t="s">
        <v>20</v>
      </c>
      <c r="B10" s="40"/>
      <c r="C10" s="40"/>
      <c r="D10" s="41"/>
      <c r="E10" s="17">
        <f>E9/B9</f>
        <v>3.4611111111111108</v>
      </c>
      <c r="G10" s="39" t="s">
        <v>20</v>
      </c>
      <c r="H10" s="40"/>
      <c r="I10" s="40"/>
      <c r="J10" s="41"/>
      <c r="K10" s="17">
        <f>K9/H9</f>
        <v>3.3687499999999999</v>
      </c>
      <c r="M10" s="1" t="s">
        <v>6</v>
      </c>
      <c r="N10" s="8">
        <v>1.7</v>
      </c>
    </row>
    <row r="11" spans="1:14" x14ac:dyDescent="0.35">
      <c r="M11" s="6">
        <v>0</v>
      </c>
      <c r="N11" s="8">
        <v>0</v>
      </c>
    </row>
    <row r="12" spans="1:14" x14ac:dyDescent="0.35">
      <c r="A12" s="36" t="s">
        <v>101</v>
      </c>
      <c r="B12" s="37"/>
      <c r="C12" s="37"/>
      <c r="D12" s="37"/>
      <c r="E12" s="38"/>
      <c r="G12" s="36" t="s">
        <v>102</v>
      </c>
      <c r="H12" s="37"/>
      <c r="I12" s="37"/>
      <c r="J12" s="37"/>
      <c r="K12" s="38"/>
    </row>
    <row r="13" spans="1:14" x14ac:dyDescent="0.35">
      <c r="A13" s="1" t="s">
        <v>15</v>
      </c>
      <c r="B13" s="1" t="s">
        <v>16</v>
      </c>
      <c r="C13" s="1" t="s">
        <v>17</v>
      </c>
      <c r="D13" s="3" t="s">
        <v>18</v>
      </c>
      <c r="E13" s="1" t="s">
        <v>45</v>
      </c>
      <c r="G13" s="1" t="s">
        <v>15</v>
      </c>
      <c r="H13" s="1" t="s">
        <v>16</v>
      </c>
      <c r="I13" s="1" t="s">
        <v>17</v>
      </c>
      <c r="J13" s="3" t="s">
        <v>18</v>
      </c>
      <c r="K13" s="1" t="s">
        <v>45</v>
      </c>
    </row>
    <row r="14" spans="1:14" x14ac:dyDescent="0.35">
      <c r="A14" s="3" t="s">
        <v>107</v>
      </c>
      <c r="B14" s="9">
        <v>2</v>
      </c>
      <c r="C14" s="10" t="s">
        <v>0</v>
      </c>
      <c r="D14" s="14">
        <f t="shared" ref="D14:D19" si="4">VLOOKUP(C14, $M$2:$N$11, 2, FALSE)</f>
        <v>4</v>
      </c>
      <c r="E14" s="20">
        <f>D14*B14</f>
        <v>8</v>
      </c>
      <c r="G14" s="3" t="s">
        <v>107</v>
      </c>
      <c r="H14" s="9">
        <v>2</v>
      </c>
      <c r="I14" s="10" t="s">
        <v>4</v>
      </c>
      <c r="J14" s="14">
        <f t="shared" ref="J14:J19" si="5">VLOOKUP(I14, $M$2:$N$11, 2, FALSE)</f>
        <v>2.2999999999999998</v>
      </c>
      <c r="K14" s="20">
        <f>J14*H14</f>
        <v>4.5999999999999996</v>
      </c>
    </row>
    <row r="15" spans="1:14" x14ac:dyDescent="0.35">
      <c r="A15" s="2" t="s">
        <v>108</v>
      </c>
      <c r="B15" s="11">
        <v>3</v>
      </c>
      <c r="C15" s="12" t="s">
        <v>0</v>
      </c>
      <c r="D15" s="15">
        <f t="shared" si="4"/>
        <v>4</v>
      </c>
      <c r="E15" s="19">
        <f>D15*B15</f>
        <v>12</v>
      </c>
      <c r="G15" s="2" t="s">
        <v>108</v>
      </c>
      <c r="H15" s="11">
        <v>2</v>
      </c>
      <c r="I15" s="12" t="s">
        <v>6</v>
      </c>
      <c r="J15" s="15">
        <f t="shared" si="5"/>
        <v>1.7</v>
      </c>
      <c r="K15" s="19">
        <f>J15*H15</f>
        <v>3.4</v>
      </c>
    </row>
    <row r="16" spans="1:14" x14ac:dyDescent="0.35">
      <c r="A16" s="2" t="s">
        <v>109</v>
      </c>
      <c r="B16" s="11">
        <v>2</v>
      </c>
      <c r="C16" s="12" t="s">
        <v>76</v>
      </c>
      <c r="D16" s="15">
        <f t="shared" si="4"/>
        <v>4</v>
      </c>
      <c r="E16" s="19">
        <f t="shared" ref="E16:E19" si="6">D16*B16</f>
        <v>8</v>
      </c>
      <c r="G16" s="2" t="s">
        <v>109</v>
      </c>
      <c r="H16" s="11">
        <v>3</v>
      </c>
      <c r="I16" s="12" t="s">
        <v>2</v>
      </c>
      <c r="J16" s="15">
        <f t="shared" si="5"/>
        <v>3.3</v>
      </c>
      <c r="K16" s="19">
        <f t="shared" ref="K16:K19" si="7">J16*H16</f>
        <v>9.8999999999999986</v>
      </c>
    </row>
    <row r="17" spans="1:11" x14ac:dyDescent="0.35">
      <c r="A17" s="2" t="s">
        <v>110</v>
      </c>
      <c r="B17" s="11">
        <v>2</v>
      </c>
      <c r="C17" s="12" t="s">
        <v>3</v>
      </c>
      <c r="D17" s="15">
        <f t="shared" si="4"/>
        <v>2.7</v>
      </c>
      <c r="E17" s="19">
        <f t="shared" si="6"/>
        <v>5.4</v>
      </c>
      <c r="G17" s="2" t="s">
        <v>110</v>
      </c>
      <c r="H17" s="11">
        <v>4</v>
      </c>
      <c r="I17" s="12" t="s">
        <v>0</v>
      </c>
      <c r="J17" s="15">
        <f t="shared" si="5"/>
        <v>4</v>
      </c>
      <c r="K17" s="19">
        <f t="shared" si="7"/>
        <v>16</v>
      </c>
    </row>
    <row r="18" spans="1:11" x14ac:dyDescent="0.35">
      <c r="A18" s="2" t="s">
        <v>111</v>
      </c>
      <c r="B18" s="11">
        <v>4</v>
      </c>
      <c r="C18" s="12" t="s">
        <v>3</v>
      </c>
      <c r="D18" s="15">
        <f t="shared" si="4"/>
        <v>2.7</v>
      </c>
      <c r="E18" s="19">
        <f t="shared" si="6"/>
        <v>10.8</v>
      </c>
      <c r="G18" s="2" t="s">
        <v>111</v>
      </c>
      <c r="H18" s="11">
        <v>3</v>
      </c>
      <c r="I18" s="12" t="s">
        <v>76</v>
      </c>
      <c r="J18" s="15">
        <f t="shared" si="5"/>
        <v>4</v>
      </c>
      <c r="K18" s="19">
        <f t="shared" si="7"/>
        <v>12</v>
      </c>
    </row>
    <row r="19" spans="1:11" x14ac:dyDescent="0.35">
      <c r="A19" s="2" t="s">
        <v>112</v>
      </c>
      <c r="B19" s="11">
        <v>4</v>
      </c>
      <c r="C19" s="12" t="s">
        <v>0</v>
      </c>
      <c r="D19" s="15">
        <f t="shared" si="4"/>
        <v>4</v>
      </c>
      <c r="E19" s="19">
        <f t="shared" si="6"/>
        <v>16</v>
      </c>
      <c r="G19" s="2" t="s">
        <v>112</v>
      </c>
      <c r="H19" s="11">
        <v>3</v>
      </c>
      <c r="I19" s="12" t="s">
        <v>3</v>
      </c>
      <c r="J19" s="15">
        <f t="shared" si="5"/>
        <v>2.7</v>
      </c>
      <c r="K19" s="19">
        <f t="shared" si="7"/>
        <v>8.1000000000000014</v>
      </c>
    </row>
    <row r="20" spans="1:11" x14ac:dyDescent="0.35">
      <c r="A20" s="1" t="s">
        <v>19</v>
      </c>
      <c r="B20" s="7">
        <f>SUM(B14:B19)</f>
        <v>17</v>
      </c>
      <c r="C20" s="7"/>
      <c r="D20" s="7"/>
      <c r="E20" s="16">
        <f>SUM(E14:E19)</f>
        <v>60.2</v>
      </c>
      <c r="G20" s="1" t="s">
        <v>19</v>
      </c>
      <c r="H20" s="7">
        <f>SUM(H14:H19)</f>
        <v>17</v>
      </c>
      <c r="I20" s="7"/>
      <c r="J20" s="7"/>
      <c r="K20" s="16">
        <f>SUM(K14:K19)</f>
        <v>54</v>
      </c>
    </row>
    <row r="21" spans="1:11" x14ac:dyDescent="0.35">
      <c r="A21" s="39" t="s">
        <v>20</v>
      </c>
      <c r="B21" s="40"/>
      <c r="C21" s="40"/>
      <c r="D21" s="41"/>
      <c r="E21" s="17">
        <f>E20/B20</f>
        <v>3.5411764705882356</v>
      </c>
      <c r="G21" s="39" t="s">
        <v>20</v>
      </c>
      <c r="H21" s="40"/>
      <c r="I21" s="40"/>
      <c r="J21" s="41"/>
      <c r="K21" s="17">
        <f>K20/H20</f>
        <v>3.1764705882352939</v>
      </c>
    </row>
    <row r="22" spans="1:11" x14ac:dyDescent="0.35">
      <c r="A22" s="5"/>
      <c r="B22" s="5"/>
      <c r="C22" s="5"/>
      <c r="G22" s="5"/>
      <c r="H22" s="5"/>
      <c r="I22" s="5"/>
    </row>
    <row r="23" spans="1:11" x14ac:dyDescent="0.35">
      <c r="A23" s="36" t="s">
        <v>103</v>
      </c>
      <c r="B23" s="37"/>
      <c r="C23" s="37"/>
      <c r="D23" s="37"/>
      <c r="E23" s="38"/>
      <c r="G23" s="36" t="s">
        <v>104</v>
      </c>
      <c r="H23" s="37"/>
      <c r="I23" s="37"/>
      <c r="J23" s="37"/>
      <c r="K23" s="38"/>
    </row>
    <row r="24" spans="1:11" x14ac:dyDescent="0.35">
      <c r="A24" s="1" t="s">
        <v>15</v>
      </c>
      <c r="B24" s="1" t="s">
        <v>16</v>
      </c>
      <c r="C24" s="1" t="s">
        <v>17</v>
      </c>
      <c r="D24" s="3" t="s">
        <v>18</v>
      </c>
      <c r="E24" s="1" t="s">
        <v>45</v>
      </c>
      <c r="G24" s="1" t="s">
        <v>15</v>
      </c>
      <c r="H24" s="1" t="s">
        <v>16</v>
      </c>
      <c r="I24" s="1" t="s">
        <v>17</v>
      </c>
      <c r="J24" s="3" t="s">
        <v>18</v>
      </c>
      <c r="K24" s="1" t="s">
        <v>45</v>
      </c>
    </row>
    <row r="25" spans="1:11" x14ac:dyDescent="0.35">
      <c r="A25" s="3" t="s">
        <v>107</v>
      </c>
      <c r="B25" s="9">
        <v>4</v>
      </c>
      <c r="C25" s="10" t="s">
        <v>1</v>
      </c>
      <c r="D25" s="14">
        <f t="shared" ref="D25:D30" si="8">VLOOKUP(C25, $M$2:$N$11, 2, FALSE)</f>
        <v>3.7</v>
      </c>
      <c r="E25" s="20">
        <f>D25*B25</f>
        <v>14.8</v>
      </c>
      <c r="G25" s="3" t="s">
        <v>107</v>
      </c>
      <c r="H25" s="9">
        <v>3</v>
      </c>
      <c r="I25" s="10" t="s">
        <v>76</v>
      </c>
      <c r="J25" s="14">
        <f t="shared" ref="J25:J30" si="9">VLOOKUP(I25, $M$2:$N$11, 2, FALSE)</f>
        <v>4</v>
      </c>
      <c r="K25" s="20">
        <f>J25*H25</f>
        <v>12</v>
      </c>
    </row>
    <row r="26" spans="1:11" x14ac:dyDescent="0.35">
      <c r="A26" s="2" t="s">
        <v>108</v>
      </c>
      <c r="B26" s="11">
        <v>2</v>
      </c>
      <c r="C26" s="12" t="s">
        <v>2</v>
      </c>
      <c r="D26" s="15">
        <f t="shared" si="8"/>
        <v>3.3</v>
      </c>
      <c r="E26" s="19">
        <f>D26*B26</f>
        <v>6.6</v>
      </c>
      <c r="G26" s="2" t="s">
        <v>108</v>
      </c>
      <c r="H26" s="11">
        <v>3</v>
      </c>
      <c r="I26" s="12" t="s">
        <v>1</v>
      </c>
      <c r="J26" s="15">
        <f t="shared" si="9"/>
        <v>3.7</v>
      </c>
      <c r="K26" s="19">
        <f>J26*H26</f>
        <v>11.100000000000001</v>
      </c>
    </row>
    <row r="27" spans="1:11" x14ac:dyDescent="0.35">
      <c r="A27" s="2" t="s">
        <v>109</v>
      </c>
      <c r="B27" s="11">
        <v>2</v>
      </c>
      <c r="C27" s="12" t="s">
        <v>3</v>
      </c>
      <c r="D27" s="15">
        <f t="shared" si="8"/>
        <v>2.7</v>
      </c>
      <c r="E27" s="19">
        <f t="shared" ref="E27:E30" si="10">D27*B27</f>
        <v>5.4</v>
      </c>
      <c r="G27" s="2" t="s">
        <v>109</v>
      </c>
      <c r="H27" s="11">
        <v>2</v>
      </c>
      <c r="I27" s="12" t="s">
        <v>0</v>
      </c>
      <c r="J27" s="15">
        <f t="shared" si="9"/>
        <v>4</v>
      </c>
      <c r="K27" s="19">
        <f t="shared" ref="K27:K30" si="11">J27*H27</f>
        <v>8</v>
      </c>
    </row>
    <row r="28" spans="1:11" x14ac:dyDescent="0.35">
      <c r="A28" s="2" t="s">
        <v>110</v>
      </c>
      <c r="B28" s="11">
        <v>3</v>
      </c>
      <c r="C28" s="12" t="s">
        <v>76</v>
      </c>
      <c r="D28" s="15">
        <f t="shared" si="8"/>
        <v>4</v>
      </c>
      <c r="E28" s="19">
        <f t="shared" si="10"/>
        <v>12</v>
      </c>
      <c r="G28" s="2" t="s">
        <v>110</v>
      </c>
      <c r="H28" s="11">
        <v>1</v>
      </c>
      <c r="I28" s="12" t="s">
        <v>0</v>
      </c>
      <c r="J28" s="15">
        <f t="shared" si="9"/>
        <v>4</v>
      </c>
      <c r="K28" s="19">
        <f t="shared" si="11"/>
        <v>4</v>
      </c>
    </row>
    <row r="29" spans="1:11" x14ac:dyDescent="0.35">
      <c r="A29" s="2" t="s">
        <v>111</v>
      </c>
      <c r="B29" s="11">
        <v>2</v>
      </c>
      <c r="C29" s="12" t="s">
        <v>76</v>
      </c>
      <c r="D29" s="15">
        <f t="shared" si="8"/>
        <v>4</v>
      </c>
      <c r="E29" s="19">
        <f t="shared" si="10"/>
        <v>8</v>
      </c>
      <c r="G29" s="2" t="s">
        <v>111</v>
      </c>
      <c r="H29" s="11">
        <v>4</v>
      </c>
      <c r="I29" s="12" t="s">
        <v>3</v>
      </c>
      <c r="J29" s="15">
        <f t="shared" si="9"/>
        <v>2.7</v>
      </c>
      <c r="K29" s="19">
        <f t="shared" si="11"/>
        <v>10.8</v>
      </c>
    </row>
    <row r="30" spans="1:11" x14ac:dyDescent="0.35">
      <c r="A30" s="2" t="s">
        <v>112</v>
      </c>
      <c r="B30" s="11">
        <v>3</v>
      </c>
      <c r="C30" s="12" t="s">
        <v>5</v>
      </c>
      <c r="D30" s="15">
        <f t="shared" si="8"/>
        <v>2</v>
      </c>
      <c r="E30" s="19">
        <f t="shared" si="10"/>
        <v>6</v>
      </c>
      <c r="G30" s="2" t="s">
        <v>112</v>
      </c>
      <c r="H30" s="11">
        <v>3</v>
      </c>
      <c r="I30" s="12" t="s">
        <v>7</v>
      </c>
      <c r="J30" s="15">
        <f t="shared" si="9"/>
        <v>3</v>
      </c>
      <c r="K30" s="19">
        <f t="shared" si="11"/>
        <v>9</v>
      </c>
    </row>
    <row r="31" spans="1:11" x14ac:dyDescent="0.35">
      <c r="A31" s="1" t="s">
        <v>19</v>
      </c>
      <c r="B31" s="7">
        <f>SUM(B25:B30)</f>
        <v>16</v>
      </c>
      <c r="C31" s="7"/>
      <c r="D31" s="7"/>
      <c r="E31" s="16">
        <f>SUM(E25:E30)</f>
        <v>52.8</v>
      </c>
      <c r="G31" s="1" t="s">
        <v>19</v>
      </c>
      <c r="H31" s="7">
        <f>SUM(H25:H30)</f>
        <v>16</v>
      </c>
      <c r="I31" s="7"/>
      <c r="J31" s="7"/>
      <c r="K31" s="16">
        <f>SUM(K25:K30)</f>
        <v>54.900000000000006</v>
      </c>
    </row>
    <row r="32" spans="1:11" x14ac:dyDescent="0.35">
      <c r="A32" s="39" t="s">
        <v>20</v>
      </c>
      <c r="B32" s="40"/>
      <c r="C32" s="40"/>
      <c r="D32" s="41"/>
      <c r="E32" s="17">
        <f>E31/B31</f>
        <v>3.3</v>
      </c>
      <c r="G32" s="39" t="s">
        <v>20</v>
      </c>
      <c r="H32" s="40"/>
      <c r="I32" s="40"/>
      <c r="J32" s="41"/>
      <c r="K32" s="17">
        <f>K31/H31</f>
        <v>3.4312500000000004</v>
      </c>
    </row>
    <row r="33" spans="1:11" x14ac:dyDescent="0.35">
      <c r="A33" s="18"/>
      <c r="B33" s="35"/>
      <c r="C33" s="35"/>
      <c r="D33" s="35"/>
      <c r="E33" s="52"/>
      <c r="G33" s="5"/>
      <c r="H33" s="5"/>
      <c r="I33" s="5"/>
    </row>
    <row r="34" spans="1:11" x14ac:dyDescent="0.35">
      <c r="A34" s="36" t="s">
        <v>105</v>
      </c>
      <c r="B34" s="37"/>
      <c r="C34" s="37"/>
      <c r="D34" s="37"/>
      <c r="E34" s="38"/>
      <c r="G34" s="36" t="s">
        <v>106</v>
      </c>
      <c r="H34" s="37"/>
      <c r="I34" s="37"/>
      <c r="J34" s="37"/>
      <c r="K34" s="38"/>
    </row>
    <row r="35" spans="1:11" x14ac:dyDescent="0.35">
      <c r="A35" s="1" t="s">
        <v>15</v>
      </c>
      <c r="B35" s="1" t="s">
        <v>16</v>
      </c>
      <c r="C35" s="1" t="s">
        <v>17</v>
      </c>
      <c r="D35" s="3" t="s">
        <v>18</v>
      </c>
      <c r="E35" s="1" t="s">
        <v>45</v>
      </c>
      <c r="G35" s="1" t="s">
        <v>15</v>
      </c>
      <c r="H35" s="1" t="s">
        <v>16</v>
      </c>
      <c r="I35" s="1" t="s">
        <v>17</v>
      </c>
      <c r="J35" s="3" t="s">
        <v>18</v>
      </c>
      <c r="K35" s="1" t="s">
        <v>45</v>
      </c>
    </row>
    <row r="36" spans="1:11" x14ac:dyDescent="0.35">
      <c r="A36" s="3" t="s">
        <v>107</v>
      </c>
      <c r="B36" s="9">
        <v>2</v>
      </c>
      <c r="C36" s="10" t="s">
        <v>6</v>
      </c>
      <c r="D36" s="14">
        <f t="shared" ref="D36:D41" si="12">VLOOKUP(C36, $M$2:$N$11, 2, FALSE)</f>
        <v>1.7</v>
      </c>
      <c r="E36" s="20">
        <f>D36*B36</f>
        <v>3.4</v>
      </c>
      <c r="G36" s="3" t="s">
        <v>107</v>
      </c>
      <c r="H36" s="9">
        <v>2</v>
      </c>
      <c r="I36" s="10" t="s">
        <v>2</v>
      </c>
      <c r="J36" s="14">
        <f t="shared" ref="J36:J41" si="13">VLOOKUP(I36, $M$2:$N$11, 2, FALSE)</f>
        <v>3.3</v>
      </c>
      <c r="K36" s="20">
        <f>J36*H36</f>
        <v>6.6</v>
      </c>
    </row>
    <row r="37" spans="1:11" x14ac:dyDescent="0.35">
      <c r="A37" s="2" t="s">
        <v>108</v>
      </c>
      <c r="B37" s="11">
        <v>3</v>
      </c>
      <c r="C37" s="12" t="s">
        <v>76</v>
      </c>
      <c r="D37" s="15">
        <f t="shared" si="12"/>
        <v>4</v>
      </c>
      <c r="E37" s="19">
        <f>D37*B37</f>
        <v>12</v>
      </c>
      <c r="G37" s="2" t="s">
        <v>108</v>
      </c>
      <c r="H37" s="11">
        <v>3</v>
      </c>
      <c r="I37" s="12" t="s">
        <v>76</v>
      </c>
      <c r="J37" s="15">
        <f t="shared" si="13"/>
        <v>4</v>
      </c>
      <c r="K37" s="19">
        <f>J37*H37</f>
        <v>12</v>
      </c>
    </row>
    <row r="38" spans="1:11" x14ac:dyDescent="0.35">
      <c r="A38" s="2" t="s">
        <v>109</v>
      </c>
      <c r="B38" s="11">
        <v>2</v>
      </c>
      <c r="C38" s="12" t="s">
        <v>76</v>
      </c>
      <c r="D38" s="15">
        <f t="shared" si="12"/>
        <v>4</v>
      </c>
      <c r="E38" s="19">
        <f t="shared" ref="E38:E41" si="14">D38*B38</f>
        <v>8</v>
      </c>
      <c r="G38" s="2" t="s">
        <v>109</v>
      </c>
      <c r="H38" s="11">
        <v>3</v>
      </c>
      <c r="I38" s="12" t="s">
        <v>1</v>
      </c>
      <c r="J38" s="15">
        <f t="shared" si="13"/>
        <v>3.7</v>
      </c>
      <c r="K38" s="19">
        <f t="shared" ref="K38:K41" si="15">J38*H38</f>
        <v>11.100000000000001</v>
      </c>
    </row>
    <row r="39" spans="1:11" x14ac:dyDescent="0.35">
      <c r="A39" s="2" t="s">
        <v>110</v>
      </c>
      <c r="B39" s="11">
        <v>3</v>
      </c>
      <c r="C39" s="12" t="s">
        <v>2</v>
      </c>
      <c r="D39" s="15">
        <f t="shared" si="12"/>
        <v>3.3</v>
      </c>
      <c r="E39" s="19">
        <f t="shared" si="14"/>
        <v>9.8999999999999986</v>
      </c>
      <c r="G39" s="2" t="s">
        <v>110</v>
      </c>
      <c r="H39" s="11">
        <v>4</v>
      </c>
      <c r="I39" s="12" t="s">
        <v>3</v>
      </c>
      <c r="J39" s="15">
        <f t="shared" si="13"/>
        <v>2.7</v>
      </c>
      <c r="K39" s="19">
        <f t="shared" si="15"/>
        <v>10.8</v>
      </c>
    </row>
    <row r="40" spans="1:11" x14ac:dyDescent="0.35">
      <c r="A40" s="2" t="s">
        <v>111</v>
      </c>
      <c r="B40" s="11">
        <v>3</v>
      </c>
      <c r="C40" s="12" t="s">
        <v>0</v>
      </c>
      <c r="D40" s="15">
        <f t="shared" si="12"/>
        <v>4</v>
      </c>
      <c r="E40" s="19">
        <f t="shared" si="14"/>
        <v>12</v>
      </c>
      <c r="G40" s="2" t="s">
        <v>111</v>
      </c>
      <c r="H40" s="11">
        <v>2</v>
      </c>
      <c r="I40" s="12" t="s">
        <v>0</v>
      </c>
      <c r="J40" s="15">
        <f t="shared" si="13"/>
        <v>4</v>
      </c>
      <c r="K40" s="19">
        <f t="shared" si="15"/>
        <v>8</v>
      </c>
    </row>
    <row r="41" spans="1:11" x14ac:dyDescent="0.35">
      <c r="A41" s="2" t="s">
        <v>112</v>
      </c>
      <c r="B41" s="11">
        <v>2</v>
      </c>
      <c r="C41" s="12" t="s">
        <v>1</v>
      </c>
      <c r="D41" s="15">
        <f t="shared" si="12"/>
        <v>3.7</v>
      </c>
      <c r="E41" s="19">
        <f t="shared" si="14"/>
        <v>7.4</v>
      </c>
      <c r="G41" s="2" t="s">
        <v>112</v>
      </c>
      <c r="H41" s="11">
        <v>1</v>
      </c>
      <c r="I41" s="12" t="s">
        <v>0</v>
      </c>
      <c r="J41" s="15">
        <f t="shared" si="13"/>
        <v>4</v>
      </c>
      <c r="K41" s="19">
        <f t="shared" si="15"/>
        <v>4</v>
      </c>
    </row>
    <row r="42" spans="1:11" x14ac:dyDescent="0.35">
      <c r="A42" s="1" t="s">
        <v>19</v>
      </c>
      <c r="B42" s="7">
        <f>SUM(B36:B41)</f>
        <v>15</v>
      </c>
      <c r="C42" s="7"/>
      <c r="D42" s="7"/>
      <c r="E42" s="16">
        <f>SUM(E36:E41)</f>
        <v>52.699999999999996</v>
      </c>
      <c r="G42" s="1" t="s">
        <v>19</v>
      </c>
      <c r="H42" s="7">
        <f>SUM(H36:H41)</f>
        <v>15</v>
      </c>
      <c r="I42" s="7"/>
      <c r="J42" s="7"/>
      <c r="K42" s="16">
        <f>SUM(K36:K41)</f>
        <v>52.5</v>
      </c>
    </row>
    <row r="43" spans="1:11" x14ac:dyDescent="0.35">
      <c r="A43" s="39" t="s">
        <v>20</v>
      </c>
      <c r="B43" s="40"/>
      <c r="C43" s="40"/>
      <c r="D43" s="41"/>
      <c r="E43" s="17">
        <f>E42/B42</f>
        <v>3.5133333333333332</v>
      </c>
      <c r="G43" s="39" t="s">
        <v>20</v>
      </c>
      <c r="H43" s="40"/>
      <c r="I43" s="40"/>
      <c r="J43" s="41"/>
      <c r="K43" s="17">
        <f>K42/H42</f>
        <v>3.5</v>
      </c>
    </row>
    <row r="44" spans="1:11" ht="15" thickBot="1" x14ac:dyDescent="0.4"/>
    <row r="45" spans="1:11" ht="15" thickBot="1" x14ac:dyDescent="0.4">
      <c r="A45" s="33" t="s">
        <v>48</v>
      </c>
      <c r="B45" s="34">
        <f>SUM(B9,H9,B20,H20,B31,H31,B42,H42)</f>
        <v>130</v>
      </c>
      <c r="E45" s="21"/>
    </row>
    <row r="46" spans="1:11" ht="15" thickBot="1" x14ac:dyDescent="0.4">
      <c r="A46" s="4" t="s">
        <v>21</v>
      </c>
      <c r="B46" s="53">
        <f>(SUM(E9,K9,E20,K20,E31,K31,E42,K42)/B45)</f>
        <v>3.41</v>
      </c>
      <c r="E46" s="5"/>
    </row>
    <row r="48" spans="1:11" x14ac:dyDescent="0.35">
      <c r="H48" s="5"/>
      <c r="K48"/>
    </row>
    <row r="49" spans="5:11" x14ac:dyDescent="0.35">
      <c r="H49" s="5"/>
      <c r="K49"/>
    </row>
    <row r="50" spans="5:11" x14ac:dyDescent="0.35">
      <c r="H50" s="5"/>
      <c r="K50"/>
    </row>
    <row r="51" spans="5:11" x14ac:dyDescent="0.35">
      <c r="E51" s="32"/>
    </row>
  </sheetData>
  <mergeCells count="16">
    <mergeCell ref="A43:D43"/>
    <mergeCell ref="G43:J43"/>
    <mergeCell ref="A34:E34"/>
    <mergeCell ref="G34:K34"/>
    <mergeCell ref="A32:D32"/>
    <mergeCell ref="G32:J32"/>
    <mergeCell ref="A1:E1"/>
    <mergeCell ref="G1:K1"/>
    <mergeCell ref="A12:E12"/>
    <mergeCell ref="G12:K12"/>
    <mergeCell ref="A23:E23"/>
    <mergeCell ref="G23:K23"/>
    <mergeCell ref="A10:D10"/>
    <mergeCell ref="G10:J10"/>
    <mergeCell ref="A21:D21"/>
    <mergeCell ref="G21:J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B954-ECCC-4413-B592-FF4D4D2812AF}">
  <dimension ref="A1:J26"/>
  <sheetViews>
    <sheetView workbookViewId="0">
      <selection activeCell="A19" sqref="A19"/>
    </sheetView>
  </sheetViews>
  <sheetFormatPr defaultRowHeight="14.5" x14ac:dyDescent="0.35"/>
  <cols>
    <col min="1" max="1" width="32.36328125" bestFit="1" customWidth="1"/>
    <col min="2" max="2" width="10" customWidth="1"/>
    <col min="3" max="3" width="9.08984375" customWidth="1"/>
    <col min="4" max="4" width="12.54296875" customWidth="1"/>
    <col min="5" max="5" width="16.26953125" bestFit="1" customWidth="1"/>
  </cols>
  <sheetData>
    <row r="1" spans="1:10" x14ac:dyDescent="0.35">
      <c r="A1" s="42" t="s">
        <v>90</v>
      </c>
      <c r="B1" s="43"/>
      <c r="C1" s="43"/>
      <c r="D1" s="43"/>
      <c r="E1" s="44"/>
    </row>
    <row r="2" spans="1:10" x14ac:dyDescent="0.35">
      <c r="A2" s="1" t="s">
        <v>15</v>
      </c>
      <c r="B2" s="1" t="s">
        <v>16</v>
      </c>
      <c r="C2" s="1" t="s">
        <v>17</v>
      </c>
      <c r="D2" s="3" t="s">
        <v>18</v>
      </c>
      <c r="E2" s="1" t="s">
        <v>45</v>
      </c>
      <c r="I2" s="1" t="s">
        <v>76</v>
      </c>
      <c r="J2" s="8">
        <v>4</v>
      </c>
    </row>
    <row r="3" spans="1:10" x14ac:dyDescent="0.35">
      <c r="A3" s="3" t="s">
        <v>13</v>
      </c>
      <c r="B3" s="9">
        <v>3</v>
      </c>
      <c r="C3" s="10" t="s">
        <v>3</v>
      </c>
      <c r="D3" s="14">
        <f>VLOOKUP(C3, $I$2:$J$11, 2, FALSE)</f>
        <v>2.7</v>
      </c>
      <c r="E3" s="14">
        <f>D3*B3</f>
        <v>8.1000000000000014</v>
      </c>
      <c r="I3" s="1" t="s">
        <v>0</v>
      </c>
      <c r="J3" s="8">
        <v>4</v>
      </c>
    </row>
    <row r="4" spans="1:10" x14ac:dyDescent="0.35">
      <c r="A4" s="2" t="s">
        <v>29</v>
      </c>
      <c r="B4" s="11">
        <v>3</v>
      </c>
      <c r="C4" s="12" t="s">
        <v>1</v>
      </c>
      <c r="D4" s="15">
        <f t="shared" ref="D4:D23" si="0">VLOOKUP(C4, $I$2:$J$11, 2, FALSE)</f>
        <v>3.7</v>
      </c>
      <c r="E4" s="15">
        <f t="shared" ref="E4:E23" si="1">D4*B4</f>
        <v>11.100000000000001</v>
      </c>
      <c r="I4" s="1" t="s">
        <v>1</v>
      </c>
      <c r="J4" s="8">
        <v>3.7</v>
      </c>
    </row>
    <row r="5" spans="1:10" x14ac:dyDescent="0.35">
      <c r="A5" s="2" t="s">
        <v>79</v>
      </c>
      <c r="B5" s="11">
        <v>3</v>
      </c>
      <c r="C5" s="12" t="s">
        <v>3</v>
      </c>
      <c r="D5" s="15">
        <f t="shared" si="0"/>
        <v>2.7</v>
      </c>
      <c r="E5" s="15">
        <f t="shared" si="1"/>
        <v>8.1000000000000014</v>
      </c>
      <c r="I5" s="1" t="s">
        <v>2</v>
      </c>
      <c r="J5" s="8">
        <v>3.3</v>
      </c>
    </row>
    <row r="6" spans="1:10" x14ac:dyDescent="0.35">
      <c r="A6" s="2" t="s">
        <v>82</v>
      </c>
      <c r="B6" s="11">
        <v>4</v>
      </c>
      <c r="C6" s="12" t="s">
        <v>7</v>
      </c>
      <c r="D6" s="15">
        <f t="shared" si="0"/>
        <v>3</v>
      </c>
      <c r="E6" s="15">
        <f t="shared" si="1"/>
        <v>12</v>
      </c>
      <c r="I6" s="1" t="s">
        <v>7</v>
      </c>
      <c r="J6" s="8">
        <v>3</v>
      </c>
    </row>
    <row r="7" spans="1:10" x14ac:dyDescent="0.35">
      <c r="A7" s="2" t="s">
        <v>80</v>
      </c>
      <c r="B7" s="11">
        <v>4</v>
      </c>
      <c r="C7" s="12" t="s">
        <v>2</v>
      </c>
      <c r="D7" s="15">
        <f t="shared" si="0"/>
        <v>3.3</v>
      </c>
      <c r="E7" s="15">
        <f t="shared" si="1"/>
        <v>13.2</v>
      </c>
      <c r="I7" s="1" t="s">
        <v>3</v>
      </c>
      <c r="J7" s="8">
        <v>2.7</v>
      </c>
    </row>
    <row r="8" spans="1:10" x14ac:dyDescent="0.35">
      <c r="A8" s="2" t="s">
        <v>81</v>
      </c>
      <c r="B8" s="11">
        <v>3</v>
      </c>
      <c r="C8" s="12" t="s">
        <v>7</v>
      </c>
      <c r="D8" s="15">
        <f t="shared" si="0"/>
        <v>3</v>
      </c>
      <c r="E8" s="15">
        <f t="shared" si="1"/>
        <v>9</v>
      </c>
      <c r="I8" s="1" t="s">
        <v>4</v>
      </c>
      <c r="J8" s="8">
        <v>2.2999999999999998</v>
      </c>
    </row>
    <row r="9" spans="1:10" x14ac:dyDescent="0.35">
      <c r="A9" s="2" t="s">
        <v>83</v>
      </c>
      <c r="B9" s="11">
        <v>3</v>
      </c>
      <c r="C9" s="12" t="s">
        <v>3</v>
      </c>
      <c r="D9" s="15">
        <f t="shared" si="0"/>
        <v>2.7</v>
      </c>
      <c r="E9" s="15">
        <f t="shared" si="1"/>
        <v>8.1000000000000014</v>
      </c>
      <c r="I9" s="1" t="s">
        <v>5</v>
      </c>
      <c r="J9" s="8">
        <v>2</v>
      </c>
    </row>
    <row r="10" spans="1:10" x14ac:dyDescent="0.35">
      <c r="A10" s="2" t="s">
        <v>33</v>
      </c>
      <c r="B10" s="11">
        <v>3</v>
      </c>
      <c r="C10" s="12" t="s">
        <v>7</v>
      </c>
      <c r="D10" s="15">
        <f t="shared" si="0"/>
        <v>3</v>
      </c>
      <c r="E10" s="15">
        <f t="shared" si="1"/>
        <v>9</v>
      </c>
      <c r="I10" s="1" t="s">
        <v>6</v>
      </c>
      <c r="J10" s="8">
        <v>1.7</v>
      </c>
    </row>
    <row r="11" spans="1:10" x14ac:dyDescent="0.35">
      <c r="A11" s="2" t="s">
        <v>41</v>
      </c>
      <c r="B11" s="11">
        <v>4</v>
      </c>
      <c r="C11" s="12" t="s">
        <v>0</v>
      </c>
      <c r="D11" s="15">
        <f t="shared" si="0"/>
        <v>4</v>
      </c>
      <c r="E11" s="15">
        <f t="shared" si="1"/>
        <v>16</v>
      </c>
      <c r="I11" s="6">
        <v>0</v>
      </c>
      <c r="J11" s="8">
        <v>0</v>
      </c>
    </row>
    <row r="12" spans="1:10" x14ac:dyDescent="0.35">
      <c r="A12" s="2" t="s">
        <v>84</v>
      </c>
      <c r="B12" s="11">
        <v>4</v>
      </c>
      <c r="C12" s="12" t="s">
        <v>1</v>
      </c>
      <c r="D12" s="15">
        <f t="shared" si="0"/>
        <v>3.7</v>
      </c>
      <c r="E12" s="15">
        <f t="shared" si="1"/>
        <v>14.8</v>
      </c>
    </row>
    <row r="13" spans="1:10" x14ac:dyDescent="0.35">
      <c r="A13" s="2" t="s">
        <v>85</v>
      </c>
      <c r="B13" s="11">
        <v>4</v>
      </c>
      <c r="C13" s="12" t="s">
        <v>2</v>
      </c>
      <c r="D13" s="15">
        <f t="shared" si="0"/>
        <v>3.3</v>
      </c>
      <c r="E13" s="15">
        <f t="shared" si="1"/>
        <v>13.2</v>
      </c>
    </row>
    <row r="14" spans="1:10" x14ac:dyDescent="0.35">
      <c r="A14" s="2" t="s">
        <v>86</v>
      </c>
      <c r="B14" s="11">
        <v>3</v>
      </c>
      <c r="C14" s="12" t="s">
        <v>2</v>
      </c>
      <c r="D14" s="15">
        <f t="shared" si="0"/>
        <v>3.3</v>
      </c>
      <c r="E14" s="15">
        <f t="shared" si="1"/>
        <v>9.8999999999999986</v>
      </c>
    </row>
    <row r="15" spans="1:10" x14ac:dyDescent="0.35">
      <c r="A15" s="2" t="s">
        <v>87</v>
      </c>
      <c r="B15" s="11">
        <v>4</v>
      </c>
      <c r="C15" s="12" t="s">
        <v>0</v>
      </c>
      <c r="D15" s="15">
        <f t="shared" si="0"/>
        <v>4</v>
      </c>
      <c r="E15" s="15">
        <f t="shared" si="1"/>
        <v>16</v>
      </c>
    </row>
    <row r="16" spans="1:10" x14ac:dyDescent="0.35">
      <c r="A16" s="2" t="s">
        <v>93</v>
      </c>
      <c r="B16" s="11">
        <v>3</v>
      </c>
      <c r="C16" s="12" t="s">
        <v>7</v>
      </c>
      <c r="D16" s="15">
        <f t="shared" si="0"/>
        <v>3</v>
      </c>
      <c r="E16" s="15">
        <f t="shared" si="1"/>
        <v>9</v>
      </c>
    </row>
    <row r="17" spans="1:5" x14ac:dyDescent="0.35">
      <c r="A17" s="2" t="s">
        <v>88</v>
      </c>
      <c r="B17" s="11">
        <v>3</v>
      </c>
      <c r="C17" s="12" t="s">
        <v>1</v>
      </c>
      <c r="D17" s="15">
        <f t="shared" si="0"/>
        <v>3.7</v>
      </c>
      <c r="E17" s="15">
        <f t="shared" si="1"/>
        <v>11.100000000000001</v>
      </c>
    </row>
    <row r="18" spans="1:5" x14ac:dyDescent="0.35">
      <c r="A18" s="2" t="s">
        <v>89</v>
      </c>
      <c r="B18" s="11">
        <v>3</v>
      </c>
      <c r="C18" s="12" t="s">
        <v>0</v>
      </c>
      <c r="D18" s="15">
        <f t="shared" si="0"/>
        <v>4</v>
      </c>
      <c r="E18" s="15">
        <f t="shared" si="1"/>
        <v>12</v>
      </c>
    </row>
    <row r="19" spans="1:5" x14ac:dyDescent="0.35">
      <c r="A19" s="2" t="s">
        <v>42</v>
      </c>
      <c r="B19" s="11">
        <v>3</v>
      </c>
      <c r="C19" s="12" t="s">
        <v>76</v>
      </c>
      <c r="D19" s="15">
        <f t="shared" si="0"/>
        <v>4</v>
      </c>
      <c r="E19" s="15">
        <f t="shared" si="1"/>
        <v>12</v>
      </c>
    </row>
    <row r="20" spans="1:5" x14ac:dyDescent="0.35">
      <c r="A20" s="2" t="s">
        <v>46</v>
      </c>
      <c r="B20" s="11">
        <v>3</v>
      </c>
      <c r="C20" s="12" t="s">
        <v>4</v>
      </c>
      <c r="D20" s="15">
        <f t="shared" si="0"/>
        <v>2.2999999999999998</v>
      </c>
      <c r="E20" s="15">
        <f t="shared" si="1"/>
        <v>6.8999999999999995</v>
      </c>
    </row>
    <row r="21" spans="1:5" x14ac:dyDescent="0.35">
      <c r="A21" s="2" t="s">
        <v>62</v>
      </c>
      <c r="B21" s="11">
        <v>3</v>
      </c>
      <c r="C21" s="12" t="s">
        <v>7</v>
      </c>
      <c r="D21" s="15">
        <f t="shared" si="0"/>
        <v>3</v>
      </c>
      <c r="E21" s="15">
        <f t="shared" si="1"/>
        <v>9</v>
      </c>
    </row>
    <row r="22" spans="1:5" x14ac:dyDescent="0.35">
      <c r="A22" s="31" t="s">
        <v>94</v>
      </c>
      <c r="B22" s="13">
        <v>3</v>
      </c>
      <c r="C22" s="12" t="s">
        <v>1</v>
      </c>
      <c r="D22" s="15">
        <f t="shared" si="0"/>
        <v>3.7</v>
      </c>
      <c r="E22" s="15">
        <f t="shared" si="1"/>
        <v>11.100000000000001</v>
      </c>
    </row>
    <row r="23" spans="1:5" x14ac:dyDescent="0.35">
      <c r="A23" s="31" t="s">
        <v>95</v>
      </c>
      <c r="B23" s="13">
        <v>3</v>
      </c>
      <c r="C23" s="12" t="s">
        <v>0</v>
      </c>
      <c r="D23" s="15">
        <f t="shared" si="0"/>
        <v>4</v>
      </c>
      <c r="E23" s="15">
        <f t="shared" si="1"/>
        <v>12</v>
      </c>
    </row>
    <row r="24" spans="1:5" x14ac:dyDescent="0.35">
      <c r="A24" s="2" t="s">
        <v>91</v>
      </c>
      <c r="B24" s="11">
        <v>1</v>
      </c>
      <c r="C24" s="12" t="s">
        <v>96</v>
      </c>
      <c r="D24" s="15" t="s">
        <v>97</v>
      </c>
      <c r="E24" s="15" t="s">
        <v>97</v>
      </c>
    </row>
    <row r="25" spans="1:5" x14ac:dyDescent="0.35">
      <c r="A25" s="1" t="s">
        <v>19</v>
      </c>
      <c r="B25" s="7">
        <f>SUM(B3:B23)</f>
        <v>69</v>
      </c>
      <c r="C25" s="7"/>
      <c r="D25" s="7"/>
      <c r="E25" s="16">
        <f>SUM(E3:E23)</f>
        <v>231.6</v>
      </c>
    </row>
    <row r="26" spans="1:5" x14ac:dyDescent="0.35">
      <c r="A26" s="39" t="s">
        <v>20</v>
      </c>
      <c r="B26" s="40"/>
      <c r="C26" s="40"/>
      <c r="D26" s="41"/>
      <c r="E26" s="17">
        <f>E25/B25</f>
        <v>3.3565217391304345</v>
      </c>
    </row>
  </sheetData>
  <mergeCells count="2">
    <mergeCell ref="A1:E1"/>
    <mergeCell ref="A26:D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C2E5B-C6E4-417C-BA04-27A7A0902B7C}">
  <dimension ref="A1:L41"/>
  <sheetViews>
    <sheetView workbookViewId="0">
      <selection activeCell="L9" sqref="L9"/>
    </sheetView>
  </sheetViews>
  <sheetFormatPr defaultRowHeight="14.5" x14ac:dyDescent="0.35"/>
  <cols>
    <col min="1" max="1" width="1.6328125" customWidth="1"/>
    <col min="2" max="2" width="6" customWidth="1"/>
    <col min="3" max="3" width="32.36328125" customWidth="1"/>
    <col min="4" max="4" width="1.6328125" customWidth="1"/>
    <col min="5" max="5" width="6" customWidth="1"/>
    <col min="6" max="6" width="32.36328125" customWidth="1"/>
    <col min="7" max="7" width="1.6328125" customWidth="1"/>
    <col min="9" max="9" width="12.54296875" bestFit="1" customWidth="1"/>
    <col min="11" max="11" width="10.6328125" bestFit="1" customWidth="1"/>
  </cols>
  <sheetData>
    <row r="1" spans="1:12" ht="5" customHeight="1" x14ac:dyDescent="0.35">
      <c r="A1" s="45"/>
      <c r="B1" s="45"/>
      <c r="C1" s="45"/>
      <c r="D1" s="45"/>
      <c r="E1" s="45"/>
      <c r="F1" s="45"/>
      <c r="G1" s="45"/>
    </row>
    <row r="2" spans="1:12" ht="15.5" x14ac:dyDescent="0.35">
      <c r="A2" s="45"/>
      <c r="B2" s="48" t="s">
        <v>73</v>
      </c>
      <c r="C2" s="48"/>
      <c r="D2" s="45"/>
      <c r="E2" s="48" t="s">
        <v>72</v>
      </c>
      <c r="F2" s="48"/>
      <c r="G2" s="45"/>
      <c r="I2" s="1" t="s">
        <v>16</v>
      </c>
      <c r="J2" s="1" t="s">
        <v>58</v>
      </c>
      <c r="K2" s="1" t="s">
        <v>57</v>
      </c>
      <c r="L2" s="1" t="s">
        <v>56</v>
      </c>
    </row>
    <row r="3" spans="1:12" x14ac:dyDescent="0.35">
      <c r="A3" s="45"/>
      <c r="B3" s="1">
        <v>1</v>
      </c>
      <c r="C3" s="23" t="s">
        <v>8</v>
      </c>
      <c r="D3" s="45"/>
      <c r="E3" s="1">
        <v>1</v>
      </c>
      <c r="F3" s="23" t="s">
        <v>22</v>
      </c>
      <c r="G3" s="45"/>
      <c r="I3" s="27" t="s">
        <v>55</v>
      </c>
      <c r="J3" s="1">
        <v>23</v>
      </c>
      <c r="K3" s="1">
        <f>130-SUM(K4:K8)</f>
        <v>24</v>
      </c>
      <c r="L3" s="1">
        <f>K3-J3</f>
        <v>1</v>
      </c>
    </row>
    <row r="4" spans="1:12" x14ac:dyDescent="0.35">
      <c r="A4" s="45"/>
      <c r="B4" s="1">
        <v>2</v>
      </c>
      <c r="C4" s="23" t="s">
        <v>9</v>
      </c>
      <c r="D4" s="45"/>
      <c r="E4" s="1">
        <v>1</v>
      </c>
      <c r="F4" s="23" t="s">
        <v>23</v>
      </c>
      <c r="G4" s="45"/>
      <c r="I4" s="26" t="s">
        <v>54</v>
      </c>
      <c r="J4" s="1">
        <v>34</v>
      </c>
      <c r="K4" s="1">
        <v>34</v>
      </c>
      <c r="L4" s="1">
        <f t="shared" ref="L4:L8" si="0">K4-J4</f>
        <v>0</v>
      </c>
    </row>
    <row r="5" spans="1:12" x14ac:dyDescent="0.35">
      <c r="A5" s="45"/>
      <c r="B5" s="1">
        <v>3</v>
      </c>
      <c r="C5" s="23" t="s">
        <v>10</v>
      </c>
      <c r="D5" s="45"/>
      <c r="E5" s="1">
        <v>3</v>
      </c>
      <c r="F5" s="23" t="s">
        <v>24</v>
      </c>
      <c r="G5" s="45"/>
      <c r="I5" s="25" t="s">
        <v>53</v>
      </c>
      <c r="J5" s="1">
        <v>21</v>
      </c>
      <c r="K5" s="1">
        <v>21</v>
      </c>
      <c r="L5" s="1">
        <f t="shared" si="0"/>
        <v>0</v>
      </c>
    </row>
    <row r="6" spans="1:12" x14ac:dyDescent="0.35">
      <c r="A6" s="45"/>
      <c r="B6" s="1">
        <v>4</v>
      </c>
      <c r="C6" s="23" t="s">
        <v>11</v>
      </c>
      <c r="D6" s="45"/>
      <c r="E6" s="1">
        <v>4</v>
      </c>
      <c r="F6" s="23" t="s">
        <v>25</v>
      </c>
      <c r="G6" s="45"/>
      <c r="I6" s="24" t="s">
        <v>52</v>
      </c>
      <c r="J6" s="1">
        <v>10</v>
      </c>
      <c r="K6" s="1">
        <v>9</v>
      </c>
      <c r="L6" s="1">
        <f t="shared" si="0"/>
        <v>-1</v>
      </c>
    </row>
    <row r="7" spans="1:12" x14ac:dyDescent="0.35">
      <c r="A7" s="45"/>
      <c r="B7" s="1">
        <v>2</v>
      </c>
      <c r="C7" s="22" t="s">
        <v>12</v>
      </c>
      <c r="D7" s="45"/>
      <c r="E7" s="1">
        <v>4</v>
      </c>
      <c r="F7" s="22" t="s">
        <v>26</v>
      </c>
      <c r="G7" s="45"/>
      <c r="I7" s="23" t="s">
        <v>51</v>
      </c>
      <c r="J7" s="1">
        <v>34</v>
      </c>
      <c r="K7" s="1">
        <v>34</v>
      </c>
      <c r="L7" s="1">
        <f t="shared" si="0"/>
        <v>0</v>
      </c>
    </row>
    <row r="8" spans="1:12" x14ac:dyDescent="0.35">
      <c r="A8" s="45"/>
      <c r="B8" s="1">
        <v>3</v>
      </c>
      <c r="C8" s="23" t="s">
        <v>13</v>
      </c>
      <c r="D8" s="45"/>
      <c r="E8" s="1">
        <v>3</v>
      </c>
      <c r="F8" s="23" t="s">
        <v>27</v>
      </c>
      <c r="G8" s="45"/>
      <c r="I8" s="22" t="s">
        <v>50</v>
      </c>
      <c r="J8" s="1">
        <v>8</v>
      </c>
      <c r="K8" s="1">
        <v>8</v>
      </c>
      <c r="L8" s="1">
        <f t="shared" si="0"/>
        <v>0</v>
      </c>
    </row>
    <row r="9" spans="1:12" x14ac:dyDescent="0.35">
      <c r="A9" s="45"/>
      <c r="B9" s="1">
        <v>3</v>
      </c>
      <c r="C9" s="23" t="s">
        <v>14</v>
      </c>
      <c r="D9" s="45"/>
      <c r="E9" s="1"/>
      <c r="F9" s="1"/>
      <c r="G9" s="45"/>
      <c r="I9" s="1" t="s">
        <v>49</v>
      </c>
      <c r="J9" s="1">
        <f>SUM(J3:J8)</f>
        <v>130</v>
      </c>
      <c r="K9" s="1">
        <f>SUM(K3:K8)</f>
        <v>130</v>
      </c>
      <c r="L9" s="1">
        <f>K9-J9</f>
        <v>0</v>
      </c>
    </row>
    <row r="10" spans="1:12" ht="5" customHeight="1" x14ac:dyDescent="0.35">
      <c r="A10" s="45"/>
      <c r="B10" s="45"/>
      <c r="C10" s="45"/>
      <c r="D10" s="45"/>
      <c r="E10" s="45"/>
      <c r="F10" s="45"/>
      <c r="G10" s="45"/>
    </row>
    <row r="11" spans="1:12" ht="15.5" x14ac:dyDescent="0.35">
      <c r="A11" s="45"/>
      <c r="B11" s="48" t="s">
        <v>71</v>
      </c>
      <c r="C11" s="48"/>
      <c r="D11" s="45"/>
      <c r="E11" s="48" t="s">
        <v>70</v>
      </c>
      <c r="F11" s="48"/>
      <c r="G11" s="45"/>
    </row>
    <row r="12" spans="1:12" x14ac:dyDescent="0.35">
      <c r="A12" s="45"/>
      <c r="B12" s="1">
        <v>4</v>
      </c>
      <c r="C12" s="26" t="s">
        <v>28</v>
      </c>
      <c r="D12" s="45"/>
      <c r="E12" s="1">
        <v>3</v>
      </c>
      <c r="F12" s="23" t="s">
        <v>33</v>
      </c>
      <c r="G12" s="45"/>
    </row>
    <row r="13" spans="1:12" x14ac:dyDescent="0.35">
      <c r="A13" s="45"/>
      <c r="B13" s="1">
        <v>3</v>
      </c>
      <c r="C13" s="26" t="s">
        <v>29</v>
      </c>
      <c r="D13" s="45"/>
      <c r="E13" s="1">
        <v>3</v>
      </c>
      <c r="F13" s="24" t="s">
        <v>69</v>
      </c>
      <c r="G13" s="45"/>
    </row>
    <row r="14" spans="1:12" x14ac:dyDescent="0.35">
      <c r="A14" s="45"/>
      <c r="B14" s="1">
        <v>3</v>
      </c>
      <c r="C14" s="26" t="s">
        <v>30</v>
      </c>
      <c r="D14" s="45"/>
      <c r="E14" s="1">
        <v>4</v>
      </c>
      <c r="F14" s="24" t="s">
        <v>34</v>
      </c>
      <c r="G14" s="45"/>
    </row>
    <row r="15" spans="1:12" x14ac:dyDescent="0.35">
      <c r="A15" s="45"/>
      <c r="B15" s="1">
        <v>3</v>
      </c>
      <c r="C15" s="23" t="s">
        <v>31</v>
      </c>
      <c r="D15" s="45"/>
      <c r="E15" s="1">
        <v>3</v>
      </c>
      <c r="F15" s="24" t="s">
        <v>35</v>
      </c>
      <c r="G15" s="45"/>
    </row>
    <row r="16" spans="1:12" x14ac:dyDescent="0.35">
      <c r="A16" s="45"/>
      <c r="B16" s="1">
        <v>2</v>
      </c>
      <c r="C16" s="30" t="s">
        <v>32</v>
      </c>
      <c r="D16" s="45"/>
      <c r="E16" s="1"/>
      <c r="F16" s="29"/>
      <c r="G16" s="45"/>
    </row>
    <row r="17" spans="1:7" ht="5" customHeight="1" x14ac:dyDescent="0.35">
      <c r="A17" s="45"/>
      <c r="B17" s="45"/>
      <c r="C17" s="45"/>
      <c r="D17" s="45"/>
      <c r="E17" s="45"/>
      <c r="F17" s="45"/>
      <c r="G17" s="45"/>
    </row>
    <row r="18" spans="1:7" ht="15.5" x14ac:dyDescent="0.35">
      <c r="A18" s="45"/>
      <c r="B18" s="48" t="s">
        <v>65</v>
      </c>
      <c r="C18" s="48"/>
      <c r="D18" s="48"/>
      <c r="E18" s="48"/>
      <c r="F18" s="48"/>
      <c r="G18" s="45"/>
    </row>
    <row r="19" spans="1:7" x14ac:dyDescent="0.35">
      <c r="A19" s="45"/>
      <c r="B19" s="1">
        <v>3</v>
      </c>
      <c r="C19" s="47" t="s">
        <v>68</v>
      </c>
      <c r="D19" s="47"/>
      <c r="E19" s="47"/>
      <c r="F19" s="47"/>
      <c r="G19" s="45"/>
    </row>
    <row r="20" spans="1:7" ht="5" customHeight="1" x14ac:dyDescent="0.35">
      <c r="A20" s="45"/>
      <c r="B20" s="45"/>
      <c r="C20" s="45"/>
      <c r="D20" s="45"/>
      <c r="E20" s="45"/>
      <c r="F20" s="45"/>
      <c r="G20" s="45"/>
    </row>
    <row r="21" spans="1:7" ht="15.5" x14ac:dyDescent="0.35">
      <c r="A21" s="45"/>
      <c r="B21" s="48" t="s">
        <v>67</v>
      </c>
      <c r="C21" s="48"/>
      <c r="D21" s="45"/>
      <c r="E21" s="48" t="s">
        <v>66</v>
      </c>
      <c r="F21" s="48"/>
      <c r="G21" s="45"/>
    </row>
    <row r="22" spans="1:7" x14ac:dyDescent="0.35">
      <c r="A22" s="45"/>
      <c r="B22" s="1">
        <v>3</v>
      </c>
      <c r="C22" s="25" t="s">
        <v>37</v>
      </c>
      <c r="D22" s="45"/>
      <c r="E22" s="1">
        <v>4</v>
      </c>
      <c r="F22" s="26" t="s">
        <v>78</v>
      </c>
      <c r="G22" s="45"/>
    </row>
    <row r="23" spans="1:7" x14ac:dyDescent="0.35">
      <c r="A23" s="45"/>
      <c r="B23" s="1">
        <v>4</v>
      </c>
      <c r="C23" s="26" t="s">
        <v>38</v>
      </c>
      <c r="D23" s="45"/>
      <c r="E23" s="1">
        <v>3</v>
      </c>
      <c r="F23" s="26" t="s">
        <v>42</v>
      </c>
      <c r="G23" s="45"/>
    </row>
    <row r="24" spans="1:7" x14ac:dyDescent="0.35">
      <c r="A24" s="45"/>
      <c r="B24" s="1">
        <v>3</v>
      </c>
      <c r="C24" s="26" t="s">
        <v>39</v>
      </c>
      <c r="D24" s="45"/>
      <c r="E24" s="1">
        <v>4</v>
      </c>
      <c r="F24" s="25" t="s">
        <v>43</v>
      </c>
      <c r="G24" s="45"/>
    </row>
    <row r="25" spans="1:7" x14ac:dyDescent="0.35">
      <c r="A25" s="45"/>
      <c r="B25" s="1">
        <v>4</v>
      </c>
      <c r="C25" s="25" t="s">
        <v>40</v>
      </c>
      <c r="D25" s="45"/>
      <c r="E25" s="1">
        <v>3</v>
      </c>
      <c r="F25" s="25" t="s">
        <v>44</v>
      </c>
      <c r="G25" s="45"/>
    </row>
    <row r="26" spans="1:7" x14ac:dyDescent="0.35">
      <c r="A26" s="45"/>
      <c r="B26" s="1">
        <v>4</v>
      </c>
      <c r="C26" s="25" t="s">
        <v>41</v>
      </c>
      <c r="D26" s="45"/>
      <c r="E26" s="1"/>
      <c r="G26" s="45"/>
    </row>
    <row r="27" spans="1:7" ht="5" customHeight="1" x14ac:dyDescent="0.35">
      <c r="A27" s="45"/>
      <c r="B27" s="45"/>
      <c r="C27" s="45"/>
      <c r="D27" s="45"/>
      <c r="E27" s="45"/>
      <c r="F27" s="45"/>
      <c r="G27" s="45"/>
    </row>
    <row r="28" spans="1:7" ht="15.5" x14ac:dyDescent="0.35">
      <c r="A28" s="45"/>
      <c r="B28" s="49" t="s">
        <v>65</v>
      </c>
      <c r="C28" s="50"/>
      <c r="D28" s="50"/>
      <c r="E28" s="50"/>
      <c r="F28" s="51"/>
      <c r="G28" s="45"/>
    </row>
    <row r="29" spans="1:7" x14ac:dyDescent="0.35">
      <c r="A29" s="45"/>
      <c r="B29" s="1">
        <v>3</v>
      </c>
      <c r="C29" s="46" t="s">
        <v>36</v>
      </c>
      <c r="D29" s="46"/>
      <c r="E29" s="46"/>
      <c r="F29" s="46"/>
      <c r="G29" s="45"/>
    </row>
    <row r="30" spans="1:7" ht="5" customHeight="1" x14ac:dyDescent="0.35">
      <c r="A30" s="45"/>
      <c r="B30" s="45"/>
      <c r="C30" s="45"/>
      <c r="D30" s="45"/>
      <c r="E30" s="45"/>
      <c r="F30" s="45"/>
      <c r="G30" s="45"/>
    </row>
    <row r="31" spans="1:7" ht="15.5" x14ac:dyDescent="0.35">
      <c r="A31" s="45"/>
      <c r="B31" s="48" t="s">
        <v>64</v>
      </c>
      <c r="C31" s="48"/>
      <c r="D31" s="45"/>
      <c r="E31" s="48" t="s">
        <v>63</v>
      </c>
      <c r="F31" s="48"/>
      <c r="G31" s="45"/>
    </row>
    <row r="32" spans="1:7" x14ac:dyDescent="0.35">
      <c r="A32" s="45"/>
      <c r="B32" s="1">
        <v>3</v>
      </c>
      <c r="C32" s="25" t="s">
        <v>47</v>
      </c>
      <c r="D32" s="45"/>
      <c r="E32" s="1">
        <v>3</v>
      </c>
      <c r="F32" s="26" t="s">
        <v>46</v>
      </c>
      <c r="G32" s="45"/>
    </row>
    <row r="33" spans="1:7" x14ac:dyDescent="0.35">
      <c r="A33" s="45"/>
      <c r="B33" s="1">
        <v>3</v>
      </c>
      <c r="C33" s="27" t="s">
        <v>92</v>
      </c>
      <c r="D33" s="45"/>
      <c r="E33" s="1">
        <v>3</v>
      </c>
      <c r="F33" s="27" t="s">
        <v>92</v>
      </c>
      <c r="G33" s="45"/>
    </row>
    <row r="34" spans="1:7" x14ac:dyDescent="0.35">
      <c r="A34" s="45"/>
      <c r="B34" s="1">
        <v>3</v>
      </c>
      <c r="C34" s="26" t="s">
        <v>77</v>
      </c>
      <c r="D34" s="45"/>
      <c r="E34" s="1">
        <v>3</v>
      </c>
      <c r="F34" s="26" t="s">
        <v>62</v>
      </c>
      <c r="G34" s="45"/>
    </row>
    <row r="35" spans="1:7" x14ac:dyDescent="0.35">
      <c r="A35" s="45"/>
      <c r="B35" s="1">
        <v>4</v>
      </c>
      <c r="C35" s="27" t="s">
        <v>75</v>
      </c>
      <c r="D35" s="45"/>
      <c r="E35" s="1">
        <v>4</v>
      </c>
      <c r="F35" s="27" t="s">
        <v>98</v>
      </c>
      <c r="G35" s="45"/>
    </row>
    <row r="36" spans="1:7" x14ac:dyDescent="0.35">
      <c r="A36" s="45"/>
      <c r="B36" s="1">
        <v>3</v>
      </c>
      <c r="C36" s="27" t="s">
        <v>74</v>
      </c>
      <c r="D36" s="45"/>
      <c r="E36" s="1">
        <v>1</v>
      </c>
      <c r="F36" s="26" t="s">
        <v>91</v>
      </c>
      <c r="G36" s="45"/>
    </row>
    <row r="37" spans="1:7" ht="5" customHeight="1" x14ac:dyDescent="0.35">
      <c r="A37" s="45"/>
      <c r="B37" s="45"/>
      <c r="C37" s="45"/>
      <c r="D37" s="45"/>
      <c r="E37" s="45"/>
      <c r="F37" s="45"/>
      <c r="G37" s="45"/>
    </row>
    <row r="39" spans="1:7" x14ac:dyDescent="0.35">
      <c r="C39" s="1" t="s">
        <v>61</v>
      </c>
      <c r="D39" s="3"/>
      <c r="E39" s="1">
        <f>SUM(B3:B9,E3:E8,B12:B16,E12:E15,B19,B22:B26, E22:E25, B29, B32:B36,E32:E36)</f>
        <v>130</v>
      </c>
    </row>
    <row r="40" spans="1:7" x14ac:dyDescent="0.35">
      <c r="C40" s="1" t="s">
        <v>60</v>
      </c>
      <c r="D40" s="2"/>
      <c r="E40" s="1">
        <v>0</v>
      </c>
    </row>
    <row r="41" spans="1:7" x14ac:dyDescent="0.35">
      <c r="C41" s="28" t="s">
        <v>59</v>
      </c>
      <c r="D41" s="28"/>
      <c r="E41" s="28">
        <f>SUM(E39:E40)</f>
        <v>130</v>
      </c>
    </row>
  </sheetData>
  <mergeCells count="27">
    <mergeCell ref="E11:F11"/>
    <mergeCell ref="A17:G17"/>
    <mergeCell ref="A1:A16"/>
    <mergeCell ref="G1:G16"/>
    <mergeCell ref="B1:F1"/>
    <mergeCell ref="B2:C2"/>
    <mergeCell ref="D2:D9"/>
    <mergeCell ref="E2:F2"/>
    <mergeCell ref="B10:F10"/>
    <mergeCell ref="B11:C11"/>
    <mergeCell ref="D11:D16"/>
    <mergeCell ref="B37:F37"/>
    <mergeCell ref="A18:A37"/>
    <mergeCell ref="G18:G37"/>
    <mergeCell ref="C29:F29"/>
    <mergeCell ref="C19:F19"/>
    <mergeCell ref="B21:C21"/>
    <mergeCell ref="E21:F21"/>
    <mergeCell ref="B31:C31"/>
    <mergeCell ref="E31:F31"/>
    <mergeCell ref="D21:D26"/>
    <mergeCell ref="D31:D36"/>
    <mergeCell ref="B30:F30"/>
    <mergeCell ref="B27:F27"/>
    <mergeCell ref="B28:F28"/>
    <mergeCell ref="B18:F18"/>
    <mergeCell ref="B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CGPA</vt:lpstr>
      <vt:lpstr>SCGPA</vt:lpstr>
      <vt:lpstr>Course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Waqas</dc:creator>
  <cp:lastModifiedBy>Sana Waqas</cp:lastModifiedBy>
  <dcterms:created xsi:type="dcterms:W3CDTF">2022-07-21T17:31:56Z</dcterms:created>
  <dcterms:modified xsi:type="dcterms:W3CDTF">2024-03-20T19:10:21Z</dcterms:modified>
</cp:coreProperties>
</file>