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sasanchez/Desktop/UCSD Data Class/UCSD-VIRT-DATA-PT-11-2021-U-B/module_01_excel/Analysis-of-Kickstarter-Fundraising-Success-in-Excel/"/>
    </mc:Choice>
  </mc:AlternateContent>
  <xr:revisionPtr revIDLastSave="0" documentId="13_ncr:1_{C993A272-3951-3D42-954B-0F536F87A980}" xr6:coauthVersionLast="47" xr6:coauthVersionMax="47" xr10:uidLastSave="{00000000-0000-0000-0000-000000000000}"/>
  <bookViews>
    <workbookView xWindow="0" yWindow="500" windowWidth="28800" windowHeight="16560" activeTab="1" xr2:uid="{00000000-000D-0000-FFFF-FFFF00000000}"/>
  </bookViews>
  <sheets>
    <sheet name="Theater Outcomes by Launch Date" sheetId="6" r:id="rId1"/>
    <sheet name="Kickstarter" sheetId="1" r:id="rId2"/>
    <sheet name="Outcomes Based on Gooals" sheetId="8" r:id="rId3"/>
  </sheets>
  <definedNames>
    <definedName name="_xlnm._FilterDatabase" localSheetId="1" hidden="1">Kickstarter!$M$1:$M$4115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8" l="1"/>
  <c r="C12" i="8"/>
  <c r="D13" i="8"/>
  <c r="D12" i="8"/>
  <c r="D11" i="8"/>
  <c r="D9" i="8"/>
  <c r="D8" i="8"/>
  <c r="D7" i="8"/>
  <c r="D6" i="8"/>
  <c r="D5" i="8"/>
  <c r="D4" i="8"/>
  <c r="D3" i="8"/>
  <c r="D2" i="8"/>
  <c r="C13" i="8"/>
  <c r="C11" i="8"/>
  <c r="C10" i="8"/>
  <c r="C9" i="8"/>
  <c r="C8" i="8"/>
  <c r="C7" i="8"/>
  <c r="C6" i="8"/>
  <c r="C5" i="8"/>
  <c r="C4" i="8"/>
  <c r="C2" i="8"/>
  <c r="C3" i="8"/>
  <c r="B13" i="8"/>
  <c r="B12" i="8"/>
  <c r="B11" i="8"/>
  <c r="B10" i="8"/>
  <c r="B9" i="8"/>
  <c r="B8" i="8"/>
  <c r="B7" i="8"/>
  <c r="B6" i="8"/>
  <c r="B5" i="8"/>
  <c r="B2" i="8"/>
  <c r="B4" i="8"/>
  <c r="B3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2" i="1"/>
  <c r="R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E11" i="8" l="1"/>
  <c r="H11" i="8" s="1"/>
  <c r="E3" i="8"/>
  <c r="H3" i="8" s="1"/>
  <c r="E13" i="8"/>
  <c r="F13" i="8" s="1"/>
  <c r="E4" i="8"/>
  <c r="H4" i="8" s="1"/>
  <c r="E12" i="8"/>
  <c r="F12" i="8" s="1"/>
  <c r="E10" i="8"/>
  <c r="F10" i="8" s="1"/>
  <c r="E9" i="8"/>
  <c r="F9" i="8" s="1"/>
  <c r="E8" i="8"/>
  <c r="F8" i="8" s="1"/>
  <c r="E6" i="8"/>
  <c r="F6" i="8" s="1"/>
  <c r="E5" i="8"/>
  <c r="F5" i="8" s="1"/>
  <c r="E7" i="8"/>
  <c r="H7" i="8" s="1"/>
  <c r="E2" i="8"/>
  <c r="G2" i="8" s="1"/>
  <c r="H10" i="8" l="1"/>
  <c r="H13" i="8"/>
  <c r="H12" i="8"/>
  <c r="H9" i="8"/>
  <c r="H6" i="8"/>
  <c r="H8" i="8"/>
  <c r="H2" i="8"/>
  <c r="H5" i="8"/>
  <c r="G12" i="8"/>
  <c r="F11" i="8"/>
  <c r="G3" i="8"/>
  <c r="F3" i="8"/>
  <c r="G5" i="8"/>
  <c r="G6" i="8"/>
  <c r="G7" i="8"/>
  <c r="F7" i="8"/>
  <c r="G8" i="8"/>
  <c r="G9" i="8"/>
  <c r="G10" i="8"/>
  <c r="G11" i="8"/>
  <c r="G13" i="8"/>
  <c r="F4" i="8"/>
  <c r="G4" i="8"/>
  <c r="F2" i="8"/>
</calcChain>
</file>

<file path=xl/sharedStrings.xml><?xml version="1.0" encoding="utf-8"?>
<sst xmlns="http://schemas.openxmlformats.org/spreadsheetml/2006/main" count="32973" uniqueCount="8397">
  <si>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</si>
  <si>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</si>
  <si>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</si>
  <si>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</si>
  <si>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</si>
  <si>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</si>
  <si>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</si>
  <si>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</si>
  <si>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</si>
  <si>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</si>
  <si>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</si>
  <si>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</si>
  <si>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</si>
  <si>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</si>
  <si>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</si>
  <si>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</si>
  <si>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</si>
  <si>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</si>
  <si>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</si>
  <si>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</si>
  <si>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</si>
  <si>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</si>
  <si>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</si>
  <si>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</si>
  <si>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</si>
  <si>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</si>
  <si>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</si>
  <si>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</si>
  <si>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</si>
  <si>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</si>
  <si>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</si>
  <si>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</si>
  <si>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</si>
  <si>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</si>
  <si>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</si>
  <si>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</si>
  <si>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</si>
  <si>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</si>
  <si>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</si>
  <si>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</si>
  <si>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</si>
  <si>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</si>
  <si>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</si>
  <si>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</si>
  <si>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</si>
  <si>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</si>
  <si>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</si>
  <si>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</si>
  <si>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</si>
  <si>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</si>
  <si>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</si>
  <si>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</si>
  <si>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</si>
  <si>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</si>
  <si>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</si>
  <si>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</si>
  <si>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</si>
  <si>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</si>
  <si>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</si>
  <si>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</si>
  <si>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</si>
  <si>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</si>
  <si>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</si>
  <si>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</si>
  <si>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</si>
  <si>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</si>
  <si>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</si>
  <si>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</si>
  <si>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</si>
  <si>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</si>
  <si>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</si>
  <si>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</si>
  <si>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</si>
  <si>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</si>
  <si>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</si>
  <si>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</si>
  <si>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</si>
  <si>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</si>
  <si>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</si>
  <si>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</si>
  <si>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</si>
  <si>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</si>
  <si>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</si>
  <si>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</si>
  <si>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</si>
  <si>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</si>
  <si>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</si>
  <si>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</si>
  <si>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</si>
  <si>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</si>
  <si>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</si>
  <si>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</si>
  <si>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</si>
  <si>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</si>
  <si>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</si>
  <si>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</si>
  <si>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</si>
  <si>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</si>
  <si>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</si>
  <si>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</si>
  <si>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</si>
  <si>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</si>
  <si>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</si>
  <si>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</si>
  <si>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</si>
  <si>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</si>
  <si>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</si>
  <si>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</si>
  <si>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</si>
  <si>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</si>
  <si>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</si>
  <si>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</si>
  <si>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</si>
  <si>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</si>
  <si>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</si>
  <si>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</si>
  <si>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</si>
  <si>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</si>
  <si>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</si>
  <si>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</si>
  <si>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</si>
  <si>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</si>
  <si>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</si>
  <si>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</si>
  <si>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</si>
  <si>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</si>
  <si>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</si>
  <si>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</si>
  <si>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</si>
  <si>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</si>
  <si>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</si>
  <si>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</si>
  <si>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</si>
  <si>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</si>
  <si>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</si>
  <si>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</si>
  <si>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</si>
  <si>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</si>
  <si>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</si>
  <si>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</si>
  <si>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</si>
  <si>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</si>
  <si>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</si>
  <si>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</si>
  <si>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</si>
  <si>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</si>
  <si>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</si>
  <si>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</si>
  <si>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</si>
  <si>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</si>
  <si>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</si>
  <si>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</si>
  <si>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</si>
  <si>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</si>
  <si>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</si>
  <si>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</si>
  <si>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</si>
  <si>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</si>
  <si>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</si>
  <si>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</si>
  <si>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</si>
  <si>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</si>
  <si>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</si>
  <si>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</si>
  <si>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</si>
  <si>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</si>
  <si>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</si>
  <si>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</si>
  <si>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</si>
  <si>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</si>
  <si>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</si>
  <si>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</si>
  <si>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</si>
  <si>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</si>
  <si>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</si>
  <si>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</si>
  <si>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</si>
  <si>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</si>
  <si>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</si>
  <si>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</si>
  <si>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</si>
  <si>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</si>
  <si>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</si>
  <si>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</si>
  <si>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</si>
  <si>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</si>
  <si>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</si>
  <si>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</si>
  <si>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</si>
  <si>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</si>
  <si>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</si>
  <si>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</si>
  <si>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</si>
  <si>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</si>
  <si>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</si>
  <si>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</si>
  <si>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</si>
  <si>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</si>
  <si>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</si>
  <si>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</si>
  <si>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</si>
  <si>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</si>
  <si>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</si>
  <si>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</si>
  <si>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</si>
  <si>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</si>
  <si>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</si>
  <si>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</si>
  <si>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</si>
  <si>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</si>
  <si>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</si>
  <si>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</si>
  <si>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</si>
  <si>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</si>
  <si>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</si>
  <si>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</si>
  <si>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</si>
  <si>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</si>
  <si>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</si>
  <si>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</si>
  <si>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</si>
  <si>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</si>
  <si>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</si>
  <si>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</si>
  <si>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</si>
  <si>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</si>
  <si>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</si>
  <si>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</si>
  <si>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</si>
  <si>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</si>
  <si>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</si>
  <si>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</si>
  <si>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</si>
  <si>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</si>
  <si>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</si>
  <si>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</si>
  <si>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</si>
  <si>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</si>
  <si>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</si>
  <si>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</si>
  <si>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</si>
  <si>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</si>
  <si>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</si>
  <si>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</si>
  <si>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</si>
  <si>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</si>
  <si>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</si>
  <si>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</si>
  <si>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</si>
  <si>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</si>
  <si>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</si>
  <si>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</si>
  <si>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</si>
  <si>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</si>
  <si>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</si>
  <si>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</si>
  <si>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</si>
  <si>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</si>
  <si>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</si>
  <si>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</si>
  <si>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</si>
  <si>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</si>
  <si>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</si>
  <si>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</si>
  <si>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</si>
  <si>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</si>
  <si>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</si>
  <si>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</si>
  <si>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</si>
  <si>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</si>
  <si>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</si>
  <si>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</si>
  <si>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</si>
  <si>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</si>
  <si>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</si>
  <si>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</si>
  <si>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</si>
  <si>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</si>
  <si>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</si>
  <si>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</si>
  <si>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</si>
  <si>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</si>
  <si>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</si>
  <si>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</si>
  <si>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</si>
  <si>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</si>
  <si>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</si>
  <si>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</si>
  <si>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</si>
  <si>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</si>
  <si>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</si>
  <si>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</si>
  <si>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</si>
  <si>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</si>
  <si>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</si>
  <si>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</si>
  <si>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</si>
  <si>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</si>
  <si>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</si>
  <si>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</si>
  <si>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</si>
  <si>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</si>
  <si>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</si>
  <si>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</si>
  <si>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</si>
  <si>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</si>
  <si>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</si>
  <si>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</si>
  <si>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</si>
  <si>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</si>
  <si>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</si>
  <si>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</si>
  <si>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</si>
  <si>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</si>
  <si>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</si>
  <si>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</si>
  <si>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</si>
  <si>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</si>
  <si>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</si>
  <si>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</si>
  <si>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</si>
  <si>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</si>
  <si>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</si>
  <si>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</si>
  <si>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</si>
  <si>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</si>
  <si>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</si>
  <si>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</si>
  <si>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</si>
  <si>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</si>
  <si>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</si>
  <si>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</si>
  <si>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</si>
  <si>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</si>
  <si>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</si>
  <si>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</si>
  <si>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</si>
  <si>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</si>
  <si>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</si>
  <si>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</si>
  <si>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</si>
  <si>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</si>
  <si>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</si>
  <si>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</si>
  <si>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</si>
  <si>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</si>
  <si>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</si>
  <si>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</si>
  <si>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</si>
  <si>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</si>
  <si>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</si>
  <si>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</si>
  <si>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</si>
  <si>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</si>
  <si>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</si>
  <si>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</si>
  <si>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</si>
  <si>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</si>
  <si>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</si>
  <si>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</si>
  <si>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</si>
  <si>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</si>
  <si>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</si>
  <si>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</si>
  <si>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</si>
  <si>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</si>
  <si>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</si>
  <si>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</si>
  <si>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</si>
  <si>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</si>
  <si>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</si>
  <si>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</si>
  <si>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</si>
  <si>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</si>
  <si>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</si>
  <si>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</si>
  <si>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</si>
  <si>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</si>
  <si>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</si>
  <si>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</si>
  <si>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</si>
  <si>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</si>
  <si>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</si>
  <si>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</si>
  <si>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</si>
  <si>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</si>
  <si>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</si>
  <si>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</si>
  <si>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</si>
  <si>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</si>
  <si>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</si>
  <si>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</si>
  <si>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</si>
  <si>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</si>
  <si>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</si>
  <si>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</si>
  <si>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</si>
  <si>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</si>
  <si>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</si>
  <si>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</si>
  <si>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</si>
  <si>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</si>
  <si>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</si>
  <si>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</si>
  <si>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</si>
  <si>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</si>
  <si>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</si>
  <si>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</si>
  <si>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</si>
  <si>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</si>
  <si>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</si>
  <si>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</si>
  <si>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</si>
  <si>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</si>
  <si>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</si>
  <si>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</si>
  <si>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</si>
  <si>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</si>
  <si>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</si>
  <si>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</si>
  <si>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</si>
  <si>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</si>
  <si>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</si>
  <si>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</si>
  <si>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</si>
  <si>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</si>
  <si>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</si>
  <si>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</si>
  <si>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</si>
  <si>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</si>
  <si>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</si>
  <si>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</si>
  <si>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</si>
  <si>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</si>
  <si>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</si>
  <si>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</si>
  <si>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</si>
  <si>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</si>
  <si>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</si>
  <si>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</si>
  <si>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</si>
  <si>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</si>
  <si>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</si>
  <si>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</si>
  <si>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</si>
  <si>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</si>
  <si>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</si>
  <si>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</si>
  <si>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</si>
  <si>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</si>
  <si>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</si>
  <si>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</si>
  <si>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</si>
  <si>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</si>
  <si>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</si>
  <si>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</si>
  <si>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</si>
  <si>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</si>
  <si>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</si>
  <si>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</si>
  <si>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</si>
  <si>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</si>
  <si>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</si>
  <si>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</si>
  <si>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</si>
  <si>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</si>
  <si>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</si>
  <si>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</si>
  <si>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</si>
  <si>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</si>
  <si>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</si>
  <si>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</si>
  <si>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</si>
  <si>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</si>
  <si>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</si>
  <si>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</si>
  <si>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</si>
  <si>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</si>
  <si>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</si>
  <si>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</si>
  <si>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</si>
  <si>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</si>
  <si>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</si>
  <si>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</si>
  <si>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</si>
  <si>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</si>
  <si>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</si>
  <si>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</si>
  <si>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</si>
  <si>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</si>
  <si>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</si>
  <si>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</si>
  <si>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</si>
  <si>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</si>
  <si>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</si>
  <si>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</si>
  <si>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</si>
  <si>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</si>
  <si>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</si>
  <si>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</si>
  <si>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</si>
  <si>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</si>
  <si>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</si>
  <si>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</si>
  <si>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</si>
  <si>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</si>
  <si>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</si>
  <si>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</si>
  <si>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</si>
  <si>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</si>
  <si>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</si>
  <si>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</si>
  <si>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</si>
  <si>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</si>
  <si>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</si>
  <si>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</si>
  <si>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</si>
  <si>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</si>
  <si>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</si>
  <si>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</si>
  <si>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</si>
  <si>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</si>
  <si>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</si>
  <si>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</si>
  <si>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</si>
  <si>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</si>
  <si>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</si>
  <si>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</si>
  <si>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</si>
  <si>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</si>
  <si>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</si>
  <si>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</si>
  <si>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</si>
  <si>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</si>
  <si>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</si>
  <si>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</si>
  <si>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</si>
  <si>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</si>
  <si>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</si>
  <si>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</si>
  <si>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</si>
  <si>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</si>
  <si>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</si>
  <si>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</si>
  <si>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</si>
  <si>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</si>
  <si>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</si>
  <si>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</si>
  <si>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</si>
  <si>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</si>
  <si>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</si>
  <si>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</si>
  <si>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</si>
  <si>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</si>
  <si>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</si>
  <si>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</si>
  <si>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</si>
  <si>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</si>
  <si>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</si>
  <si>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</si>
  <si>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</si>
  <si>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</si>
  <si>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</si>
  <si>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</si>
  <si>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</si>
  <si>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</si>
  <si>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</si>
  <si>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</si>
  <si>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</si>
  <si>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</si>
  <si>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</si>
  <si>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</si>
  <si>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</si>
  <si>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</si>
  <si>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</si>
  <si>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</si>
  <si>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</si>
  <si>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</si>
  <si>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</si>
  <si>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</si>
  <si>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</si>
  <si>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</si>
  <si>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</si>
  <si>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</si>
  <si>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</si>
  <si>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</si>
  <si>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</si>
  <si>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</si>
  <si>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</si>
  <si>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</si>
  <si>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</si>
  <si>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</si>
  <si>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</si>
  <si>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</si>
  <si>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</si>
  <si>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</si>
  <si>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</si>
  <si>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</si>
  <si>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</si>
  <si>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</si>
  <si>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</si>
  <si>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</si>
  <si>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</si>
  <si>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</si>
  <si>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</si>
  <si>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</si>
  <si>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</si>
  <si>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</si>
  <si>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</si>
  <si>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</si>
  <si>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</si>
  <si>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</si>
  <si>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</si>
  <si>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</si>
  <si>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</si>
  <si>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</si>
  <si>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</si>
  <si>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</si>
  <si>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</si>
  <si>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</si>
  <si>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</si>
  <si>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</si>
  <si>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</si>
  <si>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</si>
  <si>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</si>
  <si>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</si>
  <si>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</si>
  <si>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</si>
  <si>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</si>
  <si>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</si>
  <si>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</si>
  <si>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</si>
  <si>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</si>
  <si>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</si>
  <si>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</si>
  <si>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</si>
  <si>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</si>
  <si>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</si>
  <si>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</si>
  <si>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</si>
  <si>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</si>
  <si>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</si>
  <si>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</si>
  <si>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</si>
  <si>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</si>
  <si>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</si>
  <si>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</si>
  <si>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</si>
  <si>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</si>
  <si>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</si>
  <si>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</si>
  <si>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</si>
  <si>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</si>
  <si>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</si>
  <si>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</si>
  <si>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</si>
  <si>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</si>
  <si>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</si>
  <si>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</si>
  <si>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</si>
  <si>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</si>
  <si>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</si>
  <si>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</si>
  <si>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</si>
  <si>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</si>
  <si>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</si>
  <si>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</si>
  <si>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</si>
  <si>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</si>
  <si>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</si>
  <si>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</si>
  <si>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</si>
  <si>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</si>
  <si>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</si>
  <si>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</si>
  <si>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</si>
  <si>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</si>
  <si>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</si>
  <si>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</si>
  <si>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</si>
  <si>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</si>
  <si>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</si>
  <si>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</si>
  <si>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</si>
  <si>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</si>
  <si>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</si>
  <si>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</si>
  <si>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</si>
  <si>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</si>
  <si>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</si>
  <si>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</si>
  <si>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</si>
  <si>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</si>
  <si>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</si>
  <si>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</si>
  <si>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</si>
  <si>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</si>
  <si>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</si>
  <si>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</si>
  <si>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</si>
  <si>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</si>
  <si>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</si>
  <si>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</si>
  <si>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</si>
  <si>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</si>
  <si>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</si>
  <si>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</si>
  <si>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</si>
  <si>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</si>
  <si>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</si>
  <si>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</si>
  <si>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</si>
  <si>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</si>
  <si>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</si>
  <si>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</si>
  <si>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</si>
  <si>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</si>
  <si>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</si>
  <si>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</si>
  <si>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</si>
  <si>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</si>
  <si>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</si>
  <si>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</si>
  <si>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</si>
  <si>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</si>
  <si>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</si>
  <si>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</si>
  <si>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</si>
  <si>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</si>
  <si>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</si>
  <si>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</si>
  <si>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</si>
  <si>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</si>
  <si>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</si>
  <si>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</si>
  <si>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</si>
  <si>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</si>
  <si>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</si>
  <si>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</si>
  <si>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</si>
  <si>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</si>
  <si>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</si>
  <si>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</si>
  <si>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</si>
  <si>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</si>
  <si>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</si>
  <si>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</si>
  <si>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</si>
  <si>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</si>
  <si>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</si>
  <si>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</si>
  <si>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</si>
  <si>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</si>
  <si>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</si>
  <si>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</si>
  <si>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</si>
  <si>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</si>
  <si>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</si>
  <si>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</si>
  <si>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</si>
  <si>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</si>
  <si>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</si>
  <si>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</si>
  <si>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</si>
  <si>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</si>
  <si>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</si>
  <si>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</si>
  <si>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</si>
  <si>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</si>
  <si>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</si>
  <si>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</si>
  <si>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</si>
  <si>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</si>
  <si>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</si>
  <si>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</si>
  <si>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</si>
  <si>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</si>
  <si>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</si>
  <si>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</si>
  <si>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</si>
  <si>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</si>
  <si>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</si>
  <si>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</si>
  <si>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</si>
  <si>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</si>
  <si>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</si>
  <si>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</si>
  <si>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</si>
  <si>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</si>
  <si>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</si>
  <si>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</si>
  <si>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</si>
  <si>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</si>
  <si>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</si>
  <si>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</si>
  <si>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</si>
  <si>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</si>
  <si>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</si>
  <si>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</si>
  <si>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</si>
  <si>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</si>
  <si>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</si>
  <si>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</si>
  <si>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</si>
  <si>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</si>
  <si>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</si>
  <si>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</si>
  <si>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</si>
  <si>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</si>
  <si>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</si>
  <si>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</si>
  <si>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</si>
  <si>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</si>
  <si>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</si>
  <si>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</si>
  <si>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</si>
  <si>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</si>
  <si>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</si>
  <si>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</si>
  <si>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</si>
  <si>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</si>
  <si>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</si>
  <si>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</si>
  <si>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</si>
  <si>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</si>
  <si>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</si>
  <si>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</si>
  <si>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</si>
  <si>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</si>
  <si>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</si>
  <si>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</si>
  <si>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</si>
  <si>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</si>
  <si>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</si>
  <si>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</si>
  <si>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</si>
  <si>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</si>
  <si>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</si>
  <si>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</si>
  <si>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</si>
  <si>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</si>
  <si>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</si>
  <si>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</si>
  <si>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</si>
  <si>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</si>
  <si>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</si>
  <si>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</si>
  <si>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</si>
  <si>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</si>
  <si>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</si>
  <si>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</si>
  <si>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</si>
  <si>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</si>
  <si>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</si>
  <si>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</si>
  <si>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</si>
  <si>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</si>
  <si>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</si>
  <si>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</si>
  <si>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</si>
  <si>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</si>
  <si>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</si>
  <si>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</si>
  <si>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</si>
  <si>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</si>
  <si>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</si>
  <si>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</si>
  <si>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</si>
  <si>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</si>
  <si>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</si>
  <si>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</si>
  <si>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</si>
  <si>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</si>
  <si>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</si>
  <si>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</si>
  <si>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</si>
  <si>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</si>
  <si>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</si>
  <si>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</si>
  <si>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</si>
  <si>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</si>
  <si>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</si>
  <si>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</si>
  <si>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</si>
  <si>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</si>
  <si>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</si>
  <si>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</si>
  <si>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</si>
  <si>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</si>
  <si>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</si>
  <si>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</si>
  <si>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</si>
  <si>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</si>
  <si>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</si>
  <si>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</si>
  <si>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</si>
  <si>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</si>
  <si>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</si>
  <si>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</si>
  <si>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</si>
  <si>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</si>
  <si>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</si>
  <si>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</si>
  <si>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</si>
  <si>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</si>
  <si>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</si>
  <si>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</si>
  <si>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</si>
  <si>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</si>
  <si>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</si>
  <si>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</si>
  <si>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</si>
  <si>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</si>
  <si>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</si>
  <si>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</si>
  <si>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</si>
  <si>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</si>
  <si>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</si>
  <si>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</si>
  <si>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</si>
  <si>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</si>
  <si>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</si>
  <si>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</si>
  <si>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</si>
  <si>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</si>
  <si>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</si>
  <si>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</si>
  <si>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</si>
  <si>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</si>
  <si>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</si>
  <si>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</si>
  <si>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</si>
  <si>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</si>
  <si>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</si>
  <si>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</si>
  <si>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</si>
  <si>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</si>
  <si>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</si>
  <si>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</si>
  <si>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</si>
  <si>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</si>
  <si>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</si>
  <si>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</si>
  <si>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</si>
  <si>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</si>
  <si>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</si>
  <si>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</si>
  <si>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</si>
  <si>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</si>
  <si>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</si>
  <si>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</si>
  <si>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</si>
  <si>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</si>
  <si>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</si>
  <si>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</si>
  <si>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</si>
  <si>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</si>
  <si>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</si>
  <si>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</si>
  <si>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</si>
  <si>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</si>
  <si>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</si>
  <si>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</si>
  <si>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</si>
  <si>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</si>
  <si>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</si>
  <si>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</si>
  <si>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</si>
  <si>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</si>
  <si>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</si>
  <si>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</si>
  <si>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</si>
  <si>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</si>
  <si>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</si>
  <si>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</si>
  <si>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</si>
  <si>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</si>
  <si>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</si>
  <si>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</si>
  <si>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</si>
  <si>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</si>
  <si>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</si>
  <si>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</si>
  <si>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</si>
  <si>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</si>
  <si>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</si>
  <si>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</si>
  <si>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</si>
  <si>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</si>
  <si>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</si>
  <si>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</si>
  <si>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</si>
  <si>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</si>
  <si>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</si>
  <si>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</si>
  <si>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</si>
  <si>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</si>
  <si>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</si>
  <si>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</si>
  <si>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</si>
  <si>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</si>
  <si>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</si>
  <si>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</si>
  <si>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</si>
  <si>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</si>
  <si>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</si>
  <si>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</si>
  <si>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</si>
  <si>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</si>
  <si>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</si>
  <si>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</si>
  <si>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</si>
  <si>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</si>
  <si>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</si>
  <si>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</si>
  <si>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</si>
  <si>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</si>
  <si>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</si>
  <si>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</si>
  <si>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</si>
  <si>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</si>
  <si>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</si>
  <si>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</si>
  <si>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</si>
  <si>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</si>
  <si>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</si>
  <si>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</si>
  <si>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</si>
  <si>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</si>
  <si>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</si>
  <si>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</si>
  <si>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</si>
  <si>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</si>
  <si>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</si>
  <si>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</si>
  <si>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</si>
  <si>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</si>
  <si>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</si>
  <si>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</si>
  <si>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</si>
  <si>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</si>
  <si>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</si>
  <si>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</si>
  <si>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</si>
  <si>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</si>
  <si>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</si>
  <si>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</si>
  <si>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</si>
  <si>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</si>
  <si>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</si>
  <si>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</si>
  <si>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</si>
  <si>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</si>
  <si>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</si>
  <si>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</si>
  <si>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</si>
  <si>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</si>
  <si>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</si>
  <si>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</si>
  <si>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</si>
  <si>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</si>
  <si>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</si>
  <si>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</si>
  <si>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</si>
  <si>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</si>
  <si>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</si>
  <si>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</si>
  <si>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</si>
  <si>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</si>
  <si>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</si>
  <si>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</si>
  <si>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</si>
  <si>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</si>
  <si>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</si>
  <si>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</si>
  <si>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</si>
  <si>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</si>
  <si>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</si>
  <si>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</si>
  <si>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</si>
  <si>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</si>
  <si>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</si>
  <si>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</si>
  <si>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</si>
  <si>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</si>
  <si>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</si>
  <si>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</si>
  <si>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</si>
  <si>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</si>
  <si>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</si>
  <si>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</si>
  <si>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</si>
  <si>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</si>
  <si>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</si>
  <si>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</si>
  <si>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</si>
  <si>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</si>
  <si>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</si>
  <si>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</si>
  <si>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</si>
  <si>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</si>
  <si>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</si>
  <si>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</si>
  <si>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</si>
  <si>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</si>
  <si>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</si>
  <si>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</si>
  <si>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</si>
  <si>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</si>
  <si>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</si>
  <si>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</si>
  <si>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</si>
  <si>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</si>
  <si>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</si>
  <si>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</si>
  <si>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</si>
  <si>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</si>
  <si>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</si>
  <si>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</si>
  <si>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</si>
  <si>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</si>
  <si>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</si>
  <si>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</si>
  <si>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</si>
  <si>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</si>
  <si>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</si>
  <si>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</si>
  <si>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</si>
  <si>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</si>
  <si>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</si>
  <si>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</si>
  <si>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</si>
  <si>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</si>
  <si>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</si>
  <si>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</si>
  <si>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</si>
  <si>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</si>
  <si>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</si>
  <si>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</si>
  <si>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</si>
  <si>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</si>
  <si>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</si>
  <si>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</si>
  <si>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</si>
  <si>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</si>
  <si>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</si>
  <si>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</si>
  <si>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</si>
  <si>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</si>
  <si>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</si>
  <si>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</si>
  <si>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</si>
  <si>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</si>
  <si>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</si>
  <si>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</si>
  <si>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</si>
  <si>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</si>
  <si>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</si>
  <si>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</si>
  <si>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</si>
  <si>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</si>
  <si>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</si>
  <si>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</si>
  <si>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</si>
  <si>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</si>
  <si>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</si>
  <si>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</si>
  <si>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</si>
  <si>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</si>
  <si>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</si>
  <si>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</si>
  <si>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</si>
  <si>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</si>
  <si>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</si>
  <si>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</si>
  <si>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</si>
  <si>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</si>
  <si>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</si>
  <si>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</si>
  <si>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</si>
  <si>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</si>
  <si>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</si>
  <si>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</si>
  <si>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</si>
  <si>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</si>
  <si>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</si>
  <si>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</si>
  <si>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</si>
  <si>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</si>
  <si>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</si>
  <si>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</si>
  <si>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</si>
  <si>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</si>
  <si>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</si>
  <si>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</si>
  <si>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</si>
  <si>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</si>
  <si>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</si>
  <si>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</si>
  <si>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</si>
  <si>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</si>
  <si>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</si>
  <si>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</si>
  <si>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</si>
  <si>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</si>
  <si>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</si>
  <si>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</si>
  <si>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</si>
  <si>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</si>
  <si>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</si>
  <si>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</si>
  <si>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</si>
  <si>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</si>
  <si>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</si>
  <si>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</si>
  <si>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</si>
  <si>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</si>
  <si>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</si>
  <si>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</si>
  <si>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</si>
  <si>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</si>
  <si>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</si>
  <si>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</si>
  <si>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</si>
  <si>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</si>
  <si>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</si>
  <si>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</si>
  <si>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</si>
  <si>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</si>
  <si>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</si>
  <si>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</si>
  <si>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</si>
  <si>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</si>
  <si>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</si>
  <si>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</si>
  <si>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</si>
  <si>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</si>
  <si>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</si>
  <si>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</si>
  <si>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</si>
  <si>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</si>
  <si>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</si>
  <si>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</si>
  <si>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</si>
  <si>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</si>
  <si>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</si>
  <si>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</si>
  <si>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</si>
  <si>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</si>
  <si>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</si>
  <si>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</si>
  <si>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</si>
  <si>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</si>
  <si>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</si>
  <si>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</si>
  <si>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</si>
  <si>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</si>
  <si>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</si>
  <si>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</si>
  <si>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</si>
  <si>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</si>
  <si>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</si>
  <si>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</si>
  <si>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</si>
  <si>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</si>
  <si>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</si>
  <si>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</si>
  <si>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</si>
  <si>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</si>
  <si>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</si>
  <si>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</si>
  <si>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</si>
  <si>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</si>
  <si>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</si>
  <si>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</si>
  <si>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</si>
  <si>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</si>
  <si>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</si>
  <si>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</si>
  <si>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</si>
  <si>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</si>
  <si>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</si>
  <si>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</si>
  <si>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</si>
  <si>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</si>
  <si>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</si>
  <si>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</si>
  <si>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</si>
  <si>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</si>
  <si>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</si>
  <si>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</si>
  <si>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</si>
  <si>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</si>
  <si>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</si>
  <si>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</si>
  <si>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</si>
  <si>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</si>
  <si>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</si>
  <si>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</si>
  <si>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</si>
  <si>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</si>
  <si>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</si>
  <si>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</si>
  <si>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</si>
  <si>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</si>
  <si>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</si>
  <si>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</si>
  <si>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</si>
  <si>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</si>
  <si>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</si>
  <si>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</si>
  <si>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</si>
  <si>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</si>
  <si>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</si>
  <si>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</si>
  <si>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</si>
  <si>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</si>
  <si>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</si>
  <si>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</si>
  <si>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</si>
  <si>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</si>
  <si>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</si>
  <si>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</si>
  <si>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</si>
  <si>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</si>
  <si>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</si>
  <si>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</si>
  <si>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</si>
  <si>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</si>
  <si>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</si>
  <si>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</si>
  <si>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</si>
  <si>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</si>
  <si>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</si>
  <si>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</si>
  <si>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</si>
  <si>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</si>
  <si>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</si>
  <si>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</si>
  <si>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</si>
  <si>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</si>
  <si>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</si>
  <si>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</si>
  <si>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</si>
  <si>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</si>
  <si>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</si>
  <si>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</si>
  <si>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</si>
  <si>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</si>
  <si>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</si>
  <si>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</si>
  <si>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</si>
  <si>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</si>
  <si>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</si>
  <si>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</si>
  <si>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</si>
  <si>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</si>
  <si>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</si>
  <si>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</si>
  <si>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</si>
  <si>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</si>
  <si>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</si>
  <si>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</si>
  <si>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</si>
  <si>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</si>
  <si>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</si>
  <si>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</si>
  <si>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</si>
  <si>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</si>
  <si>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</si>
  <si>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</si>
  <si>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</si>
  <si>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</si>
  <si>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</si>
  <si>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</si>
  <si>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</si>
  <si>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</si>
  <si>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</si>
  <si>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</si>
  <si>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</si>
  <si>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</si>
  <si>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</si>
  <si>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</si>
  <si>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</si>
  <si>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</si>
  <si>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</si>
  <si>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</si>
  <si>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</si>
  <si>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</si>
  <si>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</si>
  <si>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</si>
  <si>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</si>
  <si>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</si>
  <si>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</si>
  <si>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</si>
  <si>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</si>
  <si>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</si>
  <si>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</si>
  <si>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</si>
  <si>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</si>
  <si>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</si>
  <si>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</si>
  <si>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</si>
  <si>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</si>
  <si>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</si>
  <si>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</si>
  <si>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</si>
  <si>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</si>
  <si>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</si>
  <si>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</si>
  <si>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</si>
  <si>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</si>
  <si>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</si>
  <si>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</si>
  <si>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</si>
  <si>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</si>
  <si>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</si>
  <si>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</si>
  <si>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</si>
  <si>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</si>
  <si>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</si>
  <si>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</si>
  <si>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</si>
  <si>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</si>
  <si>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</si>
  <si>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</si>
  <si>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</si>
  <si>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</si>
  <si>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</si>
  <si>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</si>
  <si>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</si>
  <si>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</si>
  <si>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</si>
  <si>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</si>
  <si>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</si>
  <si>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</si>
  <si>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</si>
  <si>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</si>
  <si>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</si>
  <si>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</si>
  <si>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</si>
  <si>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</si>
  <si>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</si>
  <si>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</si>
  <si>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</si>
  <si>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</si>
  <si>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</si>
  <si>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</si>
  <si>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</si>
  <si>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</si>
  <si>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</si>
  <si>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</si>
  <si>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</si>
  <si>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</si>
  <si>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</si>
  <si>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</si>
  <si>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</si>
  <si>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</si>
  <si>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</si>
  <si>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</si>
  <si>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</si>
  <si>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</si>
  <si>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</si>
  <si>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</si>
  <si>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</si>
  <si>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</si>
  <si>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</si>
  <si>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</si>
  <si>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</si>
  <si>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</si>
  <si>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</si>
  <si>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</si>
  <si>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</si>
  <si>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</si>
  <si>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</si>
  <si>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</si>
  <si>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</si>
  <si>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</si>
  <si>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</si>
  <si>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</si>
  <si>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</si>
  <si>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</si>
  <si>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</si>
  <si>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</si>
  <si>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</si>
  <si>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</si>
  <si>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</si>
  <si>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</si>
  <si>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</si>
  <si>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</si>
  <si>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</si>
  <si>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</si>
  <si>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</si>
  <si>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</si>
  <si>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</si>
  <si>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</si>
  <si>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</si>
  <si>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</si>
  <si>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</si>
  <si>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</si>
  <si>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</si>
  <si>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</si>
  <si>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</si>
  <si>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</si>
  <si>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</si>
  <si>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</si>
  <si>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</si>
  <si>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</si>
  <si>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</si>
  <si>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</si>
  <si>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</si>
  <si>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</si>
  <si>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</si>
  <si>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</si>
  <si>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</si>
  <si>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</si>
  <si>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</si>
  <si>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</si>
  <si>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</si>
  <si>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</si>
  <si>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</si>
  <si>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</si>
  <si>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</si>
  <si>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</si>
  <si>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</si>
  <si>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</si>
  <si>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</si>
  <si>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</si>
  <si>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</si>
  <si>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</si>
  <si>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</si>
  <si>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</si>
  <si>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</si>
  <si>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</si>
  <si>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</si>
  <si>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</si>
  <si>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</si>
  <si>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</si>
  <si>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</si>
  <si>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</si>
  <si>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</si>
  <si>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</si>
  <si>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</si>
  <si>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</si>
  <si>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</si>
  <si>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</si>
  <si>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</si>
  <si>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</si>
  <si>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</si>
  <si>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</si>
  <si>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</si>
  <si>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</si>
  <si>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</si>
  <si>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</si>
  <si>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</si>
  <si>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</si>
  <si>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</si>
  <si>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</si>
  <si>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</si>
  <si>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</si>
  <si>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</si>
  <si>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</si>
  <si>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</si>
  <si>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</si>
  <si>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</si>
  <si>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</si>
  <si>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</si>
  <si>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</si>
  <si>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</si>
  <si>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</si>
  <si>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</si>
  <si>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</si>
  <si>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</si>
  <si>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</si>
  <si>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</si>
  <si>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</si>
  <si>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</si>
  <si>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</si>
  <si>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</si>
  <si>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</si>
  <si>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</si>
  <si>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</si>
  <si>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</si>
  <si>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</si>
  <si>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</si>
  <si>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</si>
  <si>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</si>
  <si>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</si>
  <si>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</si>
  <si>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</si>
  <si>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</si>
  <si>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</si>
  <si>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</si>
  <si>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</si>
  <si>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</si>
  <si>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</si>
  <si>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</si>
  <si>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</si>
  <si>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</si>
  <si>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</si>
  <si>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</si>
  <si>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</si>
  <si>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</si>
  <si>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</si>
  <si>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</si>
  <si>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</si>
  <si>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</si>
  <si>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</si>
  <si>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</si>
  <si>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</si>
  <si>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</si>
  <si>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</si>
  <si>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</si>
  <si>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</si>
  <si>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</si>
  <si>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</si>
  <si>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</si>
  <si>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</si>
  <si>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</si>
  <si>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</si>
  <si>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</si>
  <si>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</si>
  <si>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</si>
  <si>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</si>
  <si>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</si>
  <si>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</si>
  <si>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</si>
  <si>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</si>
  <si>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</si>
  <si>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</si>
  <si>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</si>
  <si>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</si>
  <si>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</si>
  <si>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</si>
  <si>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</si>
  <si>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</si>
  <si>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</si>
  <si>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</si>
  <si>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</si>
  <si>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</si>
  <si>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</si>
  <si>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</si>
  <si>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</si>
  <si>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</si>
  <si>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</si>
  <si>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</si>
  <si>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</si>
  <si>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</si>
  <si>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</si>
  <si>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</si>
  <si>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</si>
  <si>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</si>
  <si>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</si>
  <si>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</si>
  <si>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</si>
  <si>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</si>
  <si>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</si>
  <si>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</si>
  <si>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</si>
  <si>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</si>
  <si>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</si>
  <si>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</si>
  <si>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</si>
  <si>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</si>
  <si>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</si>
  <si>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</si>
  <si>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</si>
  <si>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</si>
  <si>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</si>
  <si>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</si>
  <si>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</si>
  <si>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</si>
  <si>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</si>
  <si>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</si>
  <si>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</si>
  <si>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</si>
  <si>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</si>
  <si>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</si>
  <si>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</si>
  <si>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</si>
  <si>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</si>
  <si>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</si>
  <si>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</si>
  <si>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</si>
  <si>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</si>
  <si>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</si>
  <si>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</si>
  <si>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</si>
  <si>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</si>
  <si>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</si>
  <si>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</si>
  <si>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</si>
  <si>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</si>
  <si>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</si>
  <si>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</si>
  <si>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</si>
  <si>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</si>
  <si>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</si>
  <si>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</si>
  <si>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</si>
  <si>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</si>
  <si>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</si>
  <si>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</si>
  <si>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</si>
  <si>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</si>
  <si>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</si>
  <si>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</si>
  <si>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</si>
  <si>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</si>
  <si>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</si>
  <si>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</si>
  <si>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</si>
  <si>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</si>
  <si>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</si>
  <si>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</si>
  <si>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</si>
  <si>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</si>
  <si>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</si>
  <si>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</si>
  <si>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</si>
  <si>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</si>
  <si>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</si>
  <si>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</si>
  <si>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</si>
  <si>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</si>
  <si>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</si>
  <si>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</si>
  <si>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</si>
  <si>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</si>
  <si>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</si>
  <si>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</si>
  <si>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</si>
  <si>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</si>
  <si>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</si>
  <si>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</si>
  <si>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</si>
  <si>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</si>
  <si>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</si>
  <si>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</si>
  <si>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</si>
  <si>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</si>
  <si>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</si>
  <si>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</si>
  <si>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</si>
  <si>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</si>
  <si>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</si>
  <si>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</si>
  <si>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</si>
  <si>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</si>
  <si>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</si>
  <si>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</si>
  <si>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</si>
  <si>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</si>
  <si>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</si>
  <si>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</si>
  <si>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</si>
  <si>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</si>
  <si>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</si>
  <si>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</si>
  <si>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</si>
  <si>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</si>
  <si>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</si>
  <si>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</si>
  <si>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</si>
  <si>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</si>
  <si>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</si>
  <si>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</si>
  <si>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</si>
  <si>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</si>
  <si>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</si>
  <si>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</si>
  <si>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</si>
  <si>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</si>
  <si>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</si>
  <si>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</si>
  <si>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</si>
  <si>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</si>
  <si>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</si>
  <si>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</si>
  <si>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</si>
  <si>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</si>
  <si>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</si>
  <si>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</si>
  <si>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</si>
  <si>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</si>
  <si>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</si>
  <si>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</si>
  <si>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</si>
  <si>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</si>
  <si>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</si>
  <si>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</si>
  <si>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</si>
  <si>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</si>
  <si>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</si>
  <si>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</si>
  <si>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</si>
  <si>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</si>
  <si>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</si>
  <si>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</si>
  <si>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</si>
  <si>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</si>
  <si>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</si>
  <si>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</si>
  <si>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</si>
  <si>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</si>
  <si>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</si>
  <si>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</si>
  <si>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</si>
  <si>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</si>
  <si>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</si>
  <si>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</si>
  <si>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</si>
  <si>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</si>
  <si>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</si>
  <si>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</si>
  <si>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</si>
  <si>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</si>
  <si>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</si>
  <si>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</si>
  <si>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</si>
  <si>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</si>
  <si>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</si>
  <si>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</si>
  <si>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</si>
  <si>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</si>
  <si>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</si>
  <si>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</si>
  <si>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</si>
  <si>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</si>
  <si>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</si>
  <si>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</si>
  <si>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</si>
  <si>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</si>
  <si>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</si>
  <si>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</si>
  <si>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</si>
  <si>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</si>
  <si>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</si>
  <si>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</si>
  <si>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</si>
  <si>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</si>
  <si>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</si>
  <si>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</si>
  <si>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</si>
  <si>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</si>
  <si>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</si>
  <si>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</si>
  <si>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</si>
  <si>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</si>
  <si>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</si>
  <si>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</si>
  <si>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</si>
  <si>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</si>
  <si>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</si>
  <si>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</si>
  <si>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</si>
  <si>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</si>
  <si>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</si>
  <si>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</si>
  <si>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</si>
  <si>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</si>
  <si>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</si>
  <si>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</si>
  <si>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</si>
  <si>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</si>
  <si>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</si>
  <si>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</si>
  <si>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</si>
  <si>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</si>
  <si>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</si>
  <si>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</si>
  <si>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</si>
  <si>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</si>
  <si>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</si>
  <si>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</si>
  <si>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</si>
  <si>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</si>
  <si>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</si>
  <si>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</si>
  <si>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</si>
  <si>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</si>
  <si>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</si>
  <si>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</si>
  <si>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</si>
  <si>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</si>
  <si>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</si>
  <si>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</si>
  <si>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</si>
  <si>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</si>
  <si>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</si>
  <si>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</si>
  <si>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</si>
  <si>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</si>
  <si>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</si>
  <si>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</si>
  <si>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</si>
  <si>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</si>
  <si>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</si>
  <si>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</si>
  <si>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</si>
  <si>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</si>
  <si>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</si>
  <si>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</si>
  <si>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</si>
  <si>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</si>
  <si>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</si>
  <si>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</si>
  <si>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</si>
  <si>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</si>
  <si>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</si>
  <si>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</si>
  <si>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</si>
  <si>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</si>
  <si>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</si>
  <si>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</si>
  <si>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</si>
  <si>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</si>
  <si>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</si>
  <si>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</si>
  <si>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</si>
  <si>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</si>
  <si>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</si>
  <si>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</si>
  <si>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</si>
  <si>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</si>
  <si>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</si>
  <si>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</si>
  <si>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</si>
  <si>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</si>
  <si>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</si>
  <si>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</si>
  <si>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</si>
  <si>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</si>
  <si>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</si>
  <si>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</si>
  <si>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</si>
  <si>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</si>
  <si>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</si>
  <si>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</si>
  <si>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</si>
  <si>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</si>
  <si>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</si>
  <si>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</si>
  <si>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</si>
  <si>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</si>
  <si>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</si>
  <si>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</si>
  <si>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</si>
  <si>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</si>
  <si>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</si>
  <si>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</si>
  <si>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</si>
  <si>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</si>
  <si>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</si>
  <si>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</si>
  <si>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</si>
  <si>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</si>
  <si>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</si>
  <si>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</si>
  <si>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</si>
  <si>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</si>
  <si>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</si>
  <si>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</si>
  <si>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</si>
  <si>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</si>
  <si>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</si>
  <si>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</si>
  <si>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</si>
  <si>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</si>
  <si>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</si>
  <si>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</si>
  <si>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</si>
  <si>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</si>
  <si>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</si>
  <si>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</si>
  <si>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</si>
  <si>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</si>
  <si>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</si>
  <si>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</si>
  <si>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</si>
  <si>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</si>
  <si>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</si>
  <si>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</si>
  <si>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</si>
  <si>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</si>
  <si>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</si>
  <si>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</si>
  <si>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</si>
  <si>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</si>
  <si>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</si>
  <si>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</si>
  <si>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</si>
  <si>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</si>
  <si>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</si>
  <si>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</si>
  <si>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</si>
  <si>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</si>
  <si>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</si>
  <si>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</si>
  <si>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</si>
  <si>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</si>
  <si>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</si>
  <si>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</si>
  <si>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</si>
  <si>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</si>
  <si>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</si>
  <si>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</si>
  <si>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</si>
  <si>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</si>
  <si>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</si>
  <si>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</si>
  <si>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</si>
  <si>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</si>
  <si>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</si>
  <si>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</si>
  <si>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</si>
  <si>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</si>
  <si>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</si>
  <si>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</si>
  <si>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</si>
  <si>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</si>
  <si>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</si>
  <si>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</si>
  <si>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</si>
  <si>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</si>
  <si>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</si>
  <si>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</si>
  <si>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</si>
  <si>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</si>
  <si>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</si>
  <si>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</si>
  <si>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</si>
  <si>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</si>
  <si>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</si>
  <si>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</si>
  <si>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</si>
  <si>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</si>
  <si>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</si>
  <si>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</si>
  <si>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</si>
  <si>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</si>
  <si>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</si>
  <si>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</si>
  <si>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</si>
  <si>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</si>
  <si>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</si>
  <si>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</si>
  <si>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</si>
  <si>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</si>
  <si>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</si>
  <si>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</si>
  <si>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</si>
  <si>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</si>
  <si>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</si>
  <si>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</si>
  <si>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</si>
  <si>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</si>
  <si>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</si>
  <si>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</si>
  <si>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</si>
  <si>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</si>
  <si>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</si>
  <si>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</si>
  <si>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</si>
  <si>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</si>
  <si>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</si>
  <si>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</si>
  <si>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</si>
  <si>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</si>
  <si>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</si>
  <si>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</si>
  <si>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</si>
  <si>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</si>
  <si>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</si>
  <si>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</si>
  <si>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</si>
  <si>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</si>
  <si>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</si>
  <si>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</si>
  <si>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</si>
  <si>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</si>
  <si>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</si>
  <si>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</si>
  <si>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</si>
  <si>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</si>
  <si>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</si>
  <si>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</si>
  <si>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</si>
  <si>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</si>
  <si>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</si>
  <si>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</si>
  <si>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</si>
  <si>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</si>
  <si>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</si>
  <si>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</si>
  <si>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</si>
  <si>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</si>
  <si>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</si>
  <si>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</si>
  <si>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</si>
  <si>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</si>
  <si>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</si>
  <si>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</si>
  <si>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</si>
  <si>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</si>
  <si>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</si>
  <si>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</si>
  <si>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</si>
  <si>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</si>
  <si>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</si>
  <si>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</si>
  <si>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</si>
  <si>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</si>
  <si>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</si>
  <si>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</si>
  <si>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</si>
  <si>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</si>
  <si>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</si>
  <si>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</si>
  <si>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</si>
  <si>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</si>
  <si>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</si>
  <si>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</si>
  <si>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</si>
  <si>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</si>
  <si>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</si>
  <si>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</si>
  <si>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</si>
  <si>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</si>
  <si>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</si>
  <si>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</si>
  <si>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</si>
  <si>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</si>
  <si>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</si>
  <si>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</si>
  <si>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</si>
  <si>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</si>
  <si>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</si>
  <si>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</si>
  <si>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</si>
  <si>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</si>
  <si>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</si>
  <si>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</si>
  <si>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</si>
  <si>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</si>
  <si>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</si>
  <si>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</si>
  <si>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</si>
  <si>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</si>
  <si>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</si>
  <si>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</si>
  <si>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</si>
  <si>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</si>
  <si>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</si>
  <si>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</si>
  <si>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</si>
  <si>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</si>
  <si>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</si>
  <si>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</si>
  <si>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</si>
  <si>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</si>
  <si>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</si>
  <si>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</si>
  <si>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</si>
  <si>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</si>
  <si>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</si>
  <si>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</si>
  <si>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</si>
  <si>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</si>
  <si>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</si>
  <si>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</si>
  <si>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</si>
  <si>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</si>
  <si>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</si>
  <si>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</si>
  <si>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</si>
  <si>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</si>
  <si>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</si>
  <si>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</si>
  <si>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</si>
  <si>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</si>
  <si>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</si>
  <si>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</si>
  <si>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</si>
  <si>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</si>
  <si>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</si>
  <si>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</si>
  <si>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</si>
  <si>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</si>
  <si>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</si>
  <si>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</si>
  <si>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</si>
  <si>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</si>
  <si>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</si>
  <si>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</si>
  <si>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</si>
  <si>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</si>
  <si>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</si>
  <si>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</si>
  <si>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</si>
  <si>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</si>
  <si>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</si>
  <si>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</si>
  <si>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</si>
  <si>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</si>
  <si>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</si>
  <si>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</si>
  <si>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</si>
  <si>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</si>
  <si>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</si>
  <si>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</si>
  <si>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</si>
  <si>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</si>
  <si>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</si>
  <si>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</si>
  <si>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</si>
  <si>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</si>
  <si>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</si>
  <si>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</si>
  <si>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</si>
  <si>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</si>
  <si>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</si>
  <si>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</si>
  <si>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</si>
  <si>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</si>
  <si>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</si>
  <si>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</si>
  <si>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</si>
  <si>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</si>
  <si>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</si>
  <si>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</si>
  <si>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</si>
  <si>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</si>
  <si>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</si>
  <si>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</si>
  <si>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</si>
  <si>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</si>
  <si>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</si>
  <si>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</si>
  <si>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</si>
  <si>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</si>
  <si>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</si>
  <si>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</si>
  <si>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</si>
  <si>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</si>
  <si>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</si>
  <si>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</si>
  <si>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</si>
  <si>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</si>
  <si>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</si>
  <si>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</si>
  <si>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</si>
  <si>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</si>
  <si>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</si>
  <si>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</si>
  <si>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</si>
  <si>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</si>
  <si>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</si>
  <si>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</si>
  <si>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</si>
  <si>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</si>
  <si>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</si>
  <si>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</si>
  <si>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</si>
  <si>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</si>
  <si>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</si>
  <si>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</si>
  <si>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</si>
  <si>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</si>
  <si>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</si>
  <si>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</si>
  <si>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</si>
  <si>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</si>
  <si>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</si>
  <si>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</si>
  <si>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</si>
  <si>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</si>
  <si>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</si>
  <si>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</si>
  <si>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</si>
  <si>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</si>
  <si>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</si>
  <si>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</si>
  <si>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</si>
  <si>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</si>
  <si>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</si>
  <si>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</si>
  <si>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</si>
  <si>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</si>
  <si>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</si>
  <si>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</si>
  <si>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</si>
  <si>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</si>
  <si>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</si>
  <si>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</si>
  <si>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</si>
  <si>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</si>
  <si>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</si>
  <si>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</si>
  <si>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</si>
  <si>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</si>
  <si>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</si>
  <si>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</si>
  <si>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</si>
  <si>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</si>
  <si>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</si>
  <si>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</si>
  <si>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</si>
  <si>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</si>
  <si>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</si>
  <si>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</si>
  <si>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</si>
  <si>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</si>
  <si>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</si>
  <si>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</si>
  <si>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</si>
  <si>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</si>
  <si>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</si>
  <si>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</si>
  <si>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</si>
  <si>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</si>
  <si>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</si>
  <si>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</si>
  <si>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</si>
  <si>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</si>
  <si>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</si>
  <si>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</si>
  <si>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</si>
  <si>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</si>
  <si>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</si>
  <si>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</si>
  <si>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</si>
  <si>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</si>
  <si>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</si>
  <si>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</si>
  <si>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</si>
  <si>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</si>
  <si>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</si>
  <si>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</si>
  <si>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</si>
  <si>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</si>
  <si>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</si>
  <si>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</si>
  <si>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</si>
  <si>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</si>
  <si>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</si>
  <si>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</si>
  <si>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</si>
  <si>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</si>
  <si>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</si>
  <si>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</si>
  <si>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</si>
  <si>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</si>
  <si>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</si>
  <si>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</si>
  <si>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</si>
  <si>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</si>
  <si>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</si>
  <si>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</si>
  <si>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</si>
  <si>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</si>
  <si>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</si>
  <si>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</si>
  <si>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</si>
  <si>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</si>
  <si>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</si>
  <si>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</si>
  <si>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</si>
  <si>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</si>
  <si>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</si>
  <si>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</si>
  <si>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</si>
  <si>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</si>
  <si>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</si>
  <si>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</si>
  <si>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</si>
  <si>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</si>
  <si>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</si>
  <si>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</si>
  <si>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</si>
  <si>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</si>
  <si>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</si>
  <si>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</si>
  <si>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</si>
  <si>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</si>
  <si>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</si>
  <si>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</si>
  <si>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</si>
  <si>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</si>
  <si>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</si>
  <si>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</si>
  <si>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</si>
  <si>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</si>
  <si>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</si>
  <si>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</si>
  <si>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</si>
  <si>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</si>
  <si>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</si>
  <si>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</si>
  <si>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</si>
  <si>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</si>
  <si>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</si>
  <si>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</si>
  <si>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</si>
  <si>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</si>
  <si>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</si>
  <si>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</si>
  <si>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</si>
  <si>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</si>
  <si>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</si>
  <si>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</si>
  <si>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</si>
  <si>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</si>
  <si>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</si>
  <si>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</si>
  <si>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</si>
  <si>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</si>
  <si>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</si>
  <si>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</si>
  <si>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</si>
  <si>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</si>
  <si>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</si>
  <si>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</si>
  <si>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</si>
  <si>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</si>
  <si>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</si>
  <si>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</si>
  <si>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</si>
  <si>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</si>
  <si>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</si>
  <si>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</si>
  <si>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</si>
  <si>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</si>
  <si>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</si>
  <si>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</si>
  <si>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</si>
  <si>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</si>
  <si>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</si>
  <si>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</si>
  <si>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</si>
  <si>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</si>
  <si>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</si>
  <si>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</si>
  <si>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</si>
  <si>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</si>
  <si>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</si>
  <si>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</si>
  <si>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</si>
  <si>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</si>
  <si>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</si>
  <si>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</si>
  <si>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</si>
  <si>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</si>
  <si>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</si>
  <si>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</si>
  <si>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</si>
  <si>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</si>
  <si>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</si>
  <si>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</si>
  <si>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</si>
  <si>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</si>
  <si>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</si>
  <si>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</si>
  <si>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</si>
  <si>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</si>
  <si>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</si>
  <si>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</si>
  <si>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</si>
  <si>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</si>
  <si>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</si>
  <si>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</si>
  <si>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</si>
  <si>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</si>
  <si>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</si>
  <si>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</si>
  <si>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</si>
  <si>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</si>
  <si>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</si>
  <si>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</si>
  <si>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</si>
  <si>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</si>
  <si>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</si>
  <si>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</si>
  <si>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</si>
  <si>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</si>
  <si>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</si>
  <si>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</si>
  <si>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</si>
  <si>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</si>
  <si>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</si>
  <si>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</si>
  <si>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</si>
  <si>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</si>
  <si>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</si>
  <si>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</si>
  <si>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</si>
  <si>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</si>
  <si>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</si>
  <si>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</si>
  <si>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</si>
  <si>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</si>
  <si>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</si>
  <si>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</si>
  <si>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</si>
  <si>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</si>
  <si>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</si>
  <si>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</si>
  <si>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</si>
  <si>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</si>
  <si>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</si>
  <si>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</si>
  <si>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</si>
  <si>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</si>
  <si>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</si>
  <si>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</si>
  <si>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</si>
  <si>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</si>
  <si>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</si>
  <si>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</si>
  <si>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</si>
  <si>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</si>
  <si>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</si>
  <si>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</si>
  <si>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</si>
  <si>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</si>
  <si>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</si>
  <si>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</si>
  <si>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</si>
  <si>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</si>
  <si>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</si>
  <si>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</si>
  <si>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</si>
  <si>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</si>
  <si>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</si>
  <si>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</si>
  <si>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</si>
  <si>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</si>
  <si>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</si>
  <si>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</si>
  <si>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</si>
  <si>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</si>
  <si>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</si>
  <si>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</si>
  <si>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</si>
  <si>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</si>
  <si>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</si>
  <si>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</si>
  <si>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</si>
  <si>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</si>
  <si>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</si>
  <si>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</si>
  <si>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</si>
  <si>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</si>
  <si>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</si>
  <si>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</si>
  <si>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</si>
  <si>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</si>
  <si>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</si>
  <si>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</si>
  <si>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</si>
  <si>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</si>
  <si>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</si>
  <si>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</si>
  <si>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</si>
  <si>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</si>
  <si>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</si>
  <si>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</si>
  <si>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</si>
  <si>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</si>
  <si>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</si>
  <si>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</si>
  <si>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</si>
  <si>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</si>
  <si>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</si>
  <si>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</si>
  <si>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</si>
  <si>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</si>
  <si>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</si>
  <si>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</si>
  <si>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</si>
  <si>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</si>
  <si>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</si>
  <si>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</si>
  <si>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</si>
  <si>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</si>
  <si>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</si>
  <si>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</si>
  <si>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</si>
  <si>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</si>
  <si>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</si>
  <si>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</si>
  <si>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</si>
  <si>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</si>
  <si>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</si>
  <si>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</si>
  <si>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</si>
  <si>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</si>
  <si>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</si>
  <si>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</si>
  <si>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</si>
  <si>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</si>
  <si>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</si>
  <si>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</si>
  <si>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</si>
  <si>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</si>
  <si>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</si>
  <si>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</si>
  <si>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</si>
  <si>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</si>
  <si>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</si>
  <si>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</si>
  <si>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</si>
  <si>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</si>
  <si>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</si>
  <si>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</si>
  <si>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</si>
  <si>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</si>
  <si>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</si>
  <si>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</si>
  <si>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</si>
  <si>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</si>
  <si>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</si>
  <si>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</si>
  <si>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</si>
  <si>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</si>
  <si>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</si>
  <si>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</si>
  <si>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</si>
  <si>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</si>
  <si>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</si>
  <si>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</si>
  <si>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</si>
  <si>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</si>
  <si>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</si>
  <si>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</si>
  <si>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</si>
  <si>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</si>
  <si>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</si>
  <si>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</si>
  <si>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</si>
  <si>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</si>
  <si>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</si>
  <si>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</si>
  <si>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</si>
  <si>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</si>
  <si>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</si>
  <si>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</si>
  <si>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</si>
  <si>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</si>
  <si>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</si>
  <si>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</si>
  <si>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</si>
  <si>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</si>
  <si>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</si>
  <si>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</si>
  <si>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</si>
  <si>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</si>
  <si>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</si>
  <si>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</si>
  <si>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</si>
  <si>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</si>
  <si>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</si>
  <si>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</si>
  <si>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</si>
  <si>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</si>
  <si>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</si>
  <si>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</si>
  <si>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</si>
  <si>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</si>
  <si>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</si>
  <si>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</si>
  <si>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</si>
  <si>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</si>
  <si>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</si>
  <si>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</si>
  <si>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</si>
  <si>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</si>
  <si>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</si>
  <si>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</si>
  <si>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</si>
  <si>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</si>
  <si>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</si>
  <si>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</si>
  <si>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</si>
  <si>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</si>
  <si>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</si>
  <si>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</si>
  <si>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</si>
  <si>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</si>
  <si>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</si>
  <si>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</si>
  <si>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</si>
  <si>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</si>
  <si>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</si>
  <si>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</si>
  <si>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</si>
  <si>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</si>
  <si>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</si>
  <si>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</si>
  <si>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</si>
  <si>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</si>
  <si>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</si>
  <si>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</si>
  <si>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</si>
  <si>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</si>
  <si>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</si>
  <si>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</si>
  <si>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</si>
  <si>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</si>
  <si>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</si>
  <si>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</si>
  <si>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</si>
  <si>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</si>
  <si>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</si>
  <si>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</si>
  <si>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</si>
  <si>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</si>
  <si>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</si>
  <si>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</si>
  <si>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</si>
  <si>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</si>
  <si>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</si>
  <si>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</si>
  <si>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</si>
  <si>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</si>
  <si>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</si>
  <si>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</si>
  <si>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</si>
  <si>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</si>
  <si>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</si>
  <si>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</si>
  <si>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</si>
  <si>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</si>
  <si>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</si>
  <si>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</si>
  <si>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</si>
  <si>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</si>
  <si>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</si>
  <si>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</si>
  <si>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</si>
  <si>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</si>
  <si>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</si>
  <si>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</si>
  <si>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</si>
  <si>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</si>
  <si>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</si>
  <si>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</si>
  <si>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</si>
  <si>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</si>
  <si>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</si>
  <si>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</si>
  <si>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</si>
  <si>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</si>
  <si>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</si>
  <si>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</si>
  <si>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</si>
  <si>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</si>
  <si>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</si>
  <si>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</si>
  <si>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</si>
  <si>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</si>
  <si>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</si>
  <si>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</si>
  <si>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</si>
  <si>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</si>
  <si>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</si>
  <si>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</si>
  <si>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</si>
  <si>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</si>
  <si>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</si>
  <si>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</si>
  <si>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</si>
  <si>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</si>
  <si>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</si>
  <si>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</si>
  <si>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</si>
  <si>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</si>
  <si>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</si>
  <si>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</si>
  <si>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</si>
  <si>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</si>
  <si>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</si>
  <si>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</si>
  <si>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</si>
  <si>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</si>
  <si>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</si>
  <si>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</si>
  <si>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</si>
  <si>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</si>
  <si>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</si>
  <si>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</si>
  <si>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</si>
  <si>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</si>
  <si>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</si>
  <si>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</si>
  <si>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</si>
  <si>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</si>
  <si>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</si>
  <si>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</si>
  <si>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</si>
  <si>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</si>
  <si>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</si>
  <si>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</si>
  <si>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</si>
  <si>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</si>
  <si>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</si>
  <si>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</si>
  <si>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</si>
  <si>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</si>
  <si>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</si>
  <si>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</si>
  <si>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</si>
  <si>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</si>
  <si>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</si>
  <si>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</si>
  <si>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</si>
  <si>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</si>
  <si>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</si>
  <si>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</si>
  <si>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</si>
  <si>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</si>
  <si>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</si>
  <si>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</si>
  <si>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</si>
  <si>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</si>
  <si>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</si>
  <si>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</si>
  <si>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</si>
  <si>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</si>
  <si>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</si>
  <si>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</si>
  <si>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</si>
  <si>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</si>
  <si>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</si>
  <si>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</si>
  <si>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</si>
  <si>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</si>
  <si>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</si>
  <si>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</si>
  <si>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</si>
  <si>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</si>
  <si>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</si>
  <si>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</si>
  <si>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</si>
  <si>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</si>
  <si>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</si>
  <si>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</si>
  <si>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</si>
  <si>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</si>
  <si>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</si>
  <si>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</si>
  <si>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</si>
  <si>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</si>
  <si>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</si>
  <si>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</si>
  <si>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</si>
  <si>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</si>
  <si>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</si>
  <si>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</si>
  <si>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</si>
  <si>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</si>
  <si>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</si>
  <si>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</si>
  <si>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</si>
  <si>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</si>
  <si>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</si>
  <si>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</si>
  <si>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</si>
  <si>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</si>
  <si>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</si>
  <si>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</si>
  <si>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</si>
  <si>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</si>
  <si>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</si>
  <si>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</si>
  <si>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</si>
  <si>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</si>
  <si>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</si>
  <si>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</si>
  <si>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</si>
  <si>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</si>
  <si>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</si>
  <si>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</si>
  <si>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</si>
  <si>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</si>
  <si>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</si>
  <si>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</si>
  <si>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</si>
  <si>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</si>
  <si>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</si>
  <si>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</si>
  <si>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</si>
  <si>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</si>
  <si>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</si>
  <si>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</si>
  <si>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</si>
  <si>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</si>
  <si>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</si>
  <si>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</si>
  <si>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</si>
  <si>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</si>
  <si>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</si>
  <si>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</si>
  <si>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</si>
  <si>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</si>
  <si>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</si>
  <si>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</si>
  <si>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</si>
  <si>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</si>
  <si>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</si>
  <si>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</si>
  <si>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</si>
  <si>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</si>
  <si>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</si>
  <si>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</si>
  <si>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</si>
  <si>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</si>
  <si>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</si>
  <si>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</si>
  <si>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</si>
  <si>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</si>
  <si>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</si>
  <si>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</si>
  <si>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</si>
  <si>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</si>
  <si>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</si>
  <si>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</si>
  <si>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</si>
  <si>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</si>
  <si>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</si>
  <si>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</si>
  <si>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</si>
  <si>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</si>
  <si>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</si>
  <si>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</si>
  <si>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</si>
  <si>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</si>
  <si>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</si>
  <si>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</si>
  <si>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</si>
  <si>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</si>
  <si>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</si>
  <si>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</si>
  <si>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</si>
  <si>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</si>
  <si>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</si>
  <si>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</si>
  <si>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</si>
  <si>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</si>
  <si>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</si>
  <si>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</si>
  <si>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</si>
  <si>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</si>
  <si>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</si>
  <si>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</si>
  <si>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</si>
  <si>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</si>
  <si>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</si>
  <si>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</si>
  <si>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</si>
  <si>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</si>
  <si>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</si>
  <si>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</si>
  <si>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</si>
  <si>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</si>
  <si>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</si>
  <si>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</si>
  <si>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</si>
  <si>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</si>
  <si>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</si>
  <si>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</si>
  <si>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</si>
  <si>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</si>
  <si>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</si>
  <si>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</si>
  <si>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</si>
  <si>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</si>
  <si>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</si>
  <si>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</si>
  <si>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</si>
  <si>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</si>
  <si>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</si>
  <si>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</si>
  <si>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</si>
  <si>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</si>
  <si>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</si>
  <si>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</si>
  <si>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</si>
  <si>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</si>
  <si>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</si>
  <si>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</si>
  <si>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</si>
  <si>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</si>
  <si>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</si>
  <si>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</si>
  <si>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</si>
  <si>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</si>
  <si>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</si>
  <si>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</si>
  <si>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</si>
  <si>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</si>
  <si>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</si>
  <si>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</si>
  <si>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</si>
  <si>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</si>
  <si>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</si>
  <si>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</si>
  <si>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</si>
  <si>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</si>
  <si>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</si>
  <si>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</si>
  <si>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</si>
  <si>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</si>
  <si>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</si>
  <si>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</si>
  <si>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</si>
  <si>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</si>
  <si>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</si>
  <si>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</si>
  <si>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</si>
  <si>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</si>
  <si>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</si>
  <si>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</si>
  <si>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</si>
  <si>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</si>
  <si>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</si>
  <si>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</si>
  <si>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</si>
  <si>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</si>
  <si>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</si>
  <si>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</si>
  <si>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</si>
  <si>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</si>
  <si>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</si>
  <si>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</si>
  <si>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</si>
  <si>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</si>
  <si>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</si>
  <si>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</si>
  <si>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</si>
  <si>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</si>
  <si>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</si>
  <si>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</si>
  <si>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</si>
  <si>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</si>
  <si>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</si>
  <si>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</si>
  <si>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</si>
  <si>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</si>
  <si>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</si>
  <si>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</si>
  <si>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</si>
  <si>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</si>
  <si>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</si>
  <si>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</si>
  <si>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</si>
  <si>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</si>
  <si>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</si>
  <si>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</si>
  <si>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</si>
  <si>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</si>
  <si>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</si>
  <si>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</si>
  <si>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</si>
  <si>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</si>
  <si>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</si>
  <si>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</si>
  <si>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</si>
  <si>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</si>
  <si>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</si>
  <si>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</si>
  <si>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</si>
  <si>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</si>
  <si>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</si>
  <si>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</si>
  <si>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</si>
  <si>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</si>
  <si>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</si>
  <si>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</si>
  <si>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</si>
  <si>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</si>
  <si>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</si>
  <si>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</si>
  <si>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</si>
  <si>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</si>
  <si>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</si>
  <si>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</si>
  <si>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</si>
  <si>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</si>
  <si>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</si>
  <si>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</si>
  <si>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</si>
  <si>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</si>
  <si>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</si>
  <si>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</si>
  <si>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</si>
  <si>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</si>
  <si>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</si>
  <si>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</si>
  <si>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</si>
  <si>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</si>
  <si>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</si>
  <si>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</si>
  <si>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</si>
  <si>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</si>
  <si>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</si>
  <si>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</si>
  <si>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</si>
  <si>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</si>
  <si>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</si>
  <si>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</si>
  <si>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</si>
  <si>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</si>
  <si>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</si>
  <si>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</si>
  <si>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</si>
  <si>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</si>
  <si>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</si>
  <si>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</si>
  <si>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</si>
  <si>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</si>
  <si>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</si>
  <si>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</si>
  <si>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</si>
  <si>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</si>
  <si>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</si>
  <si>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</si>
  <si>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</si>
  <si>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</si>
  <si>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</si>
  <si>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</si>
  <si>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</si>
  <si>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</si>
  <si>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</si>
  <si>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</si>
  <si>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</si>
  <si>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</si>
  <si>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</si>
  <si>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</si>
  <si>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</si>
  <si>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</si>
  <si>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</si>
  <si>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</si>
  <si>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</si>
  <si>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</si>
  <si>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</si>
  <si>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</si>
  <si>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</si>
  <si>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</si>
  <si>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</si>
  <si>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</si>
  <si>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</si>
  <si>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</si>
  <si>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</si>
  <si>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</si>
  <si>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</si>
  <si>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</si>
  <si>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</si>
  <si>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</si>
  <si>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</si>
  <si>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</si>
  <si>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</si>
  <si>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</si>
  <si>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</si>
  <si>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</si>
  <si>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</si>
  <si>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</si>
  <si>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</si>
  <si>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</si>
  <si>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</si>
  <si>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</si>
  <si>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</si>
  <si>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</si>
  <si>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</si>
  <si>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</si>
  <si>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</si>
  <si>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</si>
  <si>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</si>
  <si>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</si>
  <si>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</si>
  <si>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</si>
  <si>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</si>
  <si>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</si>
  <si>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</si>
  <si>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</si>
  <si>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</si>
  <si>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</si>
  <si>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</si>
  <si>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</si>
  <si>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</si>
  <si>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</si>
  <si>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</si>
  <si>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</si>
  <si>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</si>
  <si>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</si>
  <si>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</si>
  <si>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</si>
  <si>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</si>
  <si>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</si>
  <si>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</si>
  <si>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</si>
  <si>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</si>
  <si>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</si>
  <si>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</si>
  <si>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</si>
  <si>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</si>
  <si>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</si>
  <si>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</si>
  <si>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</si>
  <si>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</si>
  <si>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</si>
  <si>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</si>
  <si>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</si>
  <si>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</si>
  <si>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</si>
  <si>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</si>
  <si>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</si>
  <si>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</si>
  <si>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</si>
  <si>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</si>
  <si>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</si>
  <si>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</si>
  <si>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</si>
  <si>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</si>
  <si>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</si>
  <si>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</si>
  <si>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</si>
  <si>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</si>
  <si>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</si>
  <si>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</si>
  <si>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</si>
  <si>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</si>
  <si>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</si>
  <si>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</si>
  <si>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</si>
  <si>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</si>
  <si>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</si>
  <si>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</si>
  <si>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</si>
  <si>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</si>
  <si>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</si>
  <si>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</si>
  <si>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</si>
  <si>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</si>
  <si>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</si>
  <si>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</si>
  <si>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</si>
  <si>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</si>
  <si>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</si>
  <si>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</si>
  <si>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</si>
  <si>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</si>
  <si>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</si>
  <si>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</si>
  <si>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</si>
  <si>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</si>
  <si>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</si>
  <si>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</si>
  <si>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</si>
  <si>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</si>
  <si>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</si>
  <si>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</si>
  <si>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</si>
  <si>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</si>
  <si>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</si>
  <si>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</si>
  <si>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</si>
  <si>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</si>
  <si>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</si>
  <si>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</si>
  <si>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</si>
  <si>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</si>
  <si>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</si>
  <si>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</si>
  <si>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</si>
  <si>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</si>
  <si>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</si>
  <si>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</si>
  <si>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</si>
  <si>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</si>
  <si>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</si>
  <si>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</si>
  <si>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</si>
  <si>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</si>
  <si>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</si>
  <si>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</si>
  <si>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</si>
  <si>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</si>
  <si>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</si>
  <si>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</si>
  <si>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</si>
  <si>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</si>
  <si>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</si>
  <si>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</si>
  <si>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</si>
  <si>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</si>
  <si>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</si>
  <si>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</si>
  <si>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</si>
  <si>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</si>
  <si>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</si>
  <si>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</si>
  <si>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</si>
  <si>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</si>
  <si>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</si>
  <si>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</si>
  <si>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</si>
  <si>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</si>
  <si>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</si>
  <si>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</si>
  <si>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</si>
  <si>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</si>
  <si>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</si>
  <si>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</si>
  <si>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</si>
  <si>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</si>
  <si>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</si>
  <si>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</si>
  <si>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</si>
  <si>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</si>
  <si>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</si>
  <si>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</si>
  <si>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</si>
  <si>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</si>
  <si>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</si>
  <si>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</si>
  <si>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</si>
  <si>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</si>
  <si>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</si>
  <si>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</si>
  <si>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</si>
  <si>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</si>
  <si>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</si>
  <si>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</si>
  <si>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</si>
  <si>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</si>
  <si>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</si>
  <si>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</si>
  <si>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</si>
  <si>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</si>
  <si>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</si>
  <si>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</si>
  <si>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</si>
  <si>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</si>
  <si>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</si>
  <si>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</si>
  <si>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</si>
  <si>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</si>
  <si>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</si>
  <si>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</si>
  <si>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</si>
  <si>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</si>
  <si>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</si>
  <si>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</si>
  <si>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</si>
  <si>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</si>
  <si>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</si>
  <si>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</si>
  <si>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</si>
  <si>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</si>
  <si>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</si>
  <si>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</si>
  <si>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</si>
  <si>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</si>
  <si>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</si>
  <si>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</si>
  <si>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</si>
  <si>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</si>
  <si>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</si>
  <si>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</si>
  <si>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</si>
  <si>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</si>
  <si>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</si>
  <si>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</si>
  <si>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</si>
  <si>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</si>
  <si>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</si>
  <si>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</si>
  <si>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</si>
  <si>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</si>
  <si>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</si>
  <si>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</si>
  <si>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</si>
  <si>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</si>
  <si>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</si>
  <si>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</si>
  <si>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</si>
  <si>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</si>
  <si>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</si>
  <si>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</si>
  <si>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</si>
  <si>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</si>
  <si>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</si>
  <si>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</si>
  <si>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</si>
  <si>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</si>
  <si>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</si>
  <si>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</si>
  <si>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</si>
  <si>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</si>
  <si>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</si>
  <si>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</si>
  <si>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</si>
  <si>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</si>
  <si>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</si>
  <si>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</si>
  <si>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</si>
  <si>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</si>
  <si>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</si>
  <si>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</si>
  <si>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</si>
  <si>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</si>
  <si>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</si>
  <si>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</si>
  <si>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</si>
  <si>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</si>
  <si>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</si>
  <si>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</si>
  <si>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</si>
  <si>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</si>
  <si>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</si>
  <si>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</si>
  <si>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</si>
  <si>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</si>
  <si>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</si>
  <si>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</si>
  <si>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</si>
  <si>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</si>
  <si>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</si>
  <si>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</si>
  <si>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</si>
  <si>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</si>
  <si>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</si>
  <si>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</si>
  <si>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</si>
  <si>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</si>
  <si>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</si>
  <si>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</si>
  <si>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</si>
  <si>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</si>
  <si>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</si>
  <si>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</si>
  <si>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</si>
  <si>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</si>
  <si>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</si>
  <si>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</si>
  <si>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</si>
  <si>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</si>
  <si>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</si>
  <si>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</si>
  <si>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</si>
  <si>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</si>
  <si>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</si>
  <si>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</si>
  <si>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</si>
  <si>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</si>
  <si>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</si>
  <si>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</si>
  <si>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</si>
  <si>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</si>
  <si>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</si>
  <si>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</si>
  <si>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</si>
  <si>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</si>
  <si>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</si>
  <si>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</si>
  <si>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</si>
  <si>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</si>
  <si>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</si>
  <si>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</si>
  <si>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</si>
  <si>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</si>
  <si>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</si>
  <si>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</si>
  <si>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</si>
  <si>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</si>
  <si>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</si>
  <si>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</si>
  <si>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</si>
  <si>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</si>
  <si>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</si>
  <si>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</si>
  <si>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</si>
  <si>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</si>
  <si>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</si>
  <si>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</si>
  <si>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</si>
  <si>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</si>
  <si>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</si>
  <si>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</si>
  <si>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</si>
  <si>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</si>
  <si>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</si>
  <si>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</si>
  <si>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</si>
  <si>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</si>
  <si>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</si>
  <si>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</si>
  <si>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</si>
  <si>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</si>
  <si>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</si>
  <si>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</si>
  <si>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</si>
  <si>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</si>
  <si>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</si>
  <si>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</si>
  <si>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</si>
  <si>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</si>
  <si>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</si>
  <si>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</si>
  <si>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</si>
  <si>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</si>
  <si>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</si>
  <si>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</si>
  <si>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</si>
  <si>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</si>
  <si>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</si>
  <si>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</si>
  <si>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</si>
  <si>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</si>
  <si>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</si>
  <si>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</si>
  <si>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</si>
  <si>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</si>
  <si>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</si>
  <si>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</si>
  <si>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</si>
  <si>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</si>
  <si>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</si>
  <si>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</si>
  <si>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</si>
  <si>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</si>
  <si>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</si>
  <si>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</si>
  <si>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</si>
  <si>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</si>
  <si>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</si>
  <si>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</si>
  <si>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</si>
  <si>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</si>
  <si>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</si>
  <si>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</si>
  <si>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</si>
  <si>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</si>
  <si>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</si>
  <si>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</si>
  <si>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</si>
  <si>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</si>
  <si>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</si>
  <si>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</si>
  <si>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</si>
  <si>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</si>
  <si>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</si>
  <si>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</si>
  <si>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</si>
  <si>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</si>
  <si>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</si>
  <si>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</si>
  <si>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</si>
  <si>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</si>
  <si>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</si>
  <si>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</si>
  <si>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</si>
  <si>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</si>
  <si>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</si>
  <si>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</si>
  <si>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</si>
  <si>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</si>
  <si>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</si>
  <si>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</si>
  <si>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</si>
  <si>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</si>
  <si>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</si>
  <si>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</si>
  <si>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</si>
  <si>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</si>
  <si>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</si>
  <si>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</si>
  <si>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</si>
  <si>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</si>
  <si>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</si>
  <si>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</si>
  <si>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</si>
  <si>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</si>
  <si>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</si>
  <si>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</si>
  <si>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</si>
  <si>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</si>
  <si>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</si>
  <si>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</si>
  <si>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</si>
  <si>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</si>
  <si>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</si>
  <si>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</si>
  <si>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</si>
  <si>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</si>
  <si>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</si>
  <si>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</si>
  <si>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</si>
  <si>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</si>
  <si>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</si>
  <si>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</si>
  <si>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</si>
  <si>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</si>
  <si>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</si>
  <si>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</si>
  <si>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</si>
  <si>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</si>
  <si>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</si>
  <si>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</si>
  <si>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</si>
  <si>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</si>
  <si>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</si>
  <si>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</si>
  <si>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</si>
  <si>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</si>
  <si>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</si>
  <si>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</si>
  <si>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</si>
  <si>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</si>
  <si>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</si>
  <si>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</si>
  <si>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</si>
  <si>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</si>
  <si>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</si>
  <si>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</si>
  <si>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</si>
  <si>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</si>
  <si>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</si>
  <si>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</si>
  <si>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</si>
  <si>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</si>
  <si>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</si>
  <si>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</si>
  <si>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</si>
  <si>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</si>
  <si>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</si>
  <si>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</si>
  <si>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</si>
  <si>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</si>
  <si>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</si>
  <si>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</si>
  <si>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</si>
  <si>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</si>
  <si>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</si>
  <si>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</si>
  <si>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</si>
  <si>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</si>
  <si>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</si>
  <si>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</si>
  <si>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</si>
  <si>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</si>
  <si>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</si>
  <si>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</si>
  <si>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</si>
  <si>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</si>
  <si>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</si>
  <si>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</si>
  <si>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</si>
  <si>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</si>
  <si>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</si>
  <si>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</si>
  <si>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</si>
  <si>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</si>
  <si>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</si>
  <si>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</si>
  <si>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</si>
  <si>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</si>
  <si>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</si>
  <si>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</si>
  <si>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</si>
  <si>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</si>
  <si>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</si>
  <si>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</si>
  <si>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</si>
  <si>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</si>
  <si>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</si>
  <si>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</si>
  <si>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</si>
  <si>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</si>
  <si>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</si>
  <si>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</si>
  <si>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</si>
  <si>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</si>
  <si>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</si>
  <si>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</si>
  <si>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</si>
  <si>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</si>
  <si>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</si>
  <si>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</si>
  <si>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</si>
  <si>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</si>
  <si>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</si>
  <si>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</si>
  <si>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</si>
  <si>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</si>
  <si>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</si>
  <si>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</si>
  <si>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</si>
  <si>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</si>
  <si>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</si>
  <si>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</si>
  <si>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</si>
  <si>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</si>
  <si>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</si>
  <si>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</si>
  <si>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</si>
  <si>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</si>
  <si>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</si>
  <si>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</si>
  <si>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</si>
  <si>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</si>
  <si>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</si>
  <si>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</si>
  <si>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</si>
  <si>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</si>
  <si>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</si>
  <si>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</si>
  <si>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</si>
  <si>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</si>
  <si>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</si>
  <si>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</si>
  <si>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</si>
  <si>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</si>
  <si>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</si>
  <si>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</si>
  <si>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</si>
  <si>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</si>
  <si>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</si>
  <si>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</si>
  <si>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</si>
  <si>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</si>
  <si>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</si>
  <si>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</si>
  <si>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</si>
  <si>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</si>
  <si>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</si>
  <si>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</si>
  <si>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</si>
  <si>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</si>
  <si>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</si>
  <si>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</si>
  <si>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</si>
  <si>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</si>
  <si>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</si>
  <si>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</si>
  <si>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</si>
  <si>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</si>
  <si>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</si>
  <si>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</si>
  <si>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</si>
  <si>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</si>
  <si>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</si>
  <si>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</si>
  <si>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</si>
  <si>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</si>
  <si>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</si>
  <si>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</si>
  <si>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</si>
  <si>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</si>
  <si>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</si>
  <si>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</si>
  <si>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</si>
  <si>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</si>
  <si>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</si>
  <si>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</si>
  <si>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</si>
  <si>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</si>
  <si>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</si>
  <si>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</si>
  <si>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</si>
  <si>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</si>
  <si>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</si>
  <si>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</si>
  <si>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</si>
  <si>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</si>
  <si>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</si>
  <si>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</si>
  <si>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</si>
  <si>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</si>
  <si>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</si>
  <si>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</si>
  <si>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</si>
  <si>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</si>
  <si>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</si>
  <si>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</si>
  <si>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</si>
  <si>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</si>
  <si>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</si>
  <si>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</si>
  <si>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</si>
  <si>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</si>
  <si>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</si>
  <si>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</si>
  <si>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</si>
  <si>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</si>
  <si>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</si>
  <si>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</si>
  <si>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</si>
  <si>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</si>
  <si>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</si>
  <si>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</si>
  <si>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</si>
  <si>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</si>
  <si>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</si>
  <si>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</si>
  <si>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</si>
  <si>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</si>
  <si>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</si>
  <si>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</si>
  <si>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</si>
  <si>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</si>
  <si>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</si>
  <si>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</si>
  <si>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</si>
  <si>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</si>
  <si>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</si>
  <si>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</si>
  <si>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</si>
  <si>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</si>
  <si>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</si>
  <si>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</si>
  <si>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</si>
  <si>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</si>
  <si>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</si>
  <si>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</si>
  <si>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</si>
  <si>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</si>
  <si>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</si>
  <si>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</si>
  <si>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</si>
  <si>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</si>
  <si>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</si>
  <si>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</si>
  <si>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</si>
  <si>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</si>
  <si>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</si>
  <si>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</si>
  <si>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</si>
  <si>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</si>
  <si>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</si>
  <si>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</si>
  <si>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</si>
  <si>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</si>
  <si>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</si>
  <si>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</si>
  <si>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</si>
  <si>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</si>
  <si>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</si>
  <si>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</si>
  <si>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</si>
  <si>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</si>
  <si>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</si>
  <si>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</si>
  <si>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</si>
  <si>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</si>
  <si>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</si>
  <si>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</si>
  <si>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</si>
  <si>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</si>
  <si>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</si>
  <si>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</si>
  <si>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</si>
  <si>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</si>
  <si>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</si>
  <si>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</si>
  <si>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</si>
  <si>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</si>
  <si>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</si>
  <si>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</si>
  <si>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</si>
  <si>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</si>
  <si>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</si>
  <si>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</si>
  <si>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</si>
  <si>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</si>
  <si>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</si>
  <si>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</si>
  <si>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</si>
  <si>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</si>
  <si>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</si>
  <si>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</si>
  <si>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</si>
  <si>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</si>
  <si>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</si>
  <si>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</si>
  <si>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</si>
  <si>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</si>
  <si>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</si>
  <si>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</si>
  <si>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</si>
  <si>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</si>
  <si>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</si>
  <si>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</si>
  <si>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</si>
  <si>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</si>
  <si>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</si>
  <si>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</si>
  <si>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</si>
  <si>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</si>
  <si>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</si>
  <si>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</si>
  <si>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</si>
  <si>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</si>
  <si>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</si>
  <si>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</si>
  <si>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</si>
  <si>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</si>
  <si>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</si>
  <si>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</si>
  <si>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</si>
  <si>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</si>
  <si>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</si>
  <si>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</si>
  <si>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</si>
  <si>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</si>
  <si>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</si>
  <si>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</si>
  <si>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</si>
  <si>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</si>
  <si>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</si>
  <si>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</si>
  <si>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</si>
  <si>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</si>
  <si>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</si>
  <si>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</si>
  <si>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</si>
  <si>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</si>
  <si>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</si>
  <si>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</si>
  <si>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</si>
  <si>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</si>
  <si>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</si>
  <si>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</si>
  <si>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</si>
  <si>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</si>
  <si>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</si>
  <si>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</si>
  <si>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</si>
  <si>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</si>
  <si>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</si>
  <si>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</si>
  <si>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</si>
  <si>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</si>
  <si>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</si>
  <si>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</si>
  <si>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</si>
  <si>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</si>
  <si>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</si>
  <si>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</si>
  <si>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</si>
  <si>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</si>
  <si>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</si>
  <si>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</si>
  <si>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</si>
  <si>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</si>
  <si>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</si>
  <si>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</si>
  <si>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</si>
  <si>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</si>
  <si>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</si>
  <si>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</si>
  <si>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</si>
  <si>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</si>
  <si>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</si>
  <si>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</si>
  <si>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</si>
  <si>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</si>
  <si>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</si>
  <si>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</si>
  <si>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</si>
  <si>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</si>
  <si>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</si>
  <si>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</si>
  <si>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</si>
  <si>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</si>
  <si>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</si>
  <si>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</si>
  <si>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</si>
  <si>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</si>
  <si>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</si>
  <si>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</si>
  <si>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</si>
  <si>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</si>
  <si>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</si>
  <si>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</si>
  <si>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</si>
  <si>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</si>
  <si>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</si>
  <si>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</si>
  <si>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</si>
  <si>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</si>
  <si>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</si>
  <si>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</si>
  <si>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</si>
  <si>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</si>
  <si>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</si>
  <si>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</si>
  <si>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</si>
  <si>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</si>
  <si>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</si>
  <si>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</si>
  <si>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</si>
  <si>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</si>
  <si>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</si>
  <si>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</si>
  <si>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</si>
  <si>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</si>
  <si>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</si>
  <si>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</si>
  <si>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</si>
  <si>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</si>
  <si>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</si>
  <si>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</si>
  <si>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</si>
  <si>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</si>
  <si>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</si>
  <si>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</si>
  <si>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</si>
  <si>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</si>
  <si>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</si>
  <si>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</si>
  <si>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</si>
  <si>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</si>
  <si>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</si>
  <si>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</si>
  <si>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</si>
  <si>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</si>
  <si>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</si>
  <si>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</si>
  <si>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</si>
  <si>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</si>
  <si>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</si>
  <si>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</si>
  <si>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</si>
  <si>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</si>
  <si>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</si>
  <si>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</si>
  <si>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</si>
  <si>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</si>
  <si>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</si>
  <si>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</si>
  <si>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</si>
  <si>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</si>
  <si>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</si>
  <si>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</si>
  <si>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</si>
  <si>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</si>
  <si>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</si>
  <si>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</si>
  <si>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</si>
  <si>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</si>
  <si>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</si>
  <si>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</si>
  <si>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</si>
  <si>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</si>
  <si>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</si>
  <si>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</si>
  <si>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</si>
  <si>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</si>
  <si>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</si>
  <si>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</si>
  <si>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</si>
  <si>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</si>
  <si>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</si>
  <si>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</si>
  <si>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</si>
  <si>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</si>
  <si>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</si>
  <si>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</si>
  <si>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</si>
  <si>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</si>
  <si>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</si>
  <si>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</si>
  <si>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</si>
  <si>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</si>
  <si>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</si>
  <si>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</si>
  <si>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</si>
  <si>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</si>
  <si>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</si>
  <si>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</si>
  <si>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</si>
  <si>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</si>
  <si>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</si>
  <si>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</si>
  <si>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</si>
  <si>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</si>
  <si>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</si>
  <si>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</si>
  <si>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</si>
  <si>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</si>
  <si>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</si>
  <si>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</si>
  <si>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</si>
  <si>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</si>
  <si>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</si>
  <si>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</si>
  <si>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</si>
  <si>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</si>
  <si>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</si>
  <si>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</si>
  <si>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</si>
  <si>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</si>
  <si>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</si>
  <si>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</si>
  <si>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</si>
  <si>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</si>
  <si>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</si>
  <si>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</si>
  <si>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</si>
  <si>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</si>
  <si>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</si>
  <si>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</si>
  <si>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</si>
  <si>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</si>
  <si>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</si>
  <si>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</si>
  <si>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</si>
  <si>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</si>
  <si>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</si>
  <si>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</si>
  <si>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</si>
  <si>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</si>
  <si>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</si>
  <si>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</si>
  <si>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</si>
  <si>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</si>
  <si>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</si>
  <si>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</si>
  <si>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</si>
  <si>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</si>
  <si>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</si>
  <si>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</si>
  <si>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</si>
  <si>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</si>
  <si>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</si>
  <si>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</si>
  <si>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</si>
  <si>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</si>
  <si>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</si>
  <si>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</si>
  <si>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</si>
  <si>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</si>
  <si>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</si>
  <si>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</si>
  <si>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</si>
  <si>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</si>
  <si>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</si>
  <si>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</si>
  <si>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</si>
  <si>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</si>
  <si>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</si>
  <si>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</si>
  <si>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</si>
  <si>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</si>
  <si>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</si>
  <si>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</si>
  <si>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</si>
  <si>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</si>
  <si>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</si>
  <si>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</si>
  <si>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</si>
  <si>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</si>
  <si>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</si>
  <si>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</si>
  <si>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</si>
  <si>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</si>
  <si>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</si>
  <si>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</si>
  <si>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</si>
  <si>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</si>
  <si>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</si>
  <si>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</si>
  <si>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</si>
  <si>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</si>
  <si>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</si>
  <si>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</si>
  <si>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</si>
  <si>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</si>
  <si>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</si>
  <si>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</si>
  <si>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</si>
  <si>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</si>
  <si>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</si>
  <si>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</si>
  <si>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</si>
  <si>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</si>
  <si>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</si>
  <si>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</si>
  <si>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</si>
  <si>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</si>
  <si>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</si>
  <si>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</si>
  <si>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</si>
  <si>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</si>
  <si>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</si>
  <si>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</si>
  <si>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</si>
  <si>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</si>
  <si>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</si>
  <si>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</si>
  <si>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</si>
  <si>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</si>
  <si>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</si>
  <si>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</si>
  <si>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</si>
  <si>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</si>
  <si>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</si>
  <si>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</si>
  <si>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</si>
  <si>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</si>
  <si>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</si>
  <si>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</si>
  <si>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</si>
  <si>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</si>
  <si>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</si>
  <si>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</si>
  <si>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</si>
  <si>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</si>
  <si>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</si>
  <si>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</si>
  <si>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</si>
  <si>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</si>
  <si>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</si>
  <si>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</si>
  <si>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</si>
  <si>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</si>
  <si>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</si>
  <si>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</si>
  <si>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</si>
  <si>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</si>
  <si>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</si>
  <si>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</si>
  <si>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</si>
  <si>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</si>
  <si>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</si>
  <si>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</si>
  <si>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</si>
  <si>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</si>
  <si>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</si>
  <si>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</si>
  <si>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</si>
  <si>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</si>
  <si>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</si>
  <si>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</si>
  <si>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</si>
  <si>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</si>
  <si>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</si>
  <si>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</si>
  <si>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</si>
  <si>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</si>
  <si>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</si>
  <si>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</si>
  <si>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</si>
  <si>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</si>
  <si>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</si>
  <si>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</si>
  <si>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</si>
  <si>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</si>
  <si>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</si>
  <si>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</si>
  <si>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</si>
  <si>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</si>
  <si>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</si>
  <si>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</si>
  <si>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</si>
  <si>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</si>
  <si>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</si>
  <si>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</si>
  <si>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</si>
  <si>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</si>
  <si>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</si>
  <si>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</si>
  <si>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</si>
  <si>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</si>
  <si>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</si>
  <si>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</si>
  <si>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</si>
  <si>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</si>
  <si>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</si>
  <si>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</si>
  <si>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</si>
  <si>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</si>
  <si>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</si>
  <si>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</si>
  <si>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</si>
  <si>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</si>
  <si>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</si>
  <si>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</si>
  <si>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</si>
  <si>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</si>
  <si>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</si>
  <si>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</si>
  <si>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</si>
  <si>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</si>
  <si>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</si>
  <si>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</si>
  <si>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</si>
  <si>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</si>
  <si>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</si>
  <si>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</si>
  <si>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</si>
  <si>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</si>
  <si>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</si>
  <si>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</si>
  <si>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</si>
  <si>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</si>
  <si>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</si>
  <si>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</si>
  <si>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</si>
  <si>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</si>
  <si>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</si>
  <si>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</si>
  <si>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</si>
  <si>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</si>
  <si>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</si>
  <si>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</si>
  <si>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</si>
  <si>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</si>
  <si>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</si>
  <si>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</si>
  <si>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</si>
  <si>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</si>
  <si>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</si>
  <si>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</si>
  <si>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</si>
  <si>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</si>
  <si>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</si>
  <si>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</si>
  <si>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</si>
  <si>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</si>
  <si>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</si>
  <si>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</si>
  <si>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</si>
  <si>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</si>
  <si>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</si>
  <si>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</si>
  <si>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</si>
  <si>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</si>
  <si>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</si>
  <si>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</si>
  <si>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</si>
  <si>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</si>
  <si>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</si>
  <si>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</si>
  <si>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</si>
  <si>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</si>
  <si>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</si>
  <si>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</si>
  <si>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</si>
  <si>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</si>
  <si>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</si>
  <si>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</si>
  <si>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</si>
  <si>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</si>
  <si>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</si>
  <si>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</si>
  <si>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</si>
  <si>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</si>
  <si>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</si>
  <si>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</si>
  <si>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</si>
  <si>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</si>
  <si>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</si>
  <si>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</si>
  <si>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</si>
  <si>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</si>
  <si>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</si>
  <si>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</si>
  <si>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</si>
  <si>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</si>
  <si>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</si>
  <si>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</si>
  <si>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</si>
  <si>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</si>
  <si>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</si>
  <si>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</si>
  <si>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</si>
  <si>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</si>
  <si>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</si>
  <si>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</si>
  <si>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</si>
  <si>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</si>
  <si>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</si>
  <si>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</si>
  <si>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</si>
  <si>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</si>
  <si>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</si>
  <si>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</si>
  <si>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</si>
  <si>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</si>
  <si>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</si>
  <si>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</si>
  <si>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</si>
  <si>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</si>
  <si>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</si>
  <si>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</si>
  <si>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</si>
  <si>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</si>
  <si>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</si>
  <si>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</si>
  <si>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</si>
  <si>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</si>
  <si>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</si>
  <si>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</si>
  <si>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</si>
  <si>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</si>
  <si>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</si>
  <si>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</si>
  <si>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</si>
  <si>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</si>
  <si>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</si>
  <si>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</si>
  <si>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</si>
  <si>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</si>
  <si>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</si>
  <si>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</si>
  <si>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</si>
  <si>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</si>
  <si>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</si>
  <si>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</si>
  <si>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</si>
  <si>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</si>
  <si>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</si>
  <si>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</si>
  <si>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</si>
  <si>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</si>
  <si>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</si>
  <si>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</si>
  <si>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</si>
  <si>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</si>
  <si>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</si>
  <si>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</si>
  <si>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</si>
  <si>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</si>
  <si>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</si>
  <si>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</si>
  <si>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</si>
  <si>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</si>
  <si>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</si>
  <si>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</si>
  <si>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</si>
  <si>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</si>
  <si>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</si>
  <si>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</si>
  <si>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</si>
  <si>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</si>
  <si>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</si>
  <si>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</si>
  <si>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</si>
  <si>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</si>
  <si>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</si>
  <si>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</si>
  <si>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</si>
  <si>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</si>
  <si>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</si>
  <si>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</si>
  <si>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</si>
  <si>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</si>
  <si>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</si>
  <si>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</si>
  <si>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</si>
  <si>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</si>
  <si>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</si>
  <si>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</si>
  <si>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</si>
  <si>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</si>
  <si>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</si>
  <si>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</si>
  <si>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</si>
  <si>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</si>
  <si>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</si>
  <si>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</si>
  <si>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</si>
  <si>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</si>
  <si>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</si>
  <si>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</si>
  <si>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</si>
  <si>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</si>
  <si>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</si>
  <si>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</si>
  <si>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</si>
  <si>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</si>
  <si>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</si>
  <si>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</si>
  <si>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</si>
  <si>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</si>
  <si>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</si>
  <si>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</si>
  <si>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</si>
  <si>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</si>
  <si>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</si>
  <si>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</si>
  <si>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</si>
  <si>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</si>
  <si>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</si>
  <si>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</si>
  <si>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</si>
  <si>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</si>
  <si>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</si>
  <si>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</si>
  <si>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</si>
  <si>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</si>
  <si>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</si>
  <si>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</si>
  <si>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</si>
  <si>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</si>
  <si>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</si>
  <si>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</si>
  <si>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</si>
  <si>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</si>
  <si>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</si>
  <si>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</si>
  <si>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</si>
  <si>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</si>
  <si>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</si>
  <si>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</si>
  <si>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</si>
  <si>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</si>
  <si>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</si>
  <si>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</si>
  <si>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</si>
  <si>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</si>
  <si>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</si>
  <si>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</si>
  <si>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</si>
  <si>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</si>
  <si>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</si>
  <si>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</si>
  <si>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</si>
  <si>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</si>
  <si>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</si>
  <si>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</si>
  <si>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</si>
  <si>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</si>
  <si>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</si>
  <si>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</si>
  <si>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</si>
  <si>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</si>
  <si>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</si>
  <si>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</si>
  <si>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</si>
  <si>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</si>
  <si>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</si>
  <si>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</si>
  <si>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</si>
  <si>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</si>
  <si>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</si>
  <si>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</si>
  <si>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</si>
  <si>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</si>
  <si>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</si>
  <si>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</si>
  <si>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</si>
  <si>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</si>
  <si>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</si>
  <si>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</si>
  <si>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</si>
  <si>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</si>
  <si>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</si>
  <si>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</si>
  <si>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</si>
  <si>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</si>
  <si>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</si>
  <si>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</si>
  <si>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</si>
  <si>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</si>
  <si>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</si>
  <si>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</si>
  <si>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</si>
  <si>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</si>
  <si>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</si>
  <si>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</si>
  <si>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</si>
  <si>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</si>
  <si>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</si>
  <si>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</si>
  <si>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</si>
  <si>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</si>
  <si>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</si>
  <si>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</si>
  <si>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</si>
  <si>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</si>
  <si>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</si>
  <si>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</si>
  <si>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</si>
  <si>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</si>
  <si>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</si>
  <si>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</si>
  <si>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</si>
  <si>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</si>
  <si>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</si>
  <si>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</si>
  <si>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</si>
  <si>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</si>
  <si>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</si>
  <si>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</si>
  <si>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</si>
  <si>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</si>
  <si>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</si>
  <si>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</si>
  <si>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</si>
  <si>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</si>
  <si>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</si>
  <si>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</si>
  <si>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</si>
  <si>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</si>
  <si>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</si>
  <si>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</si>
  <si>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</si>
  <si>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</si>
  <si>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</si>
  <si>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</si>
  <si>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</si>
  <si>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</si>
  <si>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</si>
  <si>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</si>
  <si>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</si>
  <si>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</si>
  <si>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</si>
  <si>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</si>
  <si>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</si>
  <si>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</si>
  <si>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</si>
  <si>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</si>
  <si>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</si>
  <si>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</si>
  <si>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</si>
  <si>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</si>
  <si>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</si>
  <si>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</si>
  <si>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</si>
  <si>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</si>
  <si>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</si>
  <si>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</si>
  <si>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</si>
  <si>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</si>
  <si>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</si>
  <si>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</si>
  <si>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</si>
  <si>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</si>
  <si>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</si>
  <si>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</si>
  <si>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</si>
  <si>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</si>
  <si>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</si>
  <si>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</si>
  <si>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</si>
  <si>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</si>
  <si>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</si>
  <si>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</si>
  <si>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</si>
  <si>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</si>
  <si>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</si>
  <si>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</si>
  <si>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</si>
  <si>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</si>
  <si>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</si>
  <si>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</si>
  <si>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</si>
  <si>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</si>
  <si>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</si>
  <si>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</si>
  <si>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</si>
  <si>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</si>
  <si>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</si>
  <si>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</si>
  <si>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</si>
  <si>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</si>
  <si>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</si>
  <si>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</si>
  <si>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</si>
  <si>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</si>
  <si>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</si>
  <si>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</si>
  <si>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</si>
  <si>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</si>
  <si>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</si>
  <si>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</si>
  <si>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</si>
  <si>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</si>
  <si>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</si>
  <si>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</si>
  <si>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</si>
  <si>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</si>
  <si>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</si>
  <si>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</si>
  <si>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</si>
  <si>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</si>
  <si>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</si>
  <si>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</si>
  <si>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</si>
  <si>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</si>
  <si>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</si>
  <si>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</si>
  <si>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</si>
  <si>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</si>
  <si>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</si>
  <si>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</si>
  <si>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</si>
  <si>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</si>
  <si>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</si>
  <si>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</si>
  <si>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</si>
  <si>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</si>
  <si>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</si>
  <si>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</si>
  <si>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</si>
  <si>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</si>
  <si>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</si>
  <si>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</si>
  <si>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</si>
  <si>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</si>
  <si>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</si>
  <si>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</si>
  <si>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</si>
  <si>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</si>
  <si>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</si>
  <si>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</si>
  <si>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</si>
  <si>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</si>
  <si>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</si>
  <si>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</si>
  <si>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</si>
  <si>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</si>
  <si>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</si>
  <si>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</si>
  <si>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</si>
  <si>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</si>
  <si>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</si>
  <si>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</si>
  <si>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</si>
  <si>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</si>
  <si>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</si>
  <si>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</si>
  <si>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</si>
  <si>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</si>
  <si>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</si>
  <si>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</si>
  <si>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</si>
  <si>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</si>
  <si>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</si>
  <si>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</si>
  <si>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</si>
  <si>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</si>
  <si>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</si>
  <si>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</si>
  <si>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</si>
  <si>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</si>
  <si>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</si>
  <si>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</si>
  <si>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</si>
  <si>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</si>
  <si>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</si>
  <si>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</si>
  <si>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</si>
  <si>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</si>
  <si>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</si>
  <si>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</si>
  <si>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</si>
  <si>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</si>
  <si>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</si>
  <si>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</si>
  <si>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</si>
  <si>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</si>
  <si>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</si>
  <si>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</si>
  <si>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</si>
  <si>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</si>
  <si>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</si>
  <si>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</si>
  <si>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</si>
  <si>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</si>
  <si>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</si>
  <si>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</si>
  <si>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</si>
  <si>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</si>
  <si>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</si>
  <si>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</si>
  <si>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</si>
  <si>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</si>
  <si>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</si>
  <si>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</si>
  <si>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</si>
  <si>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</si>
  <si>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</si>
  <si>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</si>
  <si>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</si>
  <si>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</si>
  <si>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</si>
  <si>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</si>
  <si>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</si>
  <si>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</si>
  <si>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</si>
  <si>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</si>
  <si>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</si>
  <si>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</si>
  <si>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</si>
  <si>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</si>
  <si>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</si>
  <si>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</si>
  <si>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</si>
  <si>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</si>
  <si>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</si>
  <si>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</si>
  <si>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</si>
  <si>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</si>
  <si>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</si>
  <si>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</si>
  <si>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</si>
  <si>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</si>
  <si>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</si>
  <si>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</si>
  <si>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</si>
  <si>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</si>
  <si>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</si>
  <si>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</si>
  <si>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</si>
  <si>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</si>
  <si>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</si>
  <si>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</si>
  <si>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</si>
  <si>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</si>
  <si>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</si>
  <si>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</si>
  <si>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</si>
  <si>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</si>
  <si>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</si>
  <si>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</si>
  <si>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</si>
  <si>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</si>
  <si>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</si>
  <si>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</si>
  <si>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</si>
  <si>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</si>
  <si>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</si>
  <si>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</si>
  <si>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</si>
  <si>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</si>
  <si>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</si>
  <si>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</si>
  <si>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</si>
  <si>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</si>
  <si>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</si>
  <si>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</si>
  <si>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</si>
  <si>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</si>
  <si>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</si>
  <si>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</si>
  <si>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</si>
  <si>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</si>
  <si>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</si>
  <si>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</si>
  <si>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</si>
  <si>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</si>
  <si>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</si>
  <si>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</si>
  <si>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</si>
  <si>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</si>
  <si>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</si>
  <si>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</si>
  <si>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</si>
  <si>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</si>
  <si>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</si>
  <si>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</si>
  <si>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</si>
  <si>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</si>
  <si>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</si>
  <si>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</si>
  <si>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</si>
  <si>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</si>
  <si>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</si>
  <si>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</si>
  <si>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</si>
  <si>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</si>
  <si>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</si>
  <si>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</si>
  <si>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</si>
  <si>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</si>
  <si>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</si>
  <si>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</si>
  <si>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</si>
  <si>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</si>
  <si>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</si>
  <si>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</si>
  <si>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</si>
  <si>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</si>
  <si>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</si>
  <si>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</si>
  <si>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</si>
  <si>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</si>
  <si>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</si>
  <si>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</si>
  <si>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</si>
  <si>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</si>
  <si>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</si>
  <si>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</si>
  <si>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</si>
  <si>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</si>
  <si>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</si>
  <si>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</si>
  <si>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</si>
  <si>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</si>
  <si>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</si>
  <si>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</si>
  <si>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</si>
  <si>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</si>
  <si>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</si>
  <si>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</si>
  <si>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</si>
  <si>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</si>
  <si>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</si>
  <si>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</si>
  <si>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</si>
  <si>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</si>
  <si>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</si>
  <si>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</si>
  <si>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</si>
  <si>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</si>
  <si>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</si>
  <si>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</si>
  <si>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</si>
  <si>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</si>
  <si>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</si>
  <si>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</si>
  <si>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</si>
  <si>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</si>
  <si>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</si>
  <si>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</si>
  <si>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</si>
  <si>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</si>
  <si>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</si>
  <si>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</si>
  <si>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</si>
  <si>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</si>
  <si>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</si>
  <si>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</si>
  <si>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</si>
  <si>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</si>
  <si>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</si>
  <si>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</si>
  <si>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</si>
  <si>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</si>
  <si>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</si>
  <si>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</si>
  <si>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</si>
  <si>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</si>
  <si>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</si>
  <si>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</si>
  <si>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</si>
  <si>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</si>
  <si>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</si>
  <si>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</si>
  <si>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</si>
  <si>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</si>
  <si>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</si>
  <si>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</si>
  <si>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</si>
  <si>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</si>
  <si>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</si>
  <si>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</si>
  <si>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</si>
  <si>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</si>
  <si>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</si>
  <si>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</si>
  <si>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</si>
  <si>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</si>
  <si>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</si>
  <si>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</si>
  <si>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</si>
  <si>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</si>
  <si>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</si>
  <si>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</si>
  <si>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</si>
  <si>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</si>
  <si>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</si>
  <si>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</si>
  <si>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</si>
  <si>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</si>
  <si>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</si>
  <si>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</si>
  <si>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</si>
  <si>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</si>
  <si>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</si>
  <si>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</si>
  <si>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</si>
  <si>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</si>
  <si>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</si>
  <si>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</si>
  <si>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</si>
  <si>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</si>
  <si>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</si>
  <si>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</si>
  <si>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</si>
  <si>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</si>
  <si>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</si>
  <si>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</si>
  <si>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</si>
  <si>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</si>
  <si>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</si>
  <si>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</si>
  <si>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</si>
  <si>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</si>
  <si>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</si>
  <si>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</si>
  <si>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</si>
  <si>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</si>
  <si>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</si>
  <si>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</si>
  <si>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</si>
  <si>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</si>
  <si>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</si>
  <si>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</si>
  <si>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</si>
  <si>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</si>
  <si>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</si>
  <si>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</si>
  <si>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</si>
  <si>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</si>
  <si>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</si>
  <si>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</si>
  <si>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</si>
  <si>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</si>
  <si>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</si>
  <si>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</si>
  <si>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</si>
  <si>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</si>
  <si>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</si>
  <si>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</si>
  <si>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</si>
  <si>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</si>
  <si>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</si>
  <si>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</si>
  <si>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</si>
  <si>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</si>
  <si>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</si>
  <si>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</si>
  <si>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</si>
  <si>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</si>
  <si>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</si>
  <si>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</si>
  <si>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</si>
  <si>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</si>
  <si>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</si>
  <si>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</si>
  <si>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</si>
  <si>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</si>
  <si>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</si>
  <si>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</si>
  <si>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</si>
  <si>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</si>
  <si>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</si>
  <si>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</si>
  <si>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</si>
  <si>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</si>
  <si>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</si>
  <si>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</si>
  <si>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</si>
  <si>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</si>
  <si>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</si>
  <si>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</si>
  <si>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</si>
  <si>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</si>
  <si>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</si>
  <si>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</si>
  <si>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</si>
  <si>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</si>
  <si>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</si>
  <si>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</si>
  <si>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</si>
  <si>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</si>
  <si>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</si>
  <si>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</si>
  <si>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</si>
  <si>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</si>
  <si>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</si>
  <si>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</si>
  <si>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</si>
  <si>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</si>
  <si>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</si>
  <si>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</si>
  <si>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</si>
  <si>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</si>
  <si>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</si>
  <si>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</si>
  <si>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</si>
  <si>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</si>
  <si>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</si>
  <si>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</si>
  <si>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</si>
  <si>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</si>
  <si>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</si>
  <si>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</si>
  <si>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</si>
  <si>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</si>
  <si>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</si>
  <si>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</si>
  <si>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</si>
  <si>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</si>
  <si>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</si>
  <si>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</si>
  <si>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</si>
  <si>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</si>
  <si>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</si>
  <si>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</si>
  <si>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</si>
  <si>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</si>
  <si>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</si>
  <si>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</si>
  <si>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</si>
  <si>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</si>
  <si>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</si>
  <si>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</si>
  <si>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</si>
  <si>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</si>
  <si>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</si>
  <si>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</si>
  <si>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</si>
  <si>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</si>
  <si>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</si>
  <si>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</si>
  <si>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</si>
  <si>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</si>
  <si>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</si>
  <si>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</si>
  <si>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</si>
  <si>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</si>
  <si>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</si>
  <si>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</si>
  <si>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</si>
  <si>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</si>
  <si>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</si>
  <si>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</si>
  <si>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</si>
  <si>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</si>
  <si>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</si>
  <si>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</si>
  <si>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</si>
  <si>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</si>
  <si>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</si>
  <si>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</si>
  <si>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</si>
  <si>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</si>
  <si>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</si>
  <si>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</si>
  <si>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</si>
  <si>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</si>
  <si>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</si>
  <si>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</si>
  <si>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</si>
  <si>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</si>
  <si>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</si>
  <si>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</si>
  <si>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</si>
  <si>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</si>
  <si>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</si>
  <si>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</si>
  <si>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</si>
  <si>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</si>
  <si>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</si>
  <si>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</si>
  <si>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</si>
  <si>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</si>
  <si>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</si>
  <si>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</si>
  <si>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</si>
  <si>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</si>
  <si>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</si>
  <si>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</si>
  <si>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</si>
  <si>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</si>
  <si>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</si>
  <si>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</si>
  <si>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</si>
  <si>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</si>
  <si>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</si>
  <si>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</si>
  <si>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</si>
  <si>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</si>
  <si>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</si>
  <si>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</si>
  <si>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</si>
  <si>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</si>
  <si>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</si>
  <si>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</si>
  <si>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</si>
  <si>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</si>
  <si>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</si>
  <si>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</si>
  <si>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</si>
  <si>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</si>
  <si>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</si>
  <si>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</si>
  <si>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</si>
  <si>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</si>
  <si>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</si>
  <si>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</si>
  <si>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</si>
  <si>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</si>
  <si>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</si>
  <si>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</si>
  <si>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</si>
  <si>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</si>
  <si>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</si>
  <si>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</si>
  <si>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</si>
  <si>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</si>
  <si>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</si>
  <si>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</si>
  <si>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</si>
  <si>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</si>
  <si>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</si>
  <si>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</si>
  <si>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</si>
  <si>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</si>
  <si>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</si>
  <si>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</si>
  <si>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</si>
  <si>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</si>
  <si>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</si>
  <si>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</si>
  <si>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</si>
  <si>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</si>
  <si>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</si>
  <si>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</si>
  <si>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</si>
  <si>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</si>
  <si>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</si>
  <si>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</si>
  <si>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</si>
  <si>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</si>
  <si>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</si>
  <si>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</si>
  <si>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</si>
  <si>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</si>
  <si>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</si>
  <si>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</si>
  <si>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</si>
  <si>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</si>
  <si>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</si>
  <si>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</si>
  <si>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</si>
  <si>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</si>
  <si>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</si>
  <si>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</si>
  <si>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</si>
  <si>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</si>
  <si>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</si>
  <si>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</si>
  <si>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</si>
  <si>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</si>
  <si>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</si>
  <si>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</si>
  <si>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</si>
  <si>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</si>
  <si>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</si>
  <si>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</si>
  <si>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</si>
  <si>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</si>
  <si>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</si>
  <si>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</si>
  <si>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</si>
  <si>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</si>
  <si>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</si>
  <si>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</si>
  <si>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</si>
  <si>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</si>
  <si>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</si>
  <si>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</si>
  <si>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</si>
  <si>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</si>
  <si>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</si>
  <si>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</si>
  <si>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</si>
  <si>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</si>
  <si>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</si>
  <si>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</si>
  <si>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</si>
  <si>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</si>
  <si>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</si>
  <si>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</si>
  <si>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</si>
  <si>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</si>
  <si>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</si>
  <si>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</si>
  <si>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</si>
  <si>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</si>
  <si>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</si>
  <si>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</si>
  <si>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</si>
  <si>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</si>
  <si>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</si>
  <si>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</si>
  <si>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</si>
  <si>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</si>
  <si>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</si>
  <si>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</si>
  <si>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</si>
  <si>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</si>
  <si>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</si>
  <si>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</si>
  <si>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</si>
  <si>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</si>
  <si>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</si>
  <si>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</si>
  <si>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</si>
  <si>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</si>
  <si>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</si>
  <si>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</si>
  <si>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</si>
  <si>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</si>
  <si>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</si>
  <si>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</si>
  <si>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</si>
  <si>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</si>
  <si>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</si>
  <si>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</si>
  <si>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</si>
  <si>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</si>
  <si>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</si>
  <si>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</si>
  <si>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</si>
  <si>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</si>
  <si>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</si>
  <si>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</si>
  <si>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</si>
  <si>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</si>
  <si>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</si>
  <si>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</si>
  <si>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</si>
  <si>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</si>
  <si>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</si>
  <si>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</si>
  <si>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</si>
  <si>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</si>
  <si>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</si>
  <si>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</si>
  <si>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</si>
  <si>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</si>
  <si>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</si>
  <si>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</si>
  <si>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</si>
  <si>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</si>
  <si>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</si>
  <si>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</si>
  <si>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</si>
  <si>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</si>
  <si>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</si>
  <si>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</si>
  <si>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</si>
  <si>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</si>
  <si>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</si>
  <si>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</si>
  <si>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</si>
  <si>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</si>
  <si>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</si>
  <si>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</si>
  <si>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</si>
  <si>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</si>
  <si>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</si>
  <si>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</si>
  <si>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</si>
  <si>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</si>
  <si>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</si>
  <si>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</si>
  <si>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</si>
  <si>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</si>
  <si>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</si>
  <si>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</si>
  <si>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</si>
  <si>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</si>
  <si>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</si>
  <si>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</si>
  <si>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</si>
  <si>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</si>
  <si>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</si>
  <si>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</si>
  <si>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</si>
  <si>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</si>
  <si>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</si>
  <si>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</si>
  <si>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</si>
  <si>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</si>
  <si>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</si>
  <si>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</si>
  <si>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</si>
  <si>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</si>
  <si>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</si>
  <si>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</si>
  <si>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</si>
  <si>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</si>
  <si>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</si>
  <si>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</si>
  <si>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</si>
  <si>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</si>
  <si>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</si>
  <si>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</si>
  <si>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</si>
  <si>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</si>
  <si>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</si>
  <si>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</si>
  <si>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</si>
  <si>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</si>
  <si>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</si>
  <si>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</si>
  <si>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</si>
  <si>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</si>
  <si>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</si>
  <si>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</si>
  <si>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</si>
  <si>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</si>
  <si>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</si>
  <si>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</si>
  <si>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</si>
  <si>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</si>
  <si>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</si>
  <si>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</si>
  <si>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</si>
  <si>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</si>
  <si>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</si>
  <si>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</si>
  <si>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</si>
  <si>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</si>
  <si>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</si>
  <si>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</si>
  <si>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</si>
  <si>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</si>
  <si>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</si>
  <si>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</si>
  <si>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</si>
  <si>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</si>
  <si>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</si>
  <si>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</si>
  <si>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</si>
  <si>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</si>
  <si>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</si>
  <si>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</si>
  <si>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</si>
  <si>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</si>
  <si>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</si>
  <si>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</si>
  <si>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</si>
  <si>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</si>
  <si>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</si>
  <si>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</si>
  <si>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</si>
  <si>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</si>
  <si>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</si>
  <si>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</si>
  <si>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</si>
  <si>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</si>
  <si>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</si>
  <si>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</si>
  <si>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</si>
  <si>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</si>
  <si>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</si>
  <si>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</si>
  <si>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</si>
  <si>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</si>
  <si>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</si>
  <si>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</si>
  <si>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</si>
  <si>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</si>
  <si>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</si>
  <si>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</si>
  <si>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</si>
  <si>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</si>
  <si>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</si>
  <si>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</si>
  <si>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</si>
  <si>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</si>
  <si>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</si>
  <si>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</si>
  <si>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</si>
  <si>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</si>
  <si>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</si>
  <si>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</si>
  <si>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</si>
  <si>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</si>
  <si>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</si>
  <si>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</si>
  <si>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</si>
  <si>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</si>
  <si>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</si>
  <si>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</si>
  <si>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</si>
  <si>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</si>
  <si>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</si>
  <si>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</si>
  <si>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</si>
  <si>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</si>
  <si>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</si>
  <si>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</si>
  <si>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</si>
  <si>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</si>
  <si>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</si>
  <si>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</si>
  <si>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</si>
  <si>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</si>
  <si>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</si>
  <si>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</si>
  <si>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</si>
  <si>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</si>
  <si>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</si>
  <si>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</si>
  <si>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</si>
  <si>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</si>
  <si>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</si>
  <si>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</si>
  <si>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</si>
  <si>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</si>
  <si>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</si>
  <si>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</si>
  <si>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</si>
  <si>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</si>
  <si>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</si>
  <si>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</si>
  <si>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</si>
  <si>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</si>
  <si>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</si>
  <si>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</si>
  <si>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</si>
  <si>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</si>
  <si>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</si>
  <si>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</si>
  <si>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</si>
  <si>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</si>
  <si>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</si>
  <si>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</si>
  <si>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</si>
  <si>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</si>
  <si>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</si>
  <si>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</si>
  <si>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</si>
  <si>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</si>
  <si>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</si>
  <si>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</si>
  <si>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</si>
  <si>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</si>
  <si>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</si>
  <si>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</si>
  <si>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</si>
  <si>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</si>
  <si>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</si>
  <si>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</si>
  <si>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</si>
  <si>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</si>
  <si>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</si>
  <si>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</si>
  <si>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</si>
  <si>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</si>
  <si>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</si>
  <si>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</si>
  <si>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</si>
  <si>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</si>
  <si>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</si>
  <si>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</si>
  <si>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</si>
  <si>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</si>
  <si>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</si>
  <si>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</si>
  <si>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</si>
  <si>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</si>
  <si>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</si>
  <si>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</si>
  <si>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</si>
  <si>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</si>
  <si>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</si>
  <si>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</si>
  <si>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</si>
  <si>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</si>
  <si>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</si>
  <si>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</si>
  <si>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</si>
  <si>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</si>
  <si>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</si>
  <si>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</si>
  <si>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</si>
  <si>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</si>
  <si>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</si>
  <si>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</si>
  <si>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</si>
  <si>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</si>
  <si>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</si>
  <si>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</si>
  <si>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</si>
  <si>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</si>
  <si>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</si>
  <si>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</si>
  <si>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</si>
  <si>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</si>
  <si>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</si>
  <si>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</si>
  <si>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</si>
  <si>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</si>
  <si>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</si>
  <si>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</si>
  <si>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</si>
  <si>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</si>
  <si>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</si>
  <si>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</si>
  <si>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</si>
  <si>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</si>
  <si>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</si>
  <si>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</si>
  <si>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</si>
  <si>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</si>
  <si>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</si>
  <si>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</si>
  <si>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</si>
  <si>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</si>
  <si>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</si>
  <si>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</si>
  <si>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</si>
  <si>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</si>
  <si>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</si>
  <si>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</si>
  <si>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</si>
  <si>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</si>
  <si>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</si>
  <si>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</si>
  <si>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</si>
  <si>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</si>
  <si>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</si>
  <si>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</si>
  <si>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</si>
  <si>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</si>
  <si>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</si>
  <si>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</si>
  <si>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</si>
  <si>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</si>
  <si>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</si>
  <si>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</si>
  <si>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</si>
  <si>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</si>
  <si>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</si>
  <si>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</si>
  <si>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</si>
  <si>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</si>
  <si>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</si>
  <si>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</si>
  <si>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</si>
  <si>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</si>
  <si>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</si>
  <si>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</si>
  <si>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</si>
  <si>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</si>
  <si>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</si>
  <si>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</si>
  <si>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</si>
  <si>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</si>
  <si>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</si>
  <si>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</si>
  <si>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</si>
  <si>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</si>
  <si>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</si>
  <si>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</si>
  <si>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</si>
  <si>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</si>
  <si>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</si>
  <si>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</si>
  <si>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</si>
  <si>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</si>
  <si>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</si>
  <si>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</si>
  <si>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</si>
  <si>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</si>
  <si>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</si>
  <si>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</si>
  <si>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</si>
  <si>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</si>
  <si>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</si>
  <si>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</si>
  <si>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</si>
  <si>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</si>
  <si>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</si>
  <si>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</si>
  <si>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</si>
  <si>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</si>
  <si>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</si>
  <si>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</si>
  <si>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</si>
  <si>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</si>
  <si>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</si>
  <si>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</si>
  <si>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</si>
  <si>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</si>
  <si>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</si>
  <si>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</si>
  <si>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</si>
  <si>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</si>
  <si>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</si>
  <si>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</si>
  <si>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</si>
  <si>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</si>
  <si>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</si>
  <si>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</si>
  <si>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</si>
  <si>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</si>
  <si>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</si>
  <si>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</si>
  <si>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</si>
  <si>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</si>
  <si>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</si>
  <si>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</si>
  <si>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</si>
  <si>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</si>
  <si>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</si>
  <si>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</si>
  <si>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</si>
  <si>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</si>
  <si>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</si>
  <si>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</si>
  <si>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</si>
  <si>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</si>
  <si>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</si>
  <si>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</si>
  <si>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</si>
  <si>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</si>
  <si>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</si>
  <si>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</si>
  <si>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</si>
  <si>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</si>
  <si>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</si>
  <si>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</si>
  <si>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</si>
  <si>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</si>
  <si>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</si>
  <si>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</si>
  <si>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</si>
  <si>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</si>
  <si>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</si>
  <si>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</si>
  <si>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</si>
  <si>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</si>
  <si>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</si>
  <si>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</si>
  <si>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</si>
  <si>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</si>
  <si>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</si>
  <si>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</si>
  <si>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</si>
  <si>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</si>
  <si>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</si>
  <si>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</si>
  <si>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</si>
  <si>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</si>
  <si>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</si>
  <si>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</si>
  <si>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</si>
  <si>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</si>
  <si>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</si>
  <si>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</si>
  <si>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</si>
  <si>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</si>
  <si>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</si>
  <si>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</si>
  <si>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</si>
  <si>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</si>
  <si>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</si>
  <si>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</si>
  <si>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</si>
  <si>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</si>
  <si>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</si>
  <si>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</si>
  <si>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</si>
  <si>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</si>
  <si>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</si>
  <si>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</si>
  <si>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</si>
  <si>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</si>
  <si>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</si>
  <si>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</si>
  <si>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</si>
  <si>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</si>
  <si>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</si>
  <si>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</si>
  <si>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</si>
  <si>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</si>
  <si>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</si>
  <si>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</si>
  <si>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</si>
  <si>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</si>
  <si>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</si>
  <si>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</si>
  <si>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</si>
  <si>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</si>
  <si>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</si>
  <si>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</si>
  <si>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</si>
  <si>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</si>
  <si>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</si>
  <si>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</si>
  <si>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</si>
  <si>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</si>
  <si>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</si>
  <si>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</si>
  <si>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</si>
  <si>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</si>
  <si>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</si>
  <si>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</si>
  <si>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</si>
  <si>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</si>
  <si>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</si>
  <si>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</si>
  <si>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</si>
  <si>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</si>
  <si>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</si>
  <si>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</si>
  <si>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</si>
  <si>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</si>
  <si>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</si>
  <si>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</si>
  <si>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</si>
  <si>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</si>
  <si>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</si>
  <si>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</si>
  <si>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</si>
  <si>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</si>
  <si>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</si>
  <si>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</si>
  <si>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</si>
  <si>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</si>
  <si>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</si>
  <si>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</si>
  <si>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</si>
  <si>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</si>
  <si>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</si>
  <si>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</si>
  <si>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</si>
  <si>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</si>
  <si>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</si>
  <si>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</si>
  <si>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</si>
  <si>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</si>
  <si>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</si>
  <si>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</si>
  <si>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</si>
  <si>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</si>
  <si>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</si>
  <si>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</si>
  <si>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</si>
  <si>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</si>
  <si>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</si>
  <si>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</si>
  <si>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</si>
  <si>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</si>
  <si>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</si>
  <si>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</si>
  <si>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</si>
  <si>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</si>
  <si>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</si>
  <si>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</si>
  <si>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</si>
  <si>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</si>
  <si>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</si>
  <si>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</si>
  <si>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</si>
  <si>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</si>
  <si>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</si>
  <si>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</si>
  <si>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</si>
  <si>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</si>
  <si>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</si>
  <si>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</si>
  <si>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</si>
  <si>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</si>
  <si>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</si>
  <si>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</si>
  <si>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</si>
  <si>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</si>
  <si>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</si>
  <si>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</si>
  <si>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</si>
  <si>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</si>
  <si>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</si>
  <si>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</si>
  <si>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</si>
  <si>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</si>
  <si>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</si>
  <si>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</si>
  <si>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</si>
  <si>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</si>
  <si>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</si>
  <si>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</si>
  <si>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</si>
  <si>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</si>
  <si>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</si>
  <si>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</si>
  <si>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</si>
  <si>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</si>
  <si>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</si>
  <si>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</si>
  <si>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</si>
  <si>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</si>
  <si>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</si>
  <si>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</si>
  <si>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</si>
  <si>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</si>
  <si>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</si>
  <si>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</si>
  <si>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</si>
  <si>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</si>
  <si>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</si>
  <si>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</si>
  <si>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</si>
  <si>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</si>
  <si>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</si>
  <si>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</si>
  <si>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</si>
  <si>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</si>
  <si>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</si>
  <si>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</si>
  <si>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</si>
  <si>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</si>
  <si>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</si>
  <si>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</si>
  <si>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</si>
  <si>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</si>
  <si>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</si>
  <si>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</si>
  <si>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</si>
  <si>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</si>
  <si>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</si>
  <si>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</si>
  <si>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</si>
  <si>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</si>
  <si>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</si>
  <si>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</si>
  <si>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</si>
  <si>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</si>
  <si>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</si>
  <si>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</si>
  <si>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</si>
  <si>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</si>
  <si>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</si>
  <si>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</si>
  <si>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</si>
  <si>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</si>
  <si>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</si>
  <si>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</si>
  <si>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</si>
  <si>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</si>
  <si>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</si>
  <si>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</si>
  <si>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</si>
  <si>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</si>
  <si>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</si>
  <si>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</si>
  <si>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</si>
  <si>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</si>
  <si>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</si>
  <si>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</si>
  <si>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</si>
  <si>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</si>
  <si>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</si>
  <si>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</si>
  <si>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</si>
  <si>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</si>
  <si>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</si>
  <si>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</si>
  <si>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</si>
  <si>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</si>
  <si>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</si>
  <si>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</si>
  <si>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</si>
  <si>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</si>
  <si>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</si>
  <si>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</si>
  <si>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</si>
  <si>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</si>
  <si>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</si>
  <si>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</si>
  <si>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</si>
  <si>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</si>
  <si>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</si>
  <si>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</si>
  <si>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</si>
  <si>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</si>
  <si>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</si>
  <si>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</si>
  <si>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</si>
  <si>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</si>
  <si>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</si>
  <si>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</si>
  <si>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</si>
  <si>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</si>
  <si>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</si>
  <si>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</si>
  <si>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</si>
  <si>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</si>
  <si>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</si>
  <si>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</si>
  <si>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</si>
  <si>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</si>
  <si>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</si>
  <si>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</si>
  <si>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</si>
  <si>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</si>
  <si>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</si>
  <si>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</si>
  <si>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</si>
  <si>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</si>
  <si>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</si>
  <si>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</si>
  <si>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</si>
  <si>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</si>
  <si>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</si>
  <si>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</si>
  <si>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</si>
  <si>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</si>
  <si>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</si>
  <si>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</si>
  <si>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</si>
  <si>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</si>
  <si>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</si>
  <si>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</si>
  <si>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</si>
  <si>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</si>
  <si>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</si>
  <si>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</si>
  <si>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</si>
  <si>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</si>
  <si>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</si>
  <si>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</si>
  <si>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</si>
  <si>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</si>
  <si>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</si>
  <si>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</si>
  <si>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</si>
  <si>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</si>
  <si>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</si>
  <si>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</si>
  <si>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</si>
  <si>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</si>
  <si>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</si>
  <si>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</si>
  <si>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</si>
  <si>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</si>
  <si>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</si>
  <si>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</si>
  <si>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</si>
  <si>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</si>
  <si>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</si>
  <si>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</si>
  <si>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</si>
  <si>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</si>
  <si>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</si>
  <si>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</si>
  <si>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</si>
  <si>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</si>
  <si>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</si>
  <si>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</si>
  <si>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</si>
  <si>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</si>
  <si>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</si>
  <si>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</si>
  <si>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</si>
  <si>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</si>
  <si>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</si>
  <si>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</si>
  <si>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</si>
  <si>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</si>
  <si>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</si>
  <si>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</si>
  <si>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</si>
  <si>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</si>
  <si>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</si>
  <si>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</si>
  <si>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</si>
  <si>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</si>
  <si>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</si>
  <si>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</si>
  <si>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</si>
  <si>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</si>
  <si>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</si>
  <si>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</si>
  <si>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</si>
  <si>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</si>
  <si>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</si>
  <si>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</si>
  <si>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</si>
  <si>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</si>
  <si>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</si>
  <si>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</si>
  <si>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</si>
  <si>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</si>
  <si>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</si>
  <si>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</si>
  <si>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</si>
  <si>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</si>
  <si>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</si>
  <si>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</si>
  <si>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</si>
  <si>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</si>
  <si>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</si>
  <si>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</si>
  <si>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</si>
  <si>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</si>
  <si>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</si>
  <si>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</si>
  <si>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</si>
  <si>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</si>
  <si>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</si>
  <si>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</si>
  <si>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</si>
  <si>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</si>
  <si>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</si>
  <si>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</si>
  <si>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</si>
  <si>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</si>
  <si>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</si>
  <si>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</si>
  <si>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</si>
  <si>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</si>
  <si>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</si>
  <si>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</si>
  <si>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</si>
  <si>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</si>
  <si>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</si>
  <si>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</si>
  <si>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</si>
  <si>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</si>
  <si>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</si>
  <si>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</si>
  <si>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</si>
  <si>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</si>
  <si>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</si>
  <si>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</si>
  <si>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</si>
  <si>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</si>
  <si>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</si>
  <si>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</si>
  <si>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</si>
  <si>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</si>
  <si>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</si>
  <si>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</si>
  <si>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</si>
  <si>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</si>
  <si>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</si>
  <si>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</si>
  <si>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</si>
  <si>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</si>
  <si>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</si>
  <si>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</si>
  <si>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</si>
  <si>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</si>
  <si>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</si>
  <si>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</si>
  <si>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</si>
  <si>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</si>
  <si>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</si>
  <si>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</si>
  <si>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</si>
  <si>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</si>
  <si>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</si>
  <si>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</si>
  <si>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</si>
  <si>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</si>
  <si>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</si>
  <si>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</si>
  <si>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</si>
  <si>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</si>
  <si>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</si>
  <si>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</si>
  <si>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</si>
  <si>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</si>
  <si>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</si>
  <si>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</si>
  <si>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</si>
  <si>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</si>
  <si>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</si>
  <si>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</si>
  <si>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</si>
  <si>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</si>
  <si>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</si>
  <si>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</si>
  <si>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</si>
  <si>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</si>
  <si>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</si>
  <si>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</si>
  <si>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</si>
  <si>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</si>
  <si>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</si>
  <si>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</si>
  <si>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</si>
  <si>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</si>
  <si>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</si>
  <si>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</si>
  <si>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</si>
  <si>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</si>
  <si>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</si>
  <si>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</si>
  <si>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</si>
  <si>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</si>
  <si>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</si>
  <si>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</si>
  <si>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</si>
  <si>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</si>
  <si>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</si>
  <si>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</si>
  <si>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</si>
  <si>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</si>
  <si>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</si>
  <si>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</si>
  <si>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</si>
  <si>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</si>
  <si>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</si>
  <si>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</si>
  <si>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</si>
  <si>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</si>
  <si>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</si>
  <si>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</si>
  <si>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</si>
  <si>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</si>
  <si>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</si>
  <si>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</si>
  <si>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</si>
  <si>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</si>
  <si>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</si>
  <si>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</si>
  <si>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</si>
  <si>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</si>
  <si>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</si>
  <si>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</si>
  <si>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</si>
  <si>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</si>
  <si>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</si>
  <si>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</si>
  <si>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</si>
  <si>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</si>
  <si>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</si>
  <si>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</si>
  <si>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</si>
  <si>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</si>
  <si>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</si>
  <si>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</si>
  <si>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</si>
  <si>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</si>
  <si>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</si>
  <si>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</si>
  <si>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</si>
  <si>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</si>
  <si>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</si>
  <si>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</si>
  <si>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</si>
  <si>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</si>
  <si>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</si>
  <si>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</si>
  <si>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</si>
  <si>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</si>
  <si>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</si>
  <si>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</si>
  <si>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</si>
  <si>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</si>
  <si>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</si>
  <si>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</si>
  <si>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</si>
  <si>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</si>
  <si>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</si>
  <si>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</si>
  <si>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</si>
  <si>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</si>
  <si>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</si>
  <si>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</si>
  <si>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</si>
  <si>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</si>
  <si>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</si>
  <si>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</si>
  <si>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</si>
  <si>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</si>
  <si>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</si>
  <si>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</si>
  <si>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</si>
  <si>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</si>
  <si>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</si>
  <si>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</si>
  <si>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</si>
  <si>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</si>
  <si>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</si>
  <si>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</si>
  <si>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</si>
  <si>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</si>
  <si>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</si>
  <si>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</si>
  <si>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</si>
  <si>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</si>
  <si>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</si>
  <si>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</si>
  <si>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</si>
  <si>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</si>
  <si>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</si>
  <si>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</si>
  <si>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</si>
  <si>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</si>
  <si>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</si>
  <si>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</si>
  <si>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</si>
  <si>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</si>
  <si>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</si>
  <si>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</si>
  <si>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</si>
  <si>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</si>
  <si>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</si>
  <si>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</si>
  <si>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</si>
  <si>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</si>
  <si>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</si>
  <si>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</si>
  <si>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</si>
  <si>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</si>
  <si>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</si>
  <si>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</si>
  <si>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</si>
  <si>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</si>
  <si>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</si>
  <si>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</si>
  <si>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</si>
  <si>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</si>
  <si>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</si>
  <si>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</si>
  <si>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</si>
  <si>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</si>
  <si>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</si>
  <si>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</si>
  <si>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</si>
  <si>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</si>
  <si>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</si>
  <si>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</si>
  <si>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</si>
  <si>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</si>
  <si>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</si>
  <si>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</si>
  <si>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</si>
  <si>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</si>
  <si>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</si>
  <si>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</si>
  <si>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</si>
  <si>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</si>
  <si>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</si>
  <si>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</si>
  <si>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</si>
  <si>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</si>
  <si>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</si>
  <si>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</si>
  <si>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</si>
  <si>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</si>
  <si>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</si>
  <si>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</si>
  <si>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</si>
  <si>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</si>
  <si>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</si>
  <si>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</si>
  <si>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</si>
  <si>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</si>
  <si>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</si>
  <si>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</si>
  <si>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</si>
  <si>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</si>
  <si>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</si>
  <si>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</si>
  <si>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</si>
  <si>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</si>
  <si>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</si>
  <si>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</si>
  <si>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</si>
  <si>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</si>
  <si>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</si>
  <si>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</si>
  <si>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</si>
  <si>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</si>
  <si>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</si>
  <si>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</si>
  <si>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</si>
  <si>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</si>
  <si>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</si>
  <si>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</si>
  <si>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</si>
  <si>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</si>
  <si>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</si>
  <si>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</si>
  <si>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</si>
  <si>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</si>
  <si>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</si>
  <si>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</si>
  <si>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</si>
  <si>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</si>
  <si>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</si>
  <si>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</si>
  <si>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</si>
  <si>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</si>
  <si>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</si>
  <si>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</si>
  <si>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</si>
  <si>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</si>
  <si>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</si>
  <si>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</si>
  <si>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</si>
  <si>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</si>
  <si>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</si>
  <si>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</si>
  <si>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</si>
  <si>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</si>
  <si>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</si>
  <si>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</si>
  <si>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</si>
  <si>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</si>
  <si>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</si>
  <si>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</si>
  <si>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</si>
  <si>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</si>
  <si>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</si>
  <si>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</si>
  <si>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</si>
  <si>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</si>
  <si>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</si>
  <si>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</si>
  <si>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</si>
  <si>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</si>
  <si>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</si>
  <si>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</si>
  <si>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</si>
  <si>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</si>
  <si>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</si>
  <si>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</si>
  <si>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</si>
  <si>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</si>
  <si>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</si>
  <si>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</si>
  <si>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</si>
  <si>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</si>
  <si>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</si>
  <si>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</si>
  <si>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</si>
  <si>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</si>
  <si>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</si>
  <si>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</si>
  <si>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</si>
  <si>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</si>
  <si>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</si>
  <si>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</si>
  <si>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</si>
  <si>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</si>
  <si>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</si>
  <si>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</si>
  <si>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</si>
  <si>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</si>
  <si>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</si>
  <si>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</si>
  <si>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</si>
  <si>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</si>
  <si>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</si>
  <si>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</si>
  <si>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</si>
  <si>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</si>
  <si>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</si>
  <si>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</si>
  <si>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</si>
  <si>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</si>
  <si>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</si>
  <si>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</si>
  <si>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</si>
  <si>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</si>
  <si>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</si>
  <si>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</si>
  <si>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</si>
  <si>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</si>
  <si>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</si>
  <si>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</si>
  <si>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</si>
  <si>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</si>
  <si>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</si>
  <si>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</si>
  <si>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</si>
  <si>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</si>
  <si>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</si>
  <si>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</si>
  <si>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</si>
  <si>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</si>
  <si>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</si>
  <si>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</si>
  <si>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</si>
  <si>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</si>
  <si>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</si>
  <si>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</si>
  <si>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</si>
  <si>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</si>
  <si>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</si>
  <si>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</si>
  <si>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</si>
  <si>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</si>
  <si>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</si>
  <si>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</si>
  <si>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</si>
  <si>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</si>
  <si>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</si>
  <si>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</si>
  <si>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</si>
  <si>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</si>
  <si>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</si>
  <si>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</si>
  <si>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</si>
  <si>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</si>
  <si>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</si>
  <si>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</si>
  <si>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</si>
  <si>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</si>
  <si>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</si>
  <si>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</si>
  <si>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</si>
  <si>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</si>
  <si>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</si>
  <si>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</si>
  <si>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</si>
  <si>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</si>
  <si>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</si>
  <si>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</si>
  <si>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</si>
  <si>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</si>
  <si>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</si>
  <si>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</si>
  <si>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</si>
  <si>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</si>
  <si>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</si>
  <si>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</si>
  <si>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</si>
  <si>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</si>
  <si>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</si>
  <si>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</si>
  <si>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</si>
  <si>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</si>
  <si>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</si>
  <si>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</si>
  <si>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</si>
  <si>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</si>
  <si>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</si>
  <si>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</si>
  <si>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</si>
  <si>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</si>
  <si>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</si>
  <si>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</si>
  <si>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</si>
  <si>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</si>
  <si>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</si>
  <si>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</si>
  <si>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</si>
  <si>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</si>
  <si>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</si>
  <si>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</si>
  <si>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</si>
  <si>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</si>
  <si>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</si>
  <si>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</si>
  <si>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</si>
  <si>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</si>
  <si>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</si>
  <si>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</si>
  <si>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</si>
  <si>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</si>
  <si>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</si>
  <si>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</si>
  <si>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</si>
  <si>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</si>
  <si>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</si>
  <si>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</si>
  <si>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</si>
  <si>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</si>
  <si>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</si>
  <si>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</si>
  <si>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</si>
  <si>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</si>
  <si>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</si>
  <si>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</si>
  <si>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</si>
  <si>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</si>
  <si>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</si>
  <si>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</si>
  <si>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</si>
  <si>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</si>
  <si>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</si>
  <si>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</si>
  <si>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</si>
  <si>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</si>
  <si>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</si>
  <si>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</si>
  <si>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</si>
  <si>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</si>
  <si>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</si>
  <si>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</si>
  <si>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</si>
  <si>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</si>
  <si>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</si>
  <si>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</si>
  <si>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</si>
  <si>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</si>
  <si>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</si>
  <si>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</si>
  <si>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</si>
  <si>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</si>
  <si>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</si>
  <si>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</si>
  <si>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</si>
  <si>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</si>
  <si>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</si>
  <si>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</si>
  <si>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</si>
  <si>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</si>
  <si>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</si>
  <si>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</si>
  <si>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</si>
  <si>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</si>
  <si>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</si>
  <si>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</si>
  <si>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</si>
  <si>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</si>
  <si>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</si>
  <si>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</si>
  <si>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</si>
  <si>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</si>
  <si>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</si>
  <si>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</si>
  <si>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</si>
  <si>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</si>
  <si>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</si>
  <si>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</si>
  <si>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</si>
  <si>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</si>
  <si>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</si>
  <si>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</si>
  <si>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</si>
  <si>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</si>
  <si>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</si>
  <si>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</si>
  <si>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</si>
  <si>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</si>
  <si>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</si>
  <si>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</si>
  <si>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</si>
  <si>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</si>
  <si>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</si>
  <si>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</si>
  <si>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</si>
  <si>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</si>
  <si>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</si>
  <si>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</si>
  <si>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</si>
  <si>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</si>
  <si>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</si>
  <si>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</si>
  <si>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</si>
  <si>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</si>
  <si>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</si>
  <si>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</si>
  <si>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</si>
  <si>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</si>
  <si>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</si>
  <si>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</si>
  <si>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</si>
  <si>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</si>
  <si>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</si>
  <si>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</si>
  <si>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</si>
  <si>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</si>
  <si>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</si>
  <si>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</si>
  <si>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</si>
  <si>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</si>
  <si>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</si>
  <si>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</si>
  <si>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</si>
  <si>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</si>
  <si>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</si>
  <si>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</si>
  <si>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</si>
  <si>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</si>
  <si>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</si>
  <si>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</si>
  <si>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</si>
  <si>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</si>
  <si>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</si>
  <si>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</si>
  <si>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</si>
  <si>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</si>
  <si>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</si>
  <si>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</si>
  <si>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</si>
  <si>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</si>
  <si>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</si>
  <si>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</si>
  <si>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</si>
  <si>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</si>
  <si>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</si>
  <si>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</si>
  <si>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</si>
  <si>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</si>
  <si>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</si>
  <si>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</si>
  <si>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</si>
  <si>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</si>
  <si>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</si>
  <si>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</si>
  <si>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</si>
  <si>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</si>
  <si>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</si>
  <si>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</si>
  <si>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</si>
  <si>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</si>
  <si>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</si>
  <si>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</si>
  <si>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</si>
  <si>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</si>
  <si>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</si>
  <si>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</si>
  <si>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</si>
  <si>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</si>
  <si>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</si>
  <si>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</si>
  <si>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</si>
  <si>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</si>
  <si>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</si>
  <si>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</si>
  <si>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</si>
  <si>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</si>
  <si>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</si>
  <si>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</si>
  <si>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</si>
  <si>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</si>
  <si>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</si>
  <si>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</si>
  <si>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</si>
  <si>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</si>
  <si>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</si>
  <si>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</si>
  <si>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</si>
  <si>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</si>
  <si>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</si>
  <si>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</si>
  <si>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</si>
  <si>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</si>
  <si>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</si>
  <si>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</si>
  <si>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</si>
  <si>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</si>
  <si>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</si>
  <si>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</si>
  <si>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</si>
  <si>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</si>
  <si>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</si>
  <si>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</si>
  <si>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</si>
  <si>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</si>
  <si>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</si>
  <si>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</si>
  <si>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</si>
  <si>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</si>
  <si>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</si>
  <si>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</si>
  <si>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</si>
  <si>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</si>
  <si>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</si>
  <si>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</si>
  <si>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</si>
  <si>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</si>
  <si>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</si>
  <si>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</si>
  <si>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</si>
  <si>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</si>
  <si>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</si>
  <si>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</si>
  <si>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</si>
  <si>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</si>
  <si>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</si>
  <si>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</si>
  <si>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</si>
  <si>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</si>
  <si>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</si>
  <si>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</si>
  <si>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</si>
  <si>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</si>
  <si>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</si>
  <si>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</si>
  <si>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</si>
  <si>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</si>
  <si>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</si>
  <si>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</si>
  <si>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</si>
  <si>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</si>
  <si>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</si>
  <si>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</si>
  <si>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</si>
  <si>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</si>
  <si>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</si>
  <si>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</si>
  <si>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</si>
  <si>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</si>
  <si>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</si>
  <si>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</si>
  <si>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</si>
  <si>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</si>
  <si>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</si>
  <si>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</si>
  <si>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</si>
  <si>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</si>
  <si>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</si>
  <si>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</si>
  <si>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</si>
  <si>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</si>
  <si>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</si>
  <si>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</si>
  <si>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</si>
  <si>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</si>
  <si>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</si>
  <si>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</si>
  <si>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</si>
  <si>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</si>
  <si>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</si>
  <si>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</si>
  <si>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</si>
  <si>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</si>
  <si>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</si>
  <si>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</si>
  <si>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</si>
  <si>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</si>
  <si>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</si>
  <si>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</si>
  <si>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</si>
  <si>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</si>
  <si>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</si>
  <si>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</si>
  <si>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</si>
  <si>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</si>
  <si>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</si>
  <si>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</si>
  <si>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</si>
  <si>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</si>
  <si>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</si>
  <si>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</si>
  <si>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</si>
  <si>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</si>
  <si>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</si>
  <si>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</si>
  <si>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</si>
  <si>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</si>
  <si>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</si>
  <si>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</si>
  <si>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</si>
  <si>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</si>
  <si>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</si>
  <si>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</si>
  <si>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</si>
  <si>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</si>
  <si>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</si>
  <si>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</si>
  <si>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</si>
  <si>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</si>
  <si>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</si>
  <si>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</si>
  <si>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</si>
  <si>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</si>
  <si>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</si>
  <si>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</si>
  <si>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</si>
  <si>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</si>
  <si>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</si>
  <si>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</si>
  <si>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</si>
  <si>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</si>
  <si>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</si>
  <si>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</si>
  <si>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</si>
  <si>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</si>
  <si>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</si>
  <si>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</si>
  <si>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</si>
  <si>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</si>
  <si>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</si>
  <si>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</si>
  <si>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</si>
  <si>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</si>
  <si>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</si>
  <si>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</si>
  <si>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</si>
  <si>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</si>
  <si>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</si>
  <si>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</si>
  <si>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</si>
  <si>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</si>
  <si>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</si>
  <si>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</si>
  <si>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</si>
  <si>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</si>
  <si>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</si>
  <si>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</si>
  <si>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</si>
  <si>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</si>
  <si>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</si>
  <si>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</si>
  <si>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</si>
  <si>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</si>
  <si>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</si>
  <si>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</si>
  <si>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</si>
  <si>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</si>
  <si>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</si>
  <si>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</si>
  <si>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</si>
  <si>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</si>
  <si>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</si>
  <si>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</si>
  <si>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</si>
  <si>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</si>
  <si>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</si>
  <si>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</si>
  <si>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</si>
  <si>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</si>
  <si>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</si>
  <si>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</si>
  <si>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</si>
  <si>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</si>
  <si>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</si>
  <si>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</si>
  <si>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</si>
  <si>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</si>
  <si>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</si>
  <si>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</si>
  <si>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</si>
  <si>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</si>
  <si>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</si>
  <si>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</si>
  <si>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</si>
  <si>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</si>
  <si>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</si>
  <si>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</si>
  <si>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</si>
  <si>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</si>
  <si>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</si>
  <si>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</si>
  <si>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</si>
  <si>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</si>
  <si>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</si>
  <si>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</si>
  <si>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</si>
  <si>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</si>
  <si>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</si>
  <si>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</si>
  <si>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</si>
  <si>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</si>
  <si>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</si>
  <si>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</si>
  <si>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</si>
  <si>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</si>
  <si>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</si>
  <si>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</si>
  <si>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</si>
  <si>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</si>
  <si>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</si>
  <si>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</si>
  <si>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</si>
  <si>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</si>
  <si>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</si>
  <si>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</si>
  <si>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</si>
  <si>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</si>
  <si>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</si>
  <si>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</si>
  <si>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</si>
  <si>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</si>
  <si>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</si>
  <si>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</si>
  <si>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</si>
  <si>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</si>
  <si>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</si>
  <si>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</si>
  <si>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</si>
  <si>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</si>
  <si>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</si>
  <si>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</si>
  <si>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</si>
  <si>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</si>
  <si>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</si>
  <si>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</si>
  <si>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</si>
  <si>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</si>
  <si>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</si>
  <si>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</si>
  <si>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</si>
  <si>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</si>
  <si>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</si>
  <si>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</si>
  <si>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</si>
  <si>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</si>
  <si>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</si>
  <si>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</si>
  <si>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</si>
  <si>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</si>
  <si>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</si>
  <si>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</si>
  <si>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</si>
  <si>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</si>
  <si>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</si>
  <si>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</si>
  <si>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</si>
  <si>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</si>
  <si>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</si>
  <si>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</si>
  <si>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</si>
  <si>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</si>
  <si>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</si>
  <si>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</si>
  <si>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</si>
  <si>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</si>
  <si>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</si>
  <si>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</si>
  <si>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</si>
  <si>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</si>
  <si>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</si>
  <si>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</si>
  <si>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</si>
  <si>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</si>
  <si>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</si>
  <si>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</si>
  <si>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</si>
  <si>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</si>
  <si>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</si>
  <si>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</si>
  <si>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</si>
  <si>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</si>
  <si>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</si>
  <si>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</si>
  <si>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</si>
  <si>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</si>
  <si>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</si>
  <si>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</si>
  <si>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</si>
  <si>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</si>
  <si>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</si>
  <si>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</si>
  <si>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</si>
  <si>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</si>
  <si>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</si>
  <si>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</si>
  <si>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</si>
  <si>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</si>
  <si>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</si>
  <si>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</si>
  <si>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</si>
  <si>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</si>
  <si>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</si>
  <si>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</si>
  <si>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</si>
  <si>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</si>
  <si>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</si>
  <si>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</si>
  <si>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</si>
  <si>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</si>
  <si>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</si>
  <si>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</si>
  <si>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</si>
  <si>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</si>
  <si>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</si>
  <si>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</si>
  <si>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</si>
  <si>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</si>
  <si>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</si>
  <si>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</si>
  <si>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</si>
  <si>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</si>
  <si>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</si>
  <si>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</si>
  <si>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</si>
  <si>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</si>
  <si>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</si>
  <si>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</si>
  <si>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</si>
  <si>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</si>
  <si>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</si>
  <si>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</si>
  <si>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</si>
  <si>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</si>
  <si>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</si>
  <si>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</si>
  <si>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</si>
  <si>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</si>
  <si>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</si>
  <si>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</si>
  <si>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</si>
  <si>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</si>
  <si>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</si>
  <si>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</si>
  <si>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</si>
  <si>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</si>
  <si>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</si>
  <si>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</si>
  <si>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</si>
  <si>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</si>
  <si>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</si>
  <si>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</si>
  <si>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</si>
  <si>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</si>
  <si>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</si>
  <si>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</si>
  <si>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</si>
  <si>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</si>
  <si>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</si>
  <si>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</si>
  <si>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</si>
  <si>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</si>
  <si>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</si>
  <si>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</si>
  <si>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</si>
  <si>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</si>
  <si>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</si>
  <si>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</si>
  <si>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</si>
  <si>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</si>
  <si>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</si>
  <si>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</si>
  <si>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</si>
  <si>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</si>
  <si>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</si>
  <si>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</si>
  <si>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</si>
  <si>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</si>
  <si>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</si>
  <si>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</si>
  <si>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</si>
  <si>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</si>
  <si>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</si>
  <si>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</si>
  <si>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</si>
  <si>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</si>
  <si>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</si>
  <si>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</si>
  <si>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</si>
  <si>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</si>
  <si>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</si>
  <si>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</si>
  <si>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</si>
  <si>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</si>
  <si>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</si>
  <si>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</si>
  <si>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</si>
  <si>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</si>
  <si>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</si>
  <si>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</si>
  <si>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</si>
  <si>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</si>
  <si>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</si>
  <si>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</si>
  <si>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</si>
  <si>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</si>
  <si>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</si>
  <si>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</si>
  <si>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</si>
  <si>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</si>
  <si>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</si>
  <si>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</si>
  <si>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</si>
  <si>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</si>
  <si>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</si>
  <si>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</si>
  <si>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</si>
  <si>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</si>
  <si>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</si>
  <si>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</si>
  <si>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</si>
  <si>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</si>
  <si>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</si>
  <si>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</si>
  <si>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</si>
  <si>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</si>
  <si>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</si>
  <si>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</si>
  <si>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</si>
  <si>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</si>
  <si>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</si>
  <si>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</si>
  <si>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</si>
  <si>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</si>
  <si>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</si>
  <si>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</si>
  <si>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</si>
  <si>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</si>
  <si>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</si>
  <si>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</si>
  <si>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</si>
  <si>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</si>
  <si>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</si>
  <si>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</si>
  <si>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</si>
  <si>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</si>
  <si>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</si>
  <si>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</si>
  <si>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</si>
  <si>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</si>
  <si>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</si>
  <si>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</si>
  <si>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</si>
  <si>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</si>
  <si>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</si>
  <si>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</si>
  <si>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</si>
  <si>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</si>
  <si>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</si>
  <si>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</si>
  <si>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</si>
  <si>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</si>
  <si>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</si>
  <si>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</si>
  <si>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</si>
  <si>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</si>
  <si>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</si>
  <si>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</si>
  <si>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</si>
  <si>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</si>
  <si>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</si>
  <si>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</si>
  <si>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</si>
  <si>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</si>
  <si>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</si>
  <si>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</si>
  <si>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</si>
  <si>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</si>
  <si>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</si>
  <si>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</si>
  <si>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</si>
  <si>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</si>
  <si>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</si>
  <si>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</si>
  <si>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</si>
  <si>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</si>
  <si>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</si>
  <si>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</si>
  <si>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</si>
  <si>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</si>
  <si>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</si>
  <si>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</si>
  <si>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</si>
  <si>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</si>
  <si>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</si>
  <si>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</si>
  <si>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</si>
  <si>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</si>
  <si>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</si>
  <si>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</si>
  <si>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</si>
  <si>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</si>
  <si>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</si>
  <si>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</si>
  <si>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</si>
  <si>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</si>
  <si>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</si>
  <si>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</si>
  <si>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</si>
  <si>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</si>
  <si>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</si>
  <si>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</si>
  <si>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</si>
  <si>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</si>
  <si>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</si>
  <si>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</si>
  <si>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</si>
  <si>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</si>
  <si>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</si>
  <si>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</si>
  <si>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</si>
  <si>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</si>
  <si>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</si>
  <si>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</si>
  <si>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</si>
  <si>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</si>
  <si>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</si>
  <si>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</si>
  <si>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</si>
  <si>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</si>
  <si>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</si>
  <si>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</si>
  <si>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</si>
  <si>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</si>
  <si>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</si>
  <si>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</si>
  <si>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</si>
  <si>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</si>
  <si>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</si>
  <si>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</si>
  <si>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</si>
  <si>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</si>
  <si>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</si>
  <si>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</si>
  <si>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</si>
  <si>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</si>
  <si>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</si>
  <si>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</si>
  <si>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</si>
  <si>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</si>
  <si>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</si>
  <si>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</si>
  <si>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</si>
  <si>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</si>
  <si>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</si>
  <si>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</si>
  <si>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</si>
  <si>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</si>
  <si>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</si>
  <si>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</si>
  <si>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</si>
  <si>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</si>
  <si>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</si>
  <si>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</si>
  <si>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</si>
  <si>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</si>
  <si>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</si>
  <si>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</si>
  <si>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</si>
  <si>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</si>
  <si>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</si>
  <si>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</si>
  <si>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</si>
  <si>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</si>
  <si>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</si>
  <si>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</si>
  <si>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</si>
  <si>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</si>
  <si>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</si>
  <si>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</si>
  <si>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</si>
  <si>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</si>
  <si>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</si>
  <si>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</si>
  <si>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</si>
  <si>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</si>
  <si>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</si>
  <si>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</si>
  <si>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</si>
  <si>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</si>
  <si>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</si>
  <si>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</si>
  <si>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</si>
  <si>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</si>
  <si>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</si>
  <si>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</si>
  <si>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</si>
  <si>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</si>
  <si>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</si>
  <si>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</si>
  <si>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</si>
  <si>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</si>
  <si>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</si>
  <si>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</si>
  <si>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</si>
  <si>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</si>
  <si>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</si>
  <si>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</si>
  <si>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</si>
  <si>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</si>
  <si>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</si>
  <si>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</si>
  <si>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</si>
  <si>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</si>
  <si>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</si>
  <si>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</si>
  <si>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</si>
  <si>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</si>
  <si>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</si>
  <si>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</si>
  <si>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</si>
  <si>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</si>
  <si>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</si>
  <si>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</si>
  <si>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</si>
  <si>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</si>
  <si>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</si>
  <si>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</si>
  <si>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</si>
  <si>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</si>
  <si>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</si>
  <si>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</si>
  <si>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</si>
  <si>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</si>
  <si>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</si>
  <si>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</si>
  <si>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</si>
  <si>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</si>
  <si>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</si>
  <si>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</si>
  <si>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</si>
  <si>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</si>
  <si>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</si>
  <si>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</si>
  <si>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</si>
  <si>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</si>
  <si>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</si>
  <si>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</si>
  <si>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</si>
  <si>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</si>
  <si>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</si>
  <si>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</si>
  <si>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</si>
  <si>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</si>
  <si>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</si>
  <si>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</si>
  <si>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</si>
  <si>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</si>
  <si>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</si>
  <si>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</si>
  <si>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</si>
  <si>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</si>
  <si>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</si>
  <si>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</si>
  <si>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</si>
  <si>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</si>
  <si>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</si>
  <si>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</si>
  <si>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</si>
  <si>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</si>
  <si>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</si>
  <si>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</si>
  <si>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</si>
  <si>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</si>
  <si>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</si>
  <si>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</si>
  <si>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</si>
  <si>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</si>
  <si>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</si>
  <si>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</si>
  <si>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</si>
  <si>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</si>
  <si>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</si>
  <si>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</si>
  <si>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</si>
  <si>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</si>
  <si>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</si>
  <si>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</si>
  <si>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</si>
  <si>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</si>
  <si>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</si>
  <si>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</si>
  <si>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</si>
  <si>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</si>
  <si>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</si>
  <si>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</si>
  <si>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</si>
  <si>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</si>
  <si>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</si>
  <si>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</si>
  <si>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</si>
  <si>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</si>
  <si>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</si>
  <si>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</si>
  <si>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</si>
  <si>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</si>
  <si>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</si>
  <si>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</si>
  <si>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</si>
  <si>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</si>
  <si>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</si>
  <si>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</si>
  <si>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</si>
  <si>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</si>
  <si>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</si>
  <si>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</si>
  <si>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</si>
  <si>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</si>
  <si>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</si>
  <si>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</si>
  <si>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</si>
  <si>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</si>
  <si>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</si>
  <si>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</si>
  <si>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</si>
  <si>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</si>
  <si>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</si>
  <si>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</si>
  <si>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</si>
  <si>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</si>
  <si>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</si>
  <si>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</si>
  <si>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</si>
  <si>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</si>
  <si>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</si>
  <si>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</si>
  <si>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</si>
  <si>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</si>
  <si>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</si>
  <si>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</si>
  <si>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</si>
  <si>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</si>
  <si>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</si>
  <si>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</si>
  <si>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</si>
  <si>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</si>
  <si>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</si>
  <si>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</si>
  <si>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</si>
  <si>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</si>
  <si>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</si>
  <si>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</si>
  <si>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</si>
  <si>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</si>
  <si>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</si>
  <si>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</si>
  <si>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</si>
  <si>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</si>
  <si>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</si>
  <si>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</si>
  <si>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</si>
  <si>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</si>
  <si>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</si>
  <si>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</si>
  <si>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</si>
  <si>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</si>
  <si>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</si>
  <si>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</si>
  <si>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</si>
  <si>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</si>
  <si>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</si>
  <si>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</si>
  <si>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</si>
  <si>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</si>
  <si>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</si>
  <si>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</si>
  <si>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</si>
  <si>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</si>
  <si>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</si>
  <si>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</si>
  <si>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</si>
  <si>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</si>
  <si>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</si>
  <si>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</si>
  <si>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</si>
  <si>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</si>
  <si>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</si>
  <si>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</si>
  <si>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</si>
  <si>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</si>
  <si>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</si>
  <si>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</si>
  <si>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</si>
  <si>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</si>
  <si>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</si>
  <si>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</si>
  <si>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</si>
  <si>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</si>
  <si>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</si>
  <si>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</si>
  <si>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</si>
  <si>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</si>
  <si>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</si>
  <si>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</si>
  <si>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</si>
  <si>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</si>
  <si>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</si>
  <si>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</si>
  <si>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</si>
  <si>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</si>
  <si>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</si>
  <si>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</si>
  <si>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</si>
  <si>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</si>
  <si>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</si>
  <si>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</si>
  <si>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</si>
  <si>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</si>
  <si>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</si>
  <si>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</si>
  <si>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</si>
  <si>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</si>
  <si>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</si>
  <si>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</si>
  <si>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</si>
  <si>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</si>
  <si>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</si>
  <si>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</si>
  <si>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</si>
  <si>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</si>
  <si>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</si>
  <si>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</si>
  <si>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</si>
  <si>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</si>
  <si>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</si>
  <si>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</si>
  <si>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</si>
  <si>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</si>
  <si>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</si>
  <si>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</si>
  <si>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</si>
  <si>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</si>
  <si>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</si>
  <si>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</si>
  <si>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</si>
  <si>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</si>
  <si>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</si>
  <si>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</si>
  <si>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</si>
  <si>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</si>
  <si>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</si>
  <si>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</si>
  <si>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</si>
  <si>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</si>
  <si>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</si>
  <si>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</si>
  <si>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</si>
  <si>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</si>
  <si>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</si>
  <si>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</si>
  <si>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</si>
  <si>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</si>
  <si>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</si>
  <si>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</si>
  <si>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</si>
  <si>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</si>
  <si>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</si>
  <si>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</si>
  <si>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</si>
  <si>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</si>
  <si>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</si>
  <si>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</si>
  <si>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</si>
  <si>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</si>
  <si>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</si>
  <si>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</si>
  <si>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</si>
  <si>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</si>
  <si>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</si>
  <si>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</si>
  <si>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</si>
  <si>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</si>
  <si>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</si>
  <si>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</si>
  <si>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</si>
  <si>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</si>
  <si>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</si>
  <si>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</si>
  <si>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</si>
  <si>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</si>
  <si>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</si>
  <si>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</si>
  <si>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</si>
  <si>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</si>
  <si>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</si>
  <si>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</si>
  <si>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</si>
  <si>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</si>
  <si>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</si>
  <si>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</si>
  <si>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</si>
  <si>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</si>
  <si>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</si>
  <si>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</si>
  <si>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</si>
  <si>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</si>
  <si>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</si>
  <si>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</si>
  <si>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</si>
  <si>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</si>
  <si>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</si>
  <si>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</si>
  <si>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</si>
  <si>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</si>
  <si>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</si>
  <si>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</si>
  <si>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</si>
  <si>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</si>
  <si>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</si>
  <si>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</si>
  <si>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</si>
  <si>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</si>
  <si>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</si>
  <si>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</si>
  <si>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</si>
  <si>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</si>
  <si>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</si>
  <si>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</si>
  <si>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</si>
  <si>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</si>
  <si>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</si>
  <si>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</si>
  <si>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</si>
  <si>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</si>
  <si>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</si>
  <si>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</si>
  <si>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</si>
  <si>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</si>
  <si>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</si>
  <si>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</si>
  <si>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</si>
  <si>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</si>
  <si>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</si>
  <si>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</si>
  <si>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</si>
  <si>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</si>
  <si>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</si>
  <si>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</si>
  <si>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</si>
  <si>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</si>
  <si>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</si>
  <si>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</si>
  <si>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</si>
  <si>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</si>
  <si>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</si>
  <si>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</si>
  <si>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</si>
  <si>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</si>
  <si>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</si>
  <si>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</si>
  <si>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</si>
  <si>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</si>
  <si>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</si>
  <si>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</si>
  <si>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</si>
  <si>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</si>
  <si>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</si>
  <si>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</si>
  <si>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</si>
  <si>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</si>
  <si>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</si>
  <si>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</si>
  <si>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</si>
  <si>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</si>
  <si>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</si>
  <si>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</si>
  <si>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</si>
  <si>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</si>
  <si>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</si>
  <si>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</si>
  <si>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</si>
  <si>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</si>
  <si>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</si>
  <si>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</si>
  <si>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</si>
  <si>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</si>
  <si>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</si>
  <si>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</si>
  <si>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</si>
  <si>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</si>
  <si>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</si>
  <si>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</si>
  <si>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</si>
  <si>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</si>
  <si>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</si>
  <si>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</si>
  <si>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</si>
  <si>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</si>
  <si>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</si>
  <si>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</si>
  <si>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</si>
  <si>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</si>
  <si>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</si>
  <si>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</si>
  <si>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</si>
  <si>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</si>
  <si>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</si>
  <si>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</si>
  <si>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</si>
  <si>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</si>
  <si>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</si>
  <si>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</si>
  <si>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</si>
  <si>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</si>
  <si>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</si>
  <si>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</si>
  <si>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</si>
  <si>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</si>
  <si>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</si>
  <si>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</si>
  <si>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</si>
  <si>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</si>
  <si>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</si>
  <si>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</si>
  <si>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</si>
  <si>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</si>
  <si>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</si>
  <si>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</si>
  <si>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</si>
  <si>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</si>
  <si>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</si>
  <si>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</si>
  <si>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</si>
  <si>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</si>
  <si>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</si>
  <si>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</si>
  <si>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</si>
  <si>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</si>
  <si>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</si>
  <si>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</si>
  <si>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</si>
  <si>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</si>
  <si>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</si>
  <si>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</si>
  <si>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</si>
  <si>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</si>
  <si>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</si>
  <si>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</si>
  <si>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</si>
  <si>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</si>
  <si>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</si>
  <si>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</si>
  <si>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</si>
  <si>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</si>
  <si>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</si>
  <si>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</si>
  <si>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</si>
  <si>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</si>
  <si>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</si>
  <si>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</si>
  <si>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</si>
  <si>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</si>
  <si>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</si>
  <si>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</si>
  <si>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</si>
  <si>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</si>
  <si>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</si>
  <si>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</si>
  <si>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</si>
  <si>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</si>
  <si>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</si>
  <si>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</si>
  <si>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</si>
  <si>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</si>
  <si>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</si>
  <si>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</si>
  <si>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</si>
  <si>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</si>
  <si>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</si>
  <si>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</si>
  <si>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</si>
  <si>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</si>
  <si>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</si>
  <si>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</si>
  <si>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</si>
  <si>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</si>
  <si>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</si>
  <si>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</si>
  <si>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</si>
  <si>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</si>
  <si>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</si>
  <si>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</si>
  <si>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</si>
  <si>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</si>
  <si>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</si>
  <si>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</si>
  <si>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</si>
  <si>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</si>
  <si>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</si>
  <si>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</si>
  <si>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</si>
  <si>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</si>
  <si>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</si>
  <si>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</si>
  <si>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</si>
  <si>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</si>
  <si>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</si>
  <si>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</si>
  <si>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</si>
  <si>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</si>
  <si>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</si>
  <si>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</si>
  <si>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</si>
  <si>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</si>
  <si>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</si>
  <si>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</si>
  <si>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</si>
  <si>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</si>
  <si>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</si>
  <si>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</si>
  <si>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</si>
  <si>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</si>
  <si>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</si>
  <si>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</si>
  <si>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</si>
  <si>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</si>
  <si>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</si>
  <si>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</si>
  <si>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</si>
  <si>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</si>
  <si>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</si>
  <si>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</si>
  <si>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</si>
  <si>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</si>
  <si>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</si>
  <si>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</si>
  <si>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</si>
  <si>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</si>
  <si>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</si>
  <si>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</si>
  <si>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</si>
  <si>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</si>
  <si>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</si>
  <si>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</si>
  <si>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</si>
  <si>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</si>
  <si>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</si>
  <si>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</si>
  <si>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</si>
  <si>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</si>
  <si>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</si>
  <si>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</si>
  <si>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</si>
  <si>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</si>
  <si>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</si>
  <si>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</si>
  <si>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</si>
  <si>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</si>
  <si>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</si>
  <si>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</si>
  <si>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</si>
  <si>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</si>
  <si>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</si>
  <si>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</si>
  <si>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</si>
  <si>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</si>
  <si>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</si>
  <si>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</si>
  <si>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</si>
  <si>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</si>
  <si>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</si>
  <si>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</si>
  <si>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</si>
  <si>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</si>
  <si>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</si>
  <si>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</si>
  <si>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</si>
  <si>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</si>
  <si>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</si>
  <si>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</si>
  <si>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</si>
  <si>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</si>
  <si>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</si>
  <si>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</si>
  <si>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</si>
  <si>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</si>
  <si>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</si>
  <si>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</si>
  <si>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</si>
  <si>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</si>
  <si>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</si>
  <si>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</si>
  <si>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</si>
  <si>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</si>
  <si>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</si>
  <si>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</si>
  <si>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</si>
  <si>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</si>
  <si>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</si>
  <si>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</si>
  <si>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</si>
  <si>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</si>
  <si>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</si>
  <si>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</si>
  <si>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</si>
  <si>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</si>
  <si>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</si>
  <si>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</si>
  <si>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</si>
  <si>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</si>
  <si>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</si>
  <si>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</si>
  <si>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</si>
  <si>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</si>
  <si>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</si>
  <si>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</si>
  <si>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</si>
  <si>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</si>
  <si>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</si>
  <si>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</si>
  <si>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</si>
  <si>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</si>
  <si>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</si>
  <si>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</si>
  <si>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</si>
  <si>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</si>
  <si>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</si>
  <si>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</si>
  <si>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</si>
  <si>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</si>
  <si>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</si>
  <si>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</si>
  <si>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</si>
  <si>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</si>
  <si>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</si>
  <si>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</si>
  <si>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</si>
  <si>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</si>
  <si>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</si>
  <si>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</si>
  <si>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</si>
  <si>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</si>
  <si>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</si>
  <si>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</si>
  <si>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</si>
  <si>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</si>
  <si>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</si>
  <si>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</si>
  <si>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</si>
  <si>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</si>
  <si>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</si>
  <si>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</si>
  <si>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</si>
  <si>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</si>
  <si>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</si>
  <si>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</si>
  <si>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</si>
  <si>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</si>
  <si>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</si>
  <si>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</si>
  <si>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</si>
  <si>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</si>
  <si>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</si>
  <si>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</si>
  <si>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</si>
  <si>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</si>
  <si>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</si>
  <si>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</si>
  <si>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</si>
  <si>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</si>
  <si>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</si>
  <si>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</si>
  <si>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</si>
  <si>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</si>
  <si>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</si>
  <si>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</si>
  <si>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</si>
  <si>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</si>
  <si>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</si>
  <si>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</si>
  <si>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</si>
  <si>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</si>
  <si>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</si>
  <si>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</si>
  <si>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</si>
  <si>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</si>
  <si>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</si>
  <si>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</si>
  <si>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</si>
  <si>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</si>
  <si>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</si>
  <si>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</si>
  <si>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</si>
  <si>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</si>
  <si>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</si>
  <si>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</si>
  <si>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</si>
  <si>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</si>
  <si>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</si>
  <si>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</si>
  <si>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</si>
  <si>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</si>
  <si>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</si>
  <si>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</si>
  <si>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</si>
  <si>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</si>
  <si>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</si>
  <si>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</si>
  <si>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</si>
  <si>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</si>
  <si>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</si>
  <si>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</si>
  <si>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</si>
  <si>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</si>
  <si>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</si>
  <si>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</si>
  <si>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</si>
  <si>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</si>
  <si>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</si>
  <si>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</si>
  <si>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</si>
  <si>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</si>
  <si>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</si>
  <si>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</si>
  <si>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</si>
  <si>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</si>
  <si>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</si>
  <si>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</si>
  <si>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</si>
  <si>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</si>
  <si>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</si>
  <si>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</si>
  <si>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</si>
  <si>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</si>
  <si>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</si>
  <si>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</si>
  <si>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</si>
  <si>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</si>
  <si>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</si>
  <si>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</si>
  <si>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</si>
  <si>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</si>
  <si>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</si>
  <si>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</si>
  <si>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</si>
  <si>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</si>
  <si>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</si>
  <si>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</si>
  <si>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</si>
  <si>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</si>
  <si>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</si>
  <si>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</si>
  <si>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</si>
  <si>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</si>
  <si>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</si>
  <si>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</si>
  <si>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</si>
  <si>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</si>
  <si>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</si>
  <si>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</si>
  <si>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</si>
  <si>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</si>
  <si>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</si>
  <si>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</si>
  <si>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</si>
  <si>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</si>
  <si>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</si>
  <si>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</si>
  <si>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</si>
  <si>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</si>
  <si>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</si>
  <si>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</si>
  <si>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</si>
  <si>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</si>
  <si>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</si>
  <si>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</si>
  <si>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</si>
  <si>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</si>
  <si>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</si>
  <si>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</si>
  <si>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</si>
  <si>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</si>
  <si>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</si>
  <si>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</si>
  <si>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</si>
  <si>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</si>
  <si>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</si>
  <si>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</si>
  <si>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</si>
  <si>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</si>
  <si>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</si>
  <si>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</si>
  <si>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</si>
  <si>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</si>
  <si>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</si>
  <si>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</si>
  <si>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</si>
  <si>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</si>
  <si>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</si>
  <si>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</si>
  <si>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</si>
  <si>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</si>
  <si>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</si>
  <si>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</si>
  <si>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</si>
  <si>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</si>
  <si>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</si>
  <si>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</si>
  <si>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</si>
  <si>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</si>
  <si>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</si>
  <si>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</si>
  <si>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</si>
  <si>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</si>
  <si>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</si>
  <si>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</si>
  <si>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</si>
  <si>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</si>
  <si>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</si>
  <si>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</si>
  <si>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</si>
  <si>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</si>
  <si>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</si>
  <si>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</si>
  <si>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</si>
  <si>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</si>
  <si>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</si>
  <si>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</si>
  <si>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</si>
  <si>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</si>
  <si>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</si>
  <si>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</si>
  <si>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</si>
  <si>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</si>
  <si>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</si>
  <si>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</si>
  <si>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</si>
  <si>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</si>
  <si>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</si>
  <si>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</si>
  <si>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</si>
  <si>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</si>
  <si>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</si>
  <si>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</si>
  <si>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</si>
  <si>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</si>
  <si>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</si>
  <si>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</si>
  <si>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</si>
  <si>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</si>
  <si>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</si>
  <si>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</si>
  <si>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</si>
  <si>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</si>
  <si>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</si>
  <si>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</si>
  <si>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</si>
  <si>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</si>
  <si>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</si>
  <si>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</si>
  <si>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</si>
  <si>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</si>
  <si>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</si>
  <si>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</si>
  <si>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</si>
  <si>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</si>
  <si>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</si>
  <si>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</si>
  <si>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</si>
  <si>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</si>
  <si>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</si>
  <si>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</si>
  <si>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</si>
  <si>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</si>
  <si>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</si>
  <si>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</si>
  <si>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</si>
  <si>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</si>
  <si>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</si>
  <si>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</si>
  <si>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</si>
  <si>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</si>
  <si>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</si>
  <si>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</si>
  <si>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</si>
  <si>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</si>
  <si>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</si>
  <si>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</si>
  <si>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</si>
  <si>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</si>
  <si>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</si>
  <si>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</si>
  <si>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</si>
  <si>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</si>
  <si>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</si>
  <si>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</si>
  <si>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</si>
  <si>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</si>
  <si>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</si>
  <si>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</si>
  <si>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</si>
  <si>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</si>
  <si>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</si>
  <si>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</si>
  <si>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</si>
  <si>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</si>
  <si>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</si>
  <si>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</si>
  <si>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</si>
  <si>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</si>
  <si>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</si>
  <si>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</si>
  <si>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</si>
  <si>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</si>
  <si>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backers_count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</si>
  <si>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</si>
  <si>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</si>
  <si>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</si>
  <si>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</si>
  <si>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</si>
  <si>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</si>
  <si>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</si>
  <si>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</si>
  <si>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</si>
  <si>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</si>
  <si>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</si>
  <si>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</si>
  <si>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</si>
  <si>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</si>
  <si>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</si>
  <si>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</si>
  <si>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</si>
  <si>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</si>
  <si>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</si>
  <si>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</si>
  <si>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</si>
  <si>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</si>
  <si>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</si>
  <si>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</si>
  <si>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</si>
  <si>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</si>
  <si>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</si>
  <si>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</si>
  <si>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</si>
  <si>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</si>
  <si>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</si>
  <si>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</si>
  <si>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</si>
  <si>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</si>
  <si>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</si>
  <si>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</si>
  <si>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</si>
  <si>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</si>
  <si>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</si>
  <si>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</si>
  <si>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</si>
  <si>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</si>
  <si>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</si>
  <si>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</si>
  <si>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</si>
  <si>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</si>
  <si>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</si>
  <si>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</si>
  <si>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</si>
  <si>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</si>
  <si>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</si>
  <si>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</si>
  <si>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</si>
  <si>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</si>
  <si>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</si>
  <si>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</si>
  <si>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</si>
  <si>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</si>
  <si>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</si>
  <si>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</si>
  <si>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</si>
  <si>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</si>
  <si>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</si>
  <si>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</si>
  <si>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</si>
  <si>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</si>
  <si>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</si>
  <si>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</si>
  <si>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</si>
  <si>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</si>
  <si>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</si>
  <si>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</si>
  <si>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</si>
  <si>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</si>
  <si>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</si>
  <si>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</si>
  <si>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</si>
  <si>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</si>
  <si>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</si>
  <si>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</si>
  <si>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</si>
  <si>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</si>
  <si>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</si>
  <si>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</si>
  <si>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</si>
  <si>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</si>
  <si>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</si>
  <si>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</si>
  <si>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</si>
  <si>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</si>
  <si>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</si>
  <si>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</si>
  <si>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</si>
  <si>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</si>
  <si>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</si>
  <si>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</si>
  <si>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</si>
  <si>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</si>
  <si>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Date Created Conversion</t>
  </si>
  <si>
    <t>Date Ended</t>
  </si>
  <si>
    <t>Years</t>
  </si>
  <si>
    <t>Parent Category</t>
  </si>
  <si>
    <t>(All)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</si>
  <si>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</si>
  <si>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</si>
  <si>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</si>
  <si>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</si>
  <si>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</si>
  <si>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</si>
  <si>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</si>
  <si>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</si>
  <si>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</si>
  <si>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</si>
  <si>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</si>
  <si>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</si>
  <si>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</si>
  <si>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</si>
  <si>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Canceled</t>
  </si>
  <si>
    <t>Total Projects</t>
  </si>
  <si>
    <t>Percentage Successful</t>
  </si>
  <si>
    <t>Percentage Failed</t>
  </si>
  <si>
    <t>Leess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</si>
  <si>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</si>
  <si>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</si>
  <si>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</si>
  <si>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</si>
  <si>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</si>
  <si>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</si>
  <si>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</si>
  <si>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</si>
  <si>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</si>
  <si>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</si>
  <si>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Successful</t>
  </si>
  <si>
    <t>Number Failed</t>
  </si>
  <si>
    <t>45000 to 49999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</si>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</sst>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r>
              <a:rPr lang="en-US"/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399359213659186E-2"/>
          <c:y val="0.11638143888933422"/>
          <c:w val="0.7758757496940939"/>
          <c:h val="0.778846230336600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DB6-F744-BBEB-21B9332EA0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585-9042-90CA-D44EEFCF54F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585-9042-90CA-D44EEFCF5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753215"/>
        <c:axId val="291585855"/>
      </c:lineChart>
      <c:catAx>
        <c:axId val="29175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585855"/>
        <c:crosses val="autoZero"/>
        <c:auto val="1"/>
        <c:lblAlgn val="ctr"/>
        <c:lblOffset val="100"/>
        <c:noMultiLvlLbl val="0"/>
      </c:catAx>
      <c:valAx>
        <c:axId val="29158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5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22086646514083"/>
          <c:y val="0.45087416342398168"/>
          <c:w val="0.15577921739729411"/>
          <c:h val="0.24776760539579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Gooals'!$A$2:$A$13</c:f>
              <c:strCache>
                <c:ptCount val="12"/>
                <c:pt idx="0">
                  <c:v>Leess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0.70020533880903491</c:v>
                </c:pt>
                <c:pt idx="2">
                  <c:v>0.36666666666666664</c:v>
                </c:pt>
                <c:pt idx="3">
                  <c:v>0.23255813953488372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0-1544-997F-8CFC06F3E7FB}"/>
            </c:ext>
          </c:extLst>
        </c:ser>
        <c:ser>
          <c:idx val="1"/>
          <c:order val="1"/>
          <c:tx>
            <c:strRef>
              <c:f>'Outcomes Based on Gooals'!$G$1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Gooals'!$A$2:$A$13</c:f>
              <c:strCache>
                <c:ptCount val="12"/>
                <c:pt idx="0">
                  <c:v>Leess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0.29979466119096509</c:v>
                </c:pt>
                <c:pt idx="2">
                  <c:v>0.6333333333333333</c:v>
                </c:pt>
                <c:pt idx="3">
                  <c:v>0.76744186046511631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0-1544-997F-8CFC06F3E7FB}"/>
            </c:ext>
          </c:extLst>
        </c:ser>
        <c:ser>
          <c:idx val="2"/>
          <c:order val="2"/>
          <c:tx>
            <c:strRef>
              <c:f>'Outcomes Based on Gooals'!$H$1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Gooals'!$A$2:$A$13</c:f>
              <c:strCache>
                <c:ptCount val="12"/>
                <c:pt idx="0">
                  <c:v>Leess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0-1544-997F-8CFC06F3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364591"/>
        <c:axId val="175096655"/>
      </c:lineChart>
      <c:catAx>
        <c:axId val="25436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6655"/>
        <c:crosses val="autoZero"/>
        <c:auto val="1"/>
        <c:lblAlgn val="ctr"/>
        <c:lblOffset val="100"/>
        <c:noMultiLvlLbl val="0"/>
      </c:catAx>
      <c:valAx>
        <c:axId val="1750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6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452718</xdr:colOff>
      <xdr:row>8</xdr:row>
      <xdr:rowOff>100853</xdr:rowOff>
    </xdr:from>
    <xdr:to>
      <xdr:col>9</xdr:col>
      <xdr:colOff>597647</xdr:colOff>
      <xdr:row>22</xdr:row>
      <xdr:rowOff>14942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66BC6-1814-C747-B9F8-F3FDC1FB5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588819</xdr:colOff>
      <xdr:row>15</xdr:row>
      <xdr:rowOff>60034</xdr:rowOff>
    </xdr:from>
    <xdr:to>
      <xdr:col>10</xdr:col>
      <xdr:colOff>461818</xdr:colOff>
      <xdr:row>35</xdr:row>
      <xdr:rowOff>57727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4052C-AAB0-E64A-A11E-40B1543E3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0.845027662035" createdVersion="7" refreshedVersion="7" minRefreshableVersion="3" recordCount="4114" xr:uid="{03609667-C416-E841-9DB7-DE8E4D95CFDB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backers_count" numFmtId="0">
      <sharedItems containsSemiMixedTypes="0" containsString="0" containsNumber="1" containsInteger="1" minValue="0" maxValue="26457"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50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ilm &amp; video/documentary" u="1"/>
        <s v="food/restaurants" u="1"/>
        <s v="theater/spaces" u="1"/>
        <s v="publishing/nonfiction" u="1"/>
        <s v="technology/makerspaces" u="1"/>
        <s v="technology/web" u="1"/>
        <s v="music/rock" u="1"/>
        <s v="film &amp; video/television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film &amp; video/science fic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film &amp; video/shorts" u="1"/>
        <s v="music/pop" u="1"/>
        <s v="film &amp; video/drama" u="1"/>
        <s v="games/tabletop games" u="1"/>
        <s v="photography/nature" u="1"/>
        <s v="journalism/audio" u="1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  <fieldGroup par="19"/>
    </cacheField>
    <cacheField name="month" numFmtId="0">
      <sharedItems/>
    </cacheField>
    <cacheField name="Years2" numFmtId="0" databaseField="0">
      <fieldGroup base="17">
        <discretePr count="9"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n v="182"/>
    <s v="film &amp; video/television"/>
    <n v="137"/>
    <x v="0"/>
    <s v="television"/>
    <x v="0"/>
    <d v="2015-07-23T03:00:00"/>
    <x v="0"/>
    <s v="Jul"/>
  </r>
  <r>
    <n v="1"/>
    <s v="FannibalFest Fan Convention"/>
    <s v="A Hannibal TV Show Fan Convention and Art Collective"/>
    <n v="10275"/>
    <n v="14653"/>
    <x v="0"/>
    <s v="US"/>
    <s v="USD"/>
    <n v="1488464683"/>
    <n v="1485872683"/>
    <n v="79"/>
    <s v="film &amp; video/television"/>
    <n v="143"/>
    <x v="0"/>
    <s v="television"/>
    <x v="1"/>
    <d v="2017-03-02T14:24:43"/>
    <x v="1"/>
    <s v="Mar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n v="35"/>
    <s v="film &amp; video/television"/>
    <n v="105"/>
    <x v="0"/>
    <s v="television"/>
    <x v="2"/>
    <d v="2016-02-15T16:51:23"/>
    <x v="2"/>
    <s v="Feb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n v="150"/>
    <s v="film &amp; video/television"/>
    <n v="104"/>
    <x v="0"/>
    <s v="television"/>
    <x v="3"/>
    <d v="2014-08-07T12:21:47"/>
    <x v="3"/>
    <s v="Aug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n v="284"/>
    <s v="film &amp; video/television"/>
    <n v="123"/>
    <x v="0"/>
    <s v="television"/>
    <x v="4"/>
    <d v="2015-12-19T20:01:19"/>
    <x v="0"/>
    <s v="Dec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n v="47"/>
    <s v="film &amp; video/television"/>
    <n v="110"/>
    <x v="0"/>
    <s v="television"/>
    <x v="5"/>
    <d v="2016-07-29T05:35:00"/>
    <x v="2"/>
    <s v="Jul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n v="58"/>
    <s v="film &amp; video/television"/>
    <n v="106"/>
    <x v="0"/>
    <s v="television"/>
    <x v="6"/>
    <d v="2014-06-14T01:44:10"/>
    <x v="3"/>
    <s v="Ju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n v="57"/>
    <s v="film &amp; video/television"/>
    <n v="101"/>
    <x v="0"/>
    <s v="television"/>
    <x v="7"/>
    <d v="2016-07-05T01:07:47"/>
    <x v="2"/>
    <s v="Jul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n v="12"/>
    <s v="film &amp; video/television"/>
    <n v="100"/>
    <x v="0"/>
    <s v="television"/>
    <x v="8"/>
    <d v="2016-04-15T21:00:00"/>
    <x v="2"/>
    <s v="Ap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n v="20"/>
    <s v="film &amp; video/television"/>
    <n v="126"/>
    <x v="0"/>
    <s v="television"/>
    <x v="9"/>
    <d v="2016-04-17T02:29:04"/>
    <x v="2"/>
    <s v="Apr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n v="19"/>
    <s v="film &amp; video/television"/>
    <n v="101"/>
    <x v="0"/>
    <s v="television"/>
    <x v="10"/>
    <d v="2014-06-25T01:37:59"/>
    <x v="3"/>
    <s v="Ju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n v="75"/>
    <s v="film &amp; video/television"/>
    <n v="121"/>
    <x v="0"/>
    <s v="television"/>
    <x v="11"/>
    <d v="2016-08-22T03:00:00"/>
    <x v="2"/>
    <s v="Aug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n v="827"/>
    <s v="film &amp; video/television"/>
    <n v="165"/>
    <x v="0"/>
    <s v="television"/>
    <x v="12"/>
    <d v="2014-07-16T03:00:00"/>
    <x v="3"/>
    <s v="Jul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n v="51"/>
    <s v="film &amp; video/television"/>
    <n v="160"/>
    <x v="0"/>
    <s v="television"/>
    <x v="13"/>
    <d v="2016-06-23T20:27:00"/>
    <x v="2"/>
    <s v="Ju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n v="41"/>
    <s v="film &amp; video/television"/>
    <n v="101"/>
    <x v="0"/>
    <s v="television"/>
    <x v="14"/>
    <d v="2014-07-13T13:59:00"/>
    <x v="3"/>
    <s v="Jul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n v="98"/>
    <s v="film &amp; video/television"/>
    <n v="107"/>
    <x v="0"/>
    <s v="television"/>
    <x v="15"/>
    <d v="2015-09-27T20:14:00"/>
    <x v="0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n v="70"/>
    <s v="film &amp; video/television"/>
    <n v="100"/>
    <x v="0"/>
    <s v="television"/>
    <x v="16"/>
    <d v="2014-06-16T05:30:00"/>
    <x v="3"/>
    <s v="Ju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n v="36"/>
    <s v="film &amp; video/television"/>
    <n v="101"/>
    <x v="0"/>
    <s v="television"/>
    <x v="17"/>
    <d v="2014-11-04T18:33:42"/>
    <x v="3"/>
    <s v="Nov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n v="342"/>
    <s v="film &amp; video/television"/>
    <n v="106"/>
    <x v="0"/>
    <s v="television"/>
    <x v="18"/>
    <d v="2014-09-17T13:00:56"/>
    <x v="3"/>
    <s v="Sep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n v="22"/>
    <s v="film &amp; video/television"/>
    <n v="145"/>
    <x v="0"/>
    <s v="television"/>
    <x v="19"/>
    <d v="2015-07-20T19:35:34"/>
    <x v="0"/>
    <s v="Jul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n v="25"/>
    <s v="film &amp; video/television"/>
    <n v="100"/>
    <x v="0"/>
    <s v="television"/>
    <x v="20"/>
    <d v="2015-09-13T18:11:52"/>
    <x v="0"/>
    <s v="Sep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n v="101"/>
    <s v="film &amp; video/television"/>
    <n v="109"/>
    <x v="0"/>
    <s v="television"/>
    <x v="21"/>
    <d v="2014-09-26T15:03:09"/>
    <x v="3"/>
    <s v="Sep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n v="8"/>
    <s v="film &amp; video/television"/>
    <n v="117"/>
    <x v="0"/>
    <s v="television"/>
    <x v="22"/>
    <d v="2015-01-01T07:59:00"/>
    <x v="3"/>
    <s v="Ja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n v="23"/>
    <s v="film &amp; video/television"/>
    <n v="119"/>
    <x v="0"/>
    <s v="television"/>
    <x v="23"/>
    <d v="2015-04-30T15:20:00"/>
    <x v="0"/>
    <s v="Apr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n v="574"/>
    <s v="film &amp; video/television"/>
    <n v="109"/>
    <x v="0"/>
    <s v="television"/>
    <x v="24"/>
    <d v="2015-09-15T19:39:00"/>
    <x v="0"/>
    <s v="Sep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n v="14"/>
    <s v="film &amp; video/television"/>
    <n v="133"/>
    <x v="0"/>
    <s v="television"/>
    <x v="25"/>
    <d v="2016-01-09T00:36:01"/>
    <x v="0"/>
    <s v="Ja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n v="19"/>
    <s v="film &amp; video/television"/>
    <n v="155"/>
    <x v="0"/>
    <s v="television"/>
    <x v="26"/>
    <d v="2014-08-17T12:22:24"/>
    <x v="3"/>
    <s v="Aug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n v="150"/>
    <s v="film &amp; video/television"/>
    <n v="112"/>
    <x v="0"/>
    <s v="television"/>
    <x v="27"/>
    <d v="2014-11-16T04:57:13"/>
    <x v="3"/>
    <s v="Nov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n v="71"/>
    <s v="film &amp; video/television"/>
    <n v="100"/>
    <x v="0"/>
    <s v="television"/>
    <x v="28"/>
    <d v="2015-12-16T23:08:04"/>
    <x v="0"/>
    <s v="Dec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n v="117"/>
    <s v="film &amp; video/television"/>
    <n v="123"/>
    <x v="0"/>
    <s v="television"/>
    <x v="29"/>
    <d v="2014-07-22T16:09:28"/>
    <x v="3"/>
    <s v="Jul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n v="53"/>
    <s v="film &amp; video/television"/>
    <n v="101"/>
    <x v="0"/>
    <s v="television"/>
    <x v="30"/>
    <d v="2014-08-21T07:01:55"/>
    <x v="3"/>
    <s v="Aug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n v="1"/>
    <s v="film &amp; video/television"/>
    <n v="100"/>
    <x v="0"/>
    <s v="television"/>
    <x v="31"/>
    <d v="2016-01-25T19:00:34"/>
    <x v="2"/>
    <s v="Ja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n v="89"/>
    <s v="film &amp; video/television"/>
    <n v="100"/>
    <x v="0"/>
    <s v="television"/>
    <x v="32"/>
    <d v="2016-05-13T03:59:00"/>
    <x v="2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n v="64"/>
    <s v="film &amp; video/television"/>
    <n v="102"/>
    <x v="0"/>
    <s v="television"/>
    <x v="33"/>
    <d v="2015-11-08T16:51:41"/>
    <x v="0"/>
    <s v="Nov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n v="68"/>
    <s v="film &amp; video/television"/>
    <n v="130"/>
    <x v="0"/>
    <s v="television"/>
    <x v="34"/>
    <d v="2014-08-05T07:43:21"/>
    <x v="3"/>
    <s v="Aug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n v="28"/>
    <s v="film &amp; video/television"/>
    <n v="167"/>
    <x v="0"/>
    <s v="television"/>
    <x v="35"/>
    <d v="2015-04-28T00:00:00"/>
    <x v="0"/>
    <s v="Apr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n v="44"/>
    <s v="film &amp; video/television"/>
    <n v="142"/>
    <x v="0"/>
    <s v="television"/>
    <x v="36"/>
    <d v="2015-04-04T06:22:05"/>
    <x v="0"/>
    <s v="Apr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n v="253"/>
    <s v="film &amp; video/television"/>
    <n v="183"/>
    <x v="0"/>
    <s v="television"/>
    <x v="37"/>
    <d v="2015-02-27T16:37:59"/>
    <x v="0"/>
    <s v="Feb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n v="66"/>
    <s v="film &amp; video/television"/>
    <n v="110"/>
    <x v="0"/>
    <s v="television"/>
    <x v="38"/>
    <d v="2013-05-11T01:22:24"/>
    <x v="4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n v="217"/>
    <s v="film &amp; video/television"/>
    <n v="131"/>
    <x v="0"/>
    <s v="television"/>
    <x v="39"/>
    <d v="2014-05-25T22:59:00"/>
    <x v="3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n v="16"/>
    <s v="film &amp; video/television"/>
    <n v="101"/>
    <x v="0"/>
    <s v="television"/>
    <x v="40"/>
    <d v="2014-06-19T04:00:00"/>
    <x v="3"/>
    <s v="Ju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n v="19"/>
    <s v="film &amp; video/television"/>
    <n v="100"/>
    <x v="0"/>
    <s v="television"/>
    <x v="41"/>
    <d v="2014-10-05T13:39:14"/>
    <x v="3"/>
    <s v="Oct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n v="169"/>
    <s v="film &amp; video/television"/>
    <n v="142"/>
    <x v="0"/>
    <s v="television"/>
    <x v="42"/>
    <d v="2014-12-28T15:20:26"/>
    <x v="3"/>
    <s v="Dec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n v="263"/>
    <s v="film &amp; video/television"/>
    <n v="309"/>
    <x v="0"/>
    <s v="television"/>
    <x v="43"/>
    <d v="2014-07-13T00:00:00"/>
    <x v="3"/>
    <s v="Jul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n v="15"/>
    <s v="film &amp; video/television"/>
    <n v="100"/>
    <x v="0"/>
    <s v="television"/>
    <x v="44"/>
    <d v="2014-10-07T02:22:17"/>
    <x v="3"/>
    <s v="Oct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n v="61"/>
    <s v="film &amp; video/television"/>
    <n v="120"/>
    <x v="0"/>
    <s v="television"/>
    <x v="45"/>
    <d v="2016-04-27T14:58:27"/>
    <x v="2"/>
    <s v="Apr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n v="45"/>
    <s v="film &amp; video/television"/>
    <n v="104"/>
    <x v="0"/>
    <s v="television"/>
    <x v="46"/>
    <d v="2015-12-15T23:09:34"/>
    <x v="0"/>
    <s v="Dec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n v="70"/>
    <s v="film &amp; video/television"/>
    <n v="108"/>
    <x v="0"/>
    <s v="television"/>
    <x v="47"/>
    <d v="2014-12-19T20:40:07"/>
    <x v="3"/>
    <s v="Dec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n v="38"/>
    <s v="film &amp; video/television"/>
    <n v="108"/>
    <x v="0"/>
    <s v="television"/>
    <x v="48"/>
    <d v="2015-03-01T12:00:00"/>
    <x v="0"/>
    <s v="Mar"/>
  </r>
  <r>
    <n v="49"/>
    <s v="Driving Jersey - Season Five"/>
    <s v="Driving Jersey is real people telling real stories."/>
    <n v="12000"/>
    <n v="12000"/>
    <x v="0"/>
    <s v="US"/>
    <s v="USD"/>
    <n v="1445660045"/>
    <n v="1443068045"/>
    <n v="87"/>
    <s v="film &amp; video/television"/>
    <n v="100"/>
    <x v="0"/>
    <s v="television"/>
    <x v="49"/>
    <d v="2015-10-24T04:14:05"/>
    <x v="0"/>
    <s v="Oct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n v="22"/>
    <s v="film &amp; video/television"/>
    <n v="100"/>
    <x v="0"/>
    <s v="television"/>
    <x v="50"/>
    <d v="2015-01-30T17:00:00"/>
    <x v="3"/>
    <s v="Ja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n v="119"/>
    <s v="film &amp; video/television"/>
    <n v="128"/>
    <x v="0"/>
    <s v="television"/>
    <x v="51"/>
    <d v="2015-08-10T22:17:17"/>
    <x v="0"/>
    <s v="Aug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n v="52"/>
    <s v="film &amp; video/television"/>
    <n v="116"/>
    <x v="0"/>
    <s v="television"/>
    <x v="52"/>
    <d v="2014-07-17T16:50:46"/>
    <x v="3"/>
    <s v="Jul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n v="117"/>
    <s v="film &amp; video/television"/>
    <n v="110"/>
    <x v="0"/>
    <s v="television"/>
    <x v="53"/>
    <d v="2014-04-04T22:00:00"/>
    <x v="3"/>
    <s v="Ap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n v="52"/>
    <s v="film &amp; video/television"/>
    <n v="101"/>
    <x v="0"/>
    <s v="television"/>
    <x v="54"/>
    <d v="2015-12-25T17:07:01"/>
    <x v="0"/>
    <s v="Dec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n v="86"/>
    <s v="film &amp; video/television"/>
    <n v="129"/>
    <x v="0"/>
    <s v="television"/>
    <x v="55"/>
    <d v="2016-05-27T23:15:16"/>
    <x v="2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n v="174"/>
    <s v="film &amp; video/television"/>
    <n v="107"/>
    <x v="0"/>
    <s v="television"/>
    <x v="56"/>
    <d v="2015-06-08T16:00:00"/>
    <x v="0"/>
    <s v="Ju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n v="69"/>
    <s v="film &amp; video/television"/>
    <n v="102"/>
    <x v="0"/>
    <s v="television"/>
    <x v="57"/>
    <d v="2015-04-25T19:59:22"/>
    <x v="0"/>
    <s v="Apr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n v="75"/>
    <s v="film &amp; video/television"/>
    <n v="103"/>
    <x v="0"/>
    <s v="television"/>
    <x v="58"/>
    <d v="2014-11-19T18:52:52"/>
    <x v="3"/>
    <s v="Nov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n v="33"/>
    <s v="film &amp; video/television"/>
    <n v="100"/>
    <x v="0"/>
    <s v="television"/>
    <x v="59"/>
    <d v="2015-09-14T21:00:00"/>
    <x v="0"/>
    <s v="Sep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n v="108"/>
    <s v="film &amp; video/shorts"/>
    <n v="103"/>
    <x v="0"/>
    <s v="shorts"/>
    <x v="60"/>
    <d v="2014-03-23T00:00:00"/>
    <x v="3"/>
    <s v="Mar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n v="23"/>
    <s v="film &amp; video/shorts"/>
    <n v="148"/>
    <x v="0"/>
    <s v="shorts"/>
    <x v="61"/>
    <d v="2013-06-06T19:32:37"/>
    <x v="4"/>
    <s v="Ju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n v="48"/>
    <s v="film &amp; video/shorts"/>
    <n v="155"/>
    <x v="0"/>
    <s v="shorts"/>
    <x v="62"/>
    <d v="2013-03-03T19:11:18"/>
    <x v="4"/>
    <s v="Mar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n v="64"/>
    <s v="film &amp; video/shorts"/>
    <n v="114"/>
    <x v="0"/>
    <s v="shorts"/>
    <x v="63"/>
    <d v="2013-12-28T04:59:00"/>
    <x v="4"/>
    <s v="Dec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n v="24"/>
    <s v="film &amp; video/shorts"/>
    <n v="173"/>
    <x v="0"/>
    <s v="shorts"/>
    <x v="64"/>
    <d v="2013-07-08T00:26:21"/>
    <x v="4"/>
    <s v="Jul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n v="57"/>
    <s v="film &amp; video/shorts"/>
    <n v="108"/>
    <x v="0"/>
    <s v="shorts"/>
    <x v="65"/>
    <d v="2014-08-11T05:59:00"/>
    <x v="3"/>
    <s v="Aug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n v="26"/>
    <s v="film &amp; video/shorts"/>
    <n v="119"/>
    <x v="0"/>
    <s v="shorts"/>
    <x v="66"/>
    <d v="2016-07-18T20:23:40"/>
    <x v="2"/>
    <s v="Jul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n v="20"/>
    <s v="film &amp; video/shorts"/>
    <n v="116"/>
    <x v="0"/>
    <s v="shorts"/>
    <x v="67"/>
    <d v="2012-07-15T14:00:04"/>
    <x v="5"/>
    <s v="Jul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n v="36"/>
    <s v="film &amp; video/shorts"/>
    <n v="127"/>
    <x v="0"/>
    <s v="shorts"/>
    <x v="68"/>
    <d v="2014-02-23T13:39:51"/>
    <x v="3"/>
    <s v="Feb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n v="178"/>
    <s v="film &amp; video/shorts"/>
    <n v="111"/>
    <x v="0"/>
    <s v="shorts"/>
    <x v="69"/>
    <d v="2011-10-02T06:59:00"/>
    <x v="6"/>
    <s v="Oct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n v="17"/>
    <s v="film &amp; video/shorts"/>
    <n v="127"/>
    <x v="0"/>
    <s v="shorts"/>
    <x v="70"/>
    <d v="2011-09-04T21:30:45"/>
    <x v="6"/>
    <s v="Sep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n v="32"/>
    <s v="film &amp; video/shorts"/>
    <n v="124"/>
    <x v="0"/>
    <s v="shorts"/>
    <x v="71"/>
    <d v="2012-05-28T06:30:57"/>
    <x v="5"/>
    <s v="Ma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n v="41"/>
    <s v="film &amp; video/shorts"/>
    <n v="108"/>
    <x v="0"/>
    <s v="shorts"/>
    <x v="72"/>
    <d v="2012-11-15T00:00:00"/>
    <x v="5"/>
    <s v="Nov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n v="18"/>
    <s v="film &amp; video/shorts"/>
    <n v="100"/>
    <x v="0"/>
    <s v="shorts"/>
    <x v="73"/>
    <d v="2011-05-03T03:59:00"/>
    <x v="6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n v="29"/>
    <s v="film &amp; video/shorts"/>
    <n v="113"/>
    <x v="0"/>
    <s v="shorts"/>
    <x v="74"/>
    <d v="2016-01-21T11:41:35"/>
    <x v="0"/>
    <s v="Jan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n v="47"/>
    <s v="film &amp; video/shorts"/>
    <n v="115"/>
    <x v="0"/>
    <s v="shorts"/>
    <x v="75"/>
    <d v="2013-04-23T05:01:12"/>
    <x v="4"/>
    <s v="Apr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n v="15"/>
    <s v="film &amp; video/shorts"/>
    <n v="153"/>
    <x v="0"/>
    <s v="shorts"/>
    <x v="76"/>
    <d v="2011-12-27T17:35:58"/>
    <x v="6"/>
    <s v="Dec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n v="26"/>
    <s v="film &amp; video/shorts"/>
    <n v="393"/>
    <x v="0"/>
    <s v="shorts"/>
    <x v="77"/>
    <d v="2012-05-21T02:59:00"/>
    <x v="5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n v="35"/>
    <s v="film &amp; video/shorts"/>
    <n v="2702"/>
    <x v="0"/>
    <s v="shorts"/>
    <x v="78"/>
    <d v="2016-09-01T17:32:01"/>
    <x v="2"/>
    <s v="Sep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n v="41"/>
    <s v="film &amp; video/shorts"/>
    <n v="127"/>
    <x v="0"/>
    <s v="shorts"/>
    <x v="79"/>
    <d v="2014-04-25T18:38:13"/>
    <x v="3"/>
    <s v="Apr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n v="47"/>
    <s v="film &amp; video/shorts"/>
    <n v="107"/>
    <x v="0"/>
    <s v="shorts"/>
    <x v="80"/>
    <d v="2013-12-10T02:00:56"/>
    <x v="4"/>
    <s v="Dec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n v="28"/>
    <s v="film &amp; video/shorts"/>
    <n v="198"/>
    <x v="0"/>
    <s v="shorts"/>
    <x v="81"/>
    <d v="2012-07-14T03:02:00"/>
    <x v="5"/>
    <s v="J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n v="100"/>
    <s v="film &amp; video/shorts"/>
    <n v="100"/>
    <x v="0"/>
    <s v="shorts"/>
    <x v="82"/>
    <d v="2011-10-09T19:41:01"/>
    <x v="6"/>
    <s v="Oct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n v="13"/>
    <s v="film &amp; video/shorts"/>
    <n v="103"/>
    <x v="0"/>
    <s v="shorts"/>
    <x v="83"/>
    <d v="2015-02-22T11:30:00"/>
    <x v="0"/>
    <s v="Feb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n v="7"/>
    <s v="film &amp; video/shorts"/>
    <n v="100"/>
    <x v="0"/>
    <s v="shorts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n v="21"/>
    <s v="film &amp; video/shorts"/>
    <n v="126"/>
    <x v="0"/>
    <s v="shorts"/>
    <x v="85"/>
    <d v="2011-09-23T03:00:37"/>
    <x v="6"/>
    <s v="Sep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n v="17"/>
    <s v="film &amp; video/shorts"/>
    <n v="106"/>
    <x v="0"/>
    <s v="shorts"/>
    <x v="86"/>
    <d v="2015-12-27T14:20:45"/>
    <x v="0"/>
    <s v="Dec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n v="25"/>
    <s v="film &amp; video/shorts"/>
    <n v="105"/>
    <x v="0"/>
    <s v="shorts"/>
    <x v="87"/>
    <d v="2010-06-03T01:41:00"/>
    <x v="7"/>
    <s v="Ju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n v="60"/>
    <s v="film &amp; video/shorts"/>
    <n v="103"/>
    <x v="0"/>
    <s v="shorts"/>
    <x v="88"/>
    <d v="2014-06-22T15:48:51"/>
    <x v="3"/>
    <s v="Jun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n v="56"/>
    <s v="film &amp; video/shorts"/>
    <n v="115"/>
    <x v="0"/>
    <s v="shorts"/>
    <x v="89"/>
    <d v="2013-06-02T18:03:12"/>
    <x v="4"/>
    <s v="Jun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n v="16"/>
    <s v="film &amp; video/shorts"/>
    <n v="100"/>
    <x v="0"/>
    <s v="shorts"/>
    <x v="90"/>
    <d v="2011-07-12T07:08:19"/>
    <x v="6"/>
    <s v="J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n v="46"/>
    <s v="film &amp; video/shorts"/>
    <n v="120"/>
    <x v="0"/>
    <s v="shorts"/>
    <x v="91"/>
    <d v="2011-05-17T09:39:24"/>
    <x v="6"/>
    <s v="Ma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n v="43"/>
    <s v="film &amp; video/shorts"/>
    <n v="105"/>
    <x v="0"/>
    <s v="shorts"/>
    <x v="92"/>
    <d v="2017-02-01T08:00:00"/>
    <x v="2"/>
    <s v="Feb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n v="15"/>
    <s v="film &amp; video/shorts"/>
    <n v="111"/>
    <x v="0"/>
    <s v="shorts"/>
    <x v="93"/>
    <d v="2012-07-03T21:00:00"/>
    <x v="5"/>
    <s v="J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n v="12"/>
    <s v="film &amp; video/shorts"/>
    <n v="104"/>
    <x v="0"/>
    <s v="shorts"/>
    <x v="94"/>
    <d v="2014-04-07T17:13:42"/>
    <x v="3"/>
    <s v="Ap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n v="21"/>
    <s v="film &amp; video/shorts"/>
    <n v="131"/>
    <x v="0"/>
    <s v="shorts"/>
    <x v="95"/>
    <d v="2012-02-26T00:07:21"/>
    <x v="5"/>
    <s v="Feb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n v="34"/>
    <s v="film &amp; video/shorts"/>
    <n v="115"/>
    <x v="0"/>
    <s v="shorts"/>
    <x v="96"/>
    <d v="2010-08-01T03:00:00"/>
    <x v="7"/>
    <s v="Aug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n v="8"/>
    <s v="film &amp; video/shorts"/>
    <n v="106"/>
    <x v="0"/>
    <s v="shorts"/>
    <x v="97"/>
    <d v="2011-07-12T03:14:42"/>
    <x v="6"/>
    <s v="Jul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n v="60"/>
    <s v="film &amp; video/shorts"/>
    <n v="106"/>
    <x v="0"/>
    <s v="shorts"/>
    <x v="98"/>
    <d v="2012-12-07T23:30:00"/>
    <x v="5"/>
    <s v="Dec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n v="39"/>
    <s v="film &amp; video/shorts"/>
    <n v="106"/>
    <x v="0"/>
    <s v="shorts"/>
    <x v="99"/>
    <d v="2014-01-22T21:39:59"/>
    <x v="4"/>
    <s v="Jan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n v="26"/>
    <s v="film &amp; video/shorts"/>
    <n v="100"/>
    <x v="0"/>
    <s v="shorts"/>
    <x v="100"/>
    <d v="2012-11-04T19:04:46"/>
    <x v="5"/>
    <s v="Nov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n v="35"/>
    <s v="film &amp; video/shorts"/>
    <n v="100"/>
    <x v="0"/>
    <s v="shorts"/>
    <x v="101"/>
    <d v="2013-01-24T18:38:30"/>
    <x v="5"/>
    <s v="Jan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n v="65"/>
    <s v="film &amp; video/shorts"/>
    <n v="128"/>
    <x v="0"/>
    <s v="shorts"/>
    <x v="102"/>
    <d v="2010-12-23T03:08:53"/>
    <x v="7"/>
    <s v="Dec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n v="49"/>
    <s v="film &amp; video/shorts"/>
    <n v="105"/>
    <x v="0"/>
    <s v="shorts"/>
    <x v="103"/>
    <d v="2014-03-07T19:20:30"/>
    <x v="3"/>
    <s v="Mar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n v="10"/>
    <s v="film &amp; video/shorts"/>
    <n v="120"/>
    <x v="0"/>
    <s v="shorts"/>
    <x v="104"/>
    <d v="2011-04-03T01:00:00"/>
    <x v="6"/>
    <s v="Apr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n v="60"/>
    <s v="film &amp; video/shorts"/>
    <n v="107"/>
    <x v="0"/>
    <s v="shorts"/>
    <x v="105"/>
    <d v="2016-05-14T00:00:00"/>
    <x v="2"/>
    <s v="May"/>
  </r>
  <r>
    <n v="106"/>
    <s v="LOST WEEKEND"/>
    <s v="A Boy. A Girl. A Car. A Serial Killer."/>
    <n v="5000"/>
    <n v="5025"/>
    <x v="0"/>
    <s v="US"/>
    <s v="USD"/>
    <n v="1333391901"/>
    <n v="1332182301"/>
    <n v="27"/>
    <s v="film &amp; video/shorts"/>
    <n v="101"/>
    <x v="0"/>
    <s v="shorts"/>
    <x v="106"/>
    <d v="2012-04-02T18:38:21"/>
    <x v="5"/>
    <s v="Ap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n v="69"/>
    <s v="film &amp; video/shorts"/>
    <n v="102"/>
    <x v="0"/>
    <s v="shorts"/>
    <x v="107"/>
    <d v="2011-04-24T23:34:47"/>
    <x v="6"/>
    <s v="Apr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n v="47"/>
    <s v="film &amp; video/shorts"/>
    <n v="247"/>
    <x v="0"/>
    <s v="shorts"/>
    <x v="108"/>
    <d v="2013-05-31T14:42:50"/>
    <x v="4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n v="47"/>
    <s v="film &amp; video/shorts"/>
    <n v="220"/>
    <x v="0"/>
    <s v="shorts"/>
    <x v="109"/>
    <d v="2011-02-26T00:37:10"/>
    <x v="6"/>
    <s v="Feb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n v="26"/>
    <s v="film &amp; video/shorts"/>
    <n v="131"/>
    <x v="0"/>
    <s v="shorts"/>
    <x v="110"/>
    <d v="2013-11-14T05:59:00"/>
    <x v="4"/>
    <s v="Nov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n v="53"/>
    <s v="film &amp; video/shorts"/>
    <n v="155"/>
    <x v="0"/>
    <s v="shorts"/>
    <x v="111"/>
    <d v="2015-05-31T07:59:47"/>
    <x v="0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n v="81"/>
    <s v="film &amp; video/shorts"/>
    <n v="104"/>
    <x v="0"/>
    <s v="shorts"/>
    <x v="112"/>
    <d v="2014-04-13T02:00:00"/>
    <x v="3"/>
    <s v="Apr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n v="78"/>
    <s v="film &amp; video/shorts"/>
    <n v="141"/>
    <x v="0"/>
    <s v="shorts"/>
    <x v="113"/>
    <d v="2011-08-06T15:00:00"/>
    <x v="6"/>
    <s v="Aug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n v="35"/>
    <s v="film &amp; video/shorts"/>
    <n v="103"/>
    <x v="0"/>
    <s v="shorts"/>
    <x v="114"/>
    <d v="2012-01-13T06:34:48"/>
    <x v="6"/>
    <s v="Jan"/>
  </r>
  <r>
    <n v="115"/>
    <s v="The World's Greatest Lover"/>
    <s v="Never judge a book (or a lover) by their cover."/>
    <n v="450"/>
    <n v="632"/>
    <x v="0"/>
    <s v="US"/>
    <s v="USD"/>
    <n v="1328377444"/>
    <n v="1326217444"/>
    <n v="22"/>
    <s v="film &amp; video/shorts"/>
    <n v="140"/>
    <x v="0"/>
    <s v="shorts"/>
    <x v="115"/>
    <d v="2012-02-04T17:44:04"/>
    <x v="5"/>
    <s v="Feb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n v="57"/>
    <s v="film &amp; video/shorts"/>
    <n v="114"/>
    <x v="0"/>
    <s v="shorts"/>
    <x v="116"/>
    <d v="2011-04-08T10:55:55"/>
    <x v="6"/>
    <s v="Apr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n v="27"/>
    <s v="film &amp; video/shorts"/>
    <n v="100"/>
    <x v="0"/>
    <s v="shorts"/>
    <x v="117"/>
    <d v="2010-06-09T19:00:00"/>
    <x v="7"/>
    <s v="Jun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n v="39"/>
    <s v="film &amp; video/shorts"/>
    <n v="113"/>
    <x v="0"/>
    <s v="shorts"/>
    <x v="118"/>
    <d v="2011-07-29T01:17:16"/>
    <x v="6"/>
    <s v="J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n v="37"/>
    <s v="film &amp; video/shorts"/>
    <n v="105"/>
    <x v="0"/>
    <s v="shorts"/>
    <x v="119"/>
    <d v="2011-08-13T23:00:00"/>
    <x v="6"/>
    <s v="Aug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n v="1"/>
    <s v="film &amp; video/science fiction"/>
    <n v="0"/>
    <x v="0"/>
    <s v="science fiction"/>
    <x v="120"/>
    <d v="2016-10-03T01:11:47"/>
    <x v="2"/>
    <s v="Oct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n v="1"/>
    <s v="film &amp; video/science fiction"/>
    <n v="0"/>
    <x v="0"/>
    <s v="science fiction"/>
    <x v="121"/>
    <d v="2015-04-18T10:16:00"/>
    <x v="0"/>
    <s v="Apr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n v="0"/>
    <s v="film &amp; video/science fiction"/>
    <n v="0"/>
    <x v="0"/>
    <s v="science fiction"/>
    <x v="122"/>
    <d v="2016-10-10T10:21:47"/>
    <x v="2"/>
    <s v="Oct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n v="6"/>
    <s v="film &amp; video/science fiction"/>
    <n v="0"/>
    <x v="0"/>
    <s v="science fiction"/>
    <x v="123"/>
    <d v="2014-10-28T22:00:00"/>
    <x v="3"/>
    <s v="Oct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n v="0"/>
    <s v="film &amp; video/science fiction"/>
    <n v="0"/>
    <x v="0"/>
    <s v="science fiction"/>
    <x v="124"/>
    <d v="2015-05-15T22:17:22"/>
    <x v="0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n v="6"/>
    <s v="film &amp; video/science fiction"/>
    <n v="14"/>
    <x v="0"/>
    <s v="science fiction"/>
    <x v="125"/>
    <d v="2017-02-03T23:51:20"/>
    <x v="2"/>
    <s v="Feb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n v="13"/>
    <s v="film &amp; video/science fiction"/>
    <n v="6"/>
    <x v="0"/>
    <s v="science fiction"/>
    <x v="126"/>
    <d v="2015-06-11T02:00:00"/>
    <x v="0"/>
    <s v="Ju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n v="4"/>
    <s v="film &amp; video/science fiction"/>
    <n v="2"/>
    <x v="0"/>
    <s v="science fiction"/>
    <x v="127"/>
    <d v="2015-04-03T13:59:01"/>
    <x v="0"/>
    <s v="Apr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n v="6"/>
    <s v="film &amp; video/science fiction"/>
    <n v="2"/>
    <x v="0"/>
    <s v="science fiction"/>
    <x v="128"/>
    <d v="2016-10-20T05:28:13"/>
    <x v="2"/>
    <s v="Oct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n v="0"/>
    <s v="film &amp; video/science fiction"/>
    <n v="0"/>
    <x v="0"/>
    <s v="science fiction"/>
    <x v="129"/>
    <d v="2014-10-30T22:29:43"/>
    <x v="3"/>
    <s v="Oct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n v="0"/>
    <s v="film &amp; video/science fiction"/>
    <n v="0"/>
    <x v="0"/>
    <s v="science fiction"/>
    <x v="130"/>
    <d v="2014-06-16T20:16:00"/>
    <x v="3"/>
    <s v="Jun"/>
  </r>
  <r>
    <n v="131"/>
    <s v="I (Canceled)"/>
    <s v="I"/>
    <n v="1200"/>
    <n v="0"/>
    <x v="1"/>
    <s v="US"/>
    <s v="USD"/>
    <n v="1467763200"/>
    <n v="1466453161"/>
    <n v="0"/>
    <s v="film &amp; video/science fiction"/>
    <n v="0"/>
    <x v="0"/>
    <s v="science fiction"/>
    <x v="131"/>
    <d v="2016-07-06T00:00:00"/>
    <x v="2"/>
    <s v="Jul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n v="81"/>
    <s v="film &amp; video/science fiction"/>
    <n v="10"/>
    <x v="0"/>
    <s v="science fiction"/>
    <x v="132"/>
    <d v="2014-11-07T20:30:07"/>
    <x v="3"/>
    <s v="Nov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n v="0"/>
    <s v="film &amp; video/science fiction"/>
    <n v="0"/>
    <x v="0"/>
    <s v="science fiction"/>
    <x v="133"/>
    <d v="2016-05-31T17:31:00"/>
    <x v="2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n v="0"/>
    <s v="film &amp; video/science fiction"/>
    <n v="0"/>
    <x v="0"/>
    <s v="science fiction"/>
    <x v="134"/>
    <d v="2015-09-04T17:00:00"/>
    <x v="0"/>
    <s v="Sep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n v="5"/>
    <s v="film &amp; video/science fiction"/>
    <n v="13"/>
    <x v="0"/>
    <s v="science fiction"/>
    <x v="135"/>
    <d v="2014-07-01T19:00:00"/>
    <x v="3"/>
    <s v="Jul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n v="0"/>
    <s v="film &amp; video/science fiction"/>
    <n v="0"/>
    <x v="0"/>
    <s v="science fiction"/>
    <x v="136"/>
    <d v="2015-05-16T10:16:00"/>
    <x v="0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n v="0"/>
    <s v="film &amp; video/science fiction"/>
    <n v="0"/>
    <x v="0"/>
    <s v="science fiction"/>
    <x v="137"/>
    <d v="2015-10-12T13:46:33"/>
    <x v="0"/>
    <s v="Oct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n v="58"/>
    <s v="film &amp; video/science fiction"/>
    <n v="3"/>
    <x v="0"/>
    <s v="science fiction"/>
    <x v="138"/>
    <d v="2015-08-01T04:59:00"/>
    <x v="0"/>
    <s v="Aug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n v="1"/>
    <s v="film &amp; video/science fiction"/>
    <n v="100"/>
    <x v="0"/>
    <s v="science fiction"/>
    <x v="139"/>
    <d v="2015-07-12T22:06:12"/>
    <x v="0"/>
    <s v="Jul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n v="0"/>
    <s v="film &amp; video/science fiction"/>
    <n v="0"/>
    <x v="0"/>
    <s v="science fiction"/>
    <x v="140"/>
    <d v="2015-03-20T03:45:32"/>
    <x v="0"/>
    <s v="Mar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n v="28"/>
    <s v="film &amp; video/science fiction"/>
    <n v="11"/>
    <x v="0"/>
    <s v="science fiction"/>
    <x v="141"/>
    <d v="2015-05-31T03:40:23"/>
    <x v="0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n v="1"/>
    <s v="film &amp; video/science fiction"/>
    <n v="0"/>
    <x v="0"/>
    <s v="science fiction"/>
    <x v="142"/>
    <d v="2014-11-16T22:26:18"/>
    <x v="3"/>
    <s v="Nov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n v="0"/>
    <s v="film &amp; video/science fiction"/>
    <n v="0"/>
    <x v="0"/>
    <s v="science fiction"/>
    <x v="143"/>
    <d v="2016-09-03T05:55:00"/>
    <x v="2"/>
    <s v="Sep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n v="37"/>
    <s v="film &amp; video/science fiction"/>
    <n v="28"/>
    <x v="0"/>
    <s v="science fiction"/>
    <x v="144"/>
    <d v="2015-04-13T17:17:52"/>
    <x v="0"/>
    <s v="Apr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n v="9"/>
    <s v="film &amp; video/science fiction"/>
    <n v="8"/>
    <x v="0"/>
    <s v="science fiction"/>
    <x v="145"/>
    <d v="2015-08-11T13:00:52"/>
    <x v="0"/>
    <s v="Aug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n v="3"/>
    <s v="film &amp; video/science fiction"/>
    <n v="1"/>
    <x v="0"/>
    <s v="science fiction"/>
    <x v="146"/>
    <d v="2017-01-18T00:23:18"/>
    <x v="2"/>
    <s v="Ja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n v="0"/>
    <s v="film &amp; video/science fiction"/>
    <n v="0"/>
    <x v="0"/>
    <s v="science fiction"/>
    <x v="147"/>
    <d v="2015-01-08T18:18:00"/>
    <x v="3"/>
    <s v="Ja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n v="2"/>
    <s v="film &amp; video/science fiction"/>
    <n v="0"/>
    <x v="0"/>
    <s v="science fiction"/>
    <x v="148"/>
    <d v="2016-02-27T06:45:36"/>
    <x v="2"/>
    <s v="Feb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n v="6"/>
    <s v="film &amp; video/science fiction"/>
    <n v="1"/>
    <x v="0"/>
    <s v="science fiction"/>
    <x v="149"/>
    <d v="2014-12-25T08:00:00"/>
    <x v="3"/>
    <s v="Dec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n v="67"/>
    <s v="film &amp; video/science fiction"/>
    <n v="23"/>
    <x v="0"/>
    <s v="science fiction"/>
    <x v="150"/>
    <d v="2015-05-26T03:53:02"/>
    <x v="0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n v="5"/>
    <s v="film &amp; video/science fiction"/>
    <n v="0"/>
    <x v="0"/>
    <s v="science fiction"/>
    <x v="151"/>
    <d v="2015-06-18T13:13:11"/>
    <x v="0"/>
    <s v="Ju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n v="2"/>
    <s v="film &amp; video/science fiction"/>
    <n v="0"/>
    <x v="0"/>
    <s v="science fiction"/>
    <x v="152"/>
    <d v="2014-09-23T01:51:40"/>
    <x v="3"/>
    <s v="Sep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n v="10"/>
    <s v="film &amp; video/science fiction"/>
    <n v="1"/>
    <x v="0"/>
    <s v="science fiction"/>
    <x v="153"/>
    <d v="2014-12-02T15:04:04"/>
    <x v="3"/>
    <s v="Dec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n v="3"/>
    <s v="film &amp; video/science fiction"/>
    <n v="3"/>
    <x v="0"/>
    <s v="science fiction"/>
    <x v="154"/>
    <d v="2015-06-03T13:08:15"/>
    <x v="0"/>
    <s v="Ju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n v="4"/>
    <s v="film &amp; video/science fiction"/>
    <n v="0"/>
    <x v="0"/>
    <s v="science fiction"/>
    <x v="155"/>
    <d v="2015-07-23T13:25:35"/>
    <x v="0"/>
    <s v="Jul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n v="15"/>
    <s v="film &amp; video/science fiction"/>
    <n v="5"/>
    <x v="0"/>
    <s v="science fiction"/>
    <x v="156"/>
    <d v="2014-08-03T02:59:56"/>
    <x v="3"/>
    <s v="Aug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n v="2"/>
    <s v="film &amp; video/science fiction"/>
    <n v="0"/>
    <x v="0"/>
    <s v="science fiction"/>
    <x v="157"/>
    <d v="2016-02-26T21:52:52"/>
    <x v="2"/>
    <s v="Feb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n v="0"/>
    <s v="film &amp; video/science fiction"/>
    <n v="0"/>
    <x v="0"/>
    <s v="science fiction"/>
    <x v="158"/>
    <d v="2014-10-22T01:50:28"/>
    <x v="3"/>
    <s v="Oct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n v="1"/>
    <s v="film &amp; video/science fiction"/>
    <n v="0"/>
    <x v="0"/>
    <s v="science fiction"/>
    <x v="159"/>
    <d v="2016-07-03T10:25:45"/>
    <x v="2"/>
    <s v="Jul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n v="0"/>
    <s v="film &amp; video/drama"/>
    <n v="0"/>
    <x v="0"/>
    <s v="drama"/>
    <x v="160"/>
    <d v="2015-08-15T21:54:51"/>
    <x v="0"/>
    <s v="Aug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n v="1"/>
    <s v="film &amp; video/drama"/>
    <n v="0"/>
    <x v="0"/>
    <s v="drama"/>
    <x v="161"/>
    <d v="2014-07-02T16:29:55"/>
    <x v="3"/>
    <s v="Jul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n v="10"/>
    <s v="film &amp; video/drama"/>
    <n v="16"/>
    <x v="0"/>
    <s v="drama"/>
    <x v="162"/>
    <d v="2014-08-16T23:42:00"/>
    <x v="3"/>
    <s v="Aug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n v="0"/>
    <s v="film &amp; video/drama"/>
    <n v="0"/>
    <x v="0"/>
    <s v="drama"/>
    <x v="163"/>
    <d v="2015-10-01T00:00:00"/>
    <x v="0"/>
    <s v="Oct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n v="7"/>
    <s v="film &amp; video/drama"/>
    <n v="1"/>
    <x v="0"/>
    <s v="drama"/>
    <x v="164"/>
    <d v="2014-09-19T18:18:21"/>
    <x v="3"/>
    <s v="Sep"/>
  </r>
  <r>
    <n v="165"/>
    <s v="NET"/>
    <s v="A teacher. A boy. The beach and a heatwave that drove them all insane."/>
    <n v="17000"/>
    <n v="0"/>
    <x v="2"/>
    <s v="GB"/>
    <s v="GBP"/>
    <n v="1452613724"/>
    <n v="1450021724"/>
    <n v="0"/>
    <s v="film &amp; video/drama"/>
    <n v="0"/>
    <x v="0"/>
    <s v="drama"/>
    <x v="165"/>
    <d v="2016-01-12T15:48:44"/>
    <x v="0"/>
    <s v="Jan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n v="1"/>
    <s v="film &amp; video/drama"/>
    <n v="60"/>
    <x v="0"/>
    <s v="drama"/>
    <x v="166"/>
    <d v="2017-01-16T01:49:22"/>
    <x v="2"/>
    <s v="Jan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n v="2"/>
    <s v="film &amp; video/drama"/>
    <n v="0"/>
    <x v="0"/>
    <s v="drama"/>
    <x v="167"/>
    <d v="2015-08-04T22:15:35"/>
    <x v="0"/>
    <s v="Aug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n v="3"/>
    <s v="film &amp; video/drama"/>
    <n v="4"/>
    <x v="0"/>
    <s v="drama"/>
    <x v="168"/>
    <d v="2015-03-19T19:02:50"/>
    <x v="0"/>
    <s v="Mar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n v="10"/>
    <s v="film &amp; video/drama"/>
    <n v="22"/>
    <x v="0"/>
    <s v="drama"/>
    <x v="169"/>
    <d v="2014-10-18T12:07:39"/>
    <x v="3"/>
    <s v="Oct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n v="10"/>
    <s v="film &amp; video/drama"/>
    <n v="3"/>
    <x v="0"/>
    <s v="drama"/>
    <x v="170"/>
    <d v="2015-08-30T05:28:00"/>
    <x v="0"/>
    <s v="Aug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n v="1"/>
    <s v="film &amp; video/drama"/>
    <n v="0"/>
    <x v="0"/>
    <s v="drama"/>
    <x v="171"/>
    <d v="2016-08-12T04:20:14"/>
    <x v="2"/>
    <s v="Aug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n v="0"/>
    <s v="film &amp; video/drama"/>
    <n v="0"/>
    <x v="0"/>
    <s v="drama"/>
    <x v="172"/>
    <d v="2015-03-19T08:28:43"/>
    <x v="0"/>
    <s v="Mar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n v="0"/>
    <s v="film &amp; video/drama"/>
    <n v="0"/>
    <x v="0"/>
    <s v="drama"/>
    <x v="173"/>
    <d v="2015-02-28T13:45:08"/>
    <x v="0"/>
    <s v="Feb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n v="0"/>
    <s v="film &amp; video/drama"/>
    <n v="0"/>
    <x v="0"/>
    <s v="drama"/>
    <x v="174"/>
    <d v="2015-05-08T18:12:56"/>
    <x v="0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n v="26"/>
    <s v="film &amp; video/drama"/>
    <n v="6"/>
    <x v="0"/>
    <s v="drama"/>
    <x v="175"/>
    <d v="2014-08-29T18:40:11"/>
    <x v="3"/>
    <s v="Aug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n v="0"/>
    <s v="film &amp; video/drama"/>
    <n v="0"/>
    <x v="0"/>
    <s v="drama"/>
    <x v="176"/>
    <d v="2015-08-05T19:46:39"/>
    <x v="0"/>
    <s v="Aug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n v="7"/>
    <s v="film &amp; video/drama"/>
    <n v="40"/>
    <x v="0"/>
    <s v="drama"/>
    <x v="177"/>
    <d v="2015-03-24T00:08:46"/>
    <x v="0"/>
    <s v="Mar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n v="0"/>
    <s v="film &amp; video/drama"/>
    <n v="0"/>
    <x v="0"/>
    <s v="drama"/>
    <x v="178"/>
    <d v="2015-11-26T23:55:45"/>
    <x v="0"/>
    <s v="Nov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n v="2"/>
    <s v="film &amp; video/drama"/>
    <n v="20"/>
    <x v="0"/>
    <s v="drama"/>
    <x v="179"/>
    <d v="2016-03-04T01:55:55"/>
    <x v="2"/>
    <s v="Mar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n v="13"/>
    <s v="film &amp; video/drama"/>
    <n v="33"/>
    <x v="0"/>
    <s v="drama"/>
    <x v="180"/>
    <d v="2015-04-13T19:00:00"/>
    <x v="0"/>
    <s v="Apr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n v="4"/>
    <s v="film &amp; video/drama"/>
    <n v="21"/>
    <x v="0"/>
    <s v="drama"/>
    <x v="181"/>
    <d v="2015-06-22T17:48:15"/>
    <x v="0"/>
    <s v="Jun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n v="0"/>
    <s v="film &amp; video/drama"/>
    <n v="0"/>
    <x v="0"/>
    <s v="drama"/>
    <x v="182"/>
    <d v="2017-01-07T00:17:12"/>
    <x v="2"/>
    <s v="Jan"/>
  </r>
  <r>
    <n v="183"/>
    <s v="Three Little Words"/>
    <s v="Don't kill me until I meet my Dad"/>
    <n v="12500"/>
    <n v="4482"/>
    <x v="2"/>
    <s v="GB"/>
    <s v="GBP"/>
    <n v="1417033610"/>
    <n v="1414438010"/>
    <n v="12"/>
    <s v="film &amp; video/drama"/>
    <n v="36"/>
    <x v="0"/>
    <s v="drama"/>
    <x v="183"/>
    <d v="2014-11-26T20:26:50"/>
    <x v="3"/>
    <s v="Nov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n v="2"/>
    <s v="film &amp; video/drama"/>
    <n v="3"/>
    <x v="0"/>
    <s v="drama"/>
    <x v="184"/>
    <d v="2014-09-01T03:59:00"/>
    <x v="3"/>
    <s v="Sep"/>
  </r>
  <r>
    <n v="185"/>
    <s v="BLANK Short Movie"/>
    <s v="Love has no boundaries!"/>
    <n v="40000"/>
    <n v="2200"/>
    <x v="2"/>
    <s v="NO"/>
    <s v="NOK"/>
    <n v="1471557139"/>
    <n v="1468965139"/>
    <n v="10"/>
    <s v="film &amp; video/drama"/>
    <n v="6"/>
    <x v="0"/>
    <s v="drama"/>
    <x v="185"/>
    <d v="2016-08-18T21:52:19"/>
    <x v="2"/>
    <s v="Aug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n v="0"/>
    <s v="film &amp; video/drama"/>
    <n v="0"/>
    <x v="0"/>
    <s v="drama"/>
    <x v="186"/>
    <d v="2017-03-03T20:00:00"/>
    <x v="1"/>
    <s v="Mar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n v="5"/>
    <s v="film &amp; video/drama"/>
    <n v="16"/>
    <x v="0"/>
    <s v="drama"/>
    <x v="187"/>
    <d v="2015-07-21T06:59:00"/>
    <x v="0"/>
    <s v="Jul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n v="0"/>
    <s v="film &amp; video/drama"/>
    <n v="0"/>
    <x v="0"/>
    <s v="drama"/>
    <x v="188"/>
    <d v="2014-09-05T04:23:35"/>
    <x v="3"/>
    <s v="Sep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n v="5"/>
    <s v="film &amp; video/drama"/>
    <n v="0"/>
    <x v="0"/>
    <s v="drama"/>
    <x v="189"/>
    <d v="2016-09-03T16:34:37"/>
    <x v="2"/>
    <s v="Sep"/>
  </r>
  <r>
    <n v="190"/>
    <s v="REGIONRAT, the movie"/>
    <s v="Because hope can be a 4 letter word"/>
    <n v="12000"/>
    <n v="50"/>
    <x v="2"/>
    <s v="US"/>
    <s v="USD"/>
    <n v="1466091446"/>
    <n v="1465227446"/>
    <n v="1"/>
    <s v="film &amp; video/drama"/>
    <n v="0"/>
    <x v="0"/>
    <s v="drama"/>
    <x v="190"/>
    <d v="2016-06-16T15:37:26"/>
    <x v="2"/>
    <s v="Ju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n v="3"/>
    <s v="film &amp; video/drama"/>
    <n v="5"/>
    <x v="0"/>
    <s v="drama"/>
    <x v="191"/>
    <d v="2015-10-02T10:35:38"/>
    <x v="0"/>
    <s v="Oct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n v="3"/>
    <s v="film &amp; video/drama"/>
    <n v="0"/>
    <x v="0"/>
    <s v="drama"/>
    <x v="192"/>
    <d v="2014-10-17T19:00:32"/>
    <x v="3"/>
    <s v="Oct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n v="0"/>
    <s v="film &amp; video/drama"/>
    <n v="0"/>
    <x v="0"/>
    <s v="drama"/>
    <x v="193"/>
    <d v="2014-11-28T23:26:06"/>
    <x v="3"/>
    <s v="Nov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n v="3"/>
    <s v="film &amp; video/drama"/>
    <n v="0"/>
    <x v="0"/>
    <s v="drama"/>
    <x v="194"/>
    <d v="2016-03-06T23:55:31"/>
    <x v="2"/>
    <s v="Mar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n v="0"/>
    <s v="film &amp; video/drama"/>
    <n v="0"/>
    <x v="0"/>
    <s v="drama"/>
    <x v="195"/>
    <d v="2015-07-10T16:05:32"/>
    <x v="0"/>
    <s v="Jul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n v="19"/>
    <s v="film &amp; video/drama"/>
    <n v="42"/>
    <x v="0"/>
    <s v="drama"/>
    <x v="196"/>
    <d v="2015-10-10T21:00:00"/>
    <x v="0"/>
    <s v="Oct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n v="8"/>
    <s v="film &amp; video/drama"/>
    <n v="10"/>
    <x v="0"/>
    <s v="drama"/>
    <x v="197"/>
    <d v="2017-02-17T21:00:00"/>
    <x v="1"/>
    <s v="Feb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n v="6"/>
    <s v="film &amp; video/drama"/>
    <n v="1"/>
    <x v="0"/>
    <s v="drama"/>
    <x v="198"/>
    <d v="2014-10-05T09:12:02"/>
    <x v="3"/>
    <s v="Oct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n v="0"/>
    <s v="film &amp; video/drama"/>
    <n v="0"/>
    <x v="0"/>
    <s v="drama"/>
    <x v="199"/>
    <d v="2016-09-01T02:58:22"/>
    <x v="2"/>
    <s v="Sep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n v="18"/>
    <s v="film &amp; video/drama"/>
    <n v="26"/>
    <x v="0"/>
    <s v="drama"/>
    <x v="200"/>
    <d v="2014-09-15T02:00:03"/>
    <x v="3"/>
    <s v="Sep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n v="7"/>
    <s v="film &amp; video/drama"/>
    <n v="58"/>
    <x v="0"/>
    <s v="drama"/>
    <x v="201"/>
    <d v="2015-02-08T19:38:49"/>
    <x v="0"/>
    <s v="Feb"/>
  </r>
  <r>
    <n v="202"/>
    <s v="Modern Gangsters"/>
    <s v="new web series created by jonney terry"/>
    <n v="6000"/>
    <n v="0"/>
    <x v="2"/>
    <s v="US"/>
    <s v="USD"/>
    <n v="1444337940"/>
    <n v="1441750564"/>
    <n v="0"/>
    <s v="film &amp; video/drama"/>
    <n v="0"/>
    <x v="0"/>
    <s v="drama"/>
    <x v="202"/>
    <d v="2015-10-08T20:59:00"/>
    <x v="0"/>
    <s v="Oct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n v="8"/>
    <s v="film &amp; video/drama"/>
    <n v="30"/>
    <x v="0"/>
    <s v="drama"/>
    <x v="203"/>
    <d v="2015-01-29T20:21:04"/>
    <x v="3"/>
    <s v="Jan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n v="1293"/>
    <s v="film &amp; video/drama"/>
    <n v="51"/>
    <x v="0"/>
    <s v="drama"/>
    <x v="204"/>
    <d v="2016-08-04T14:00:03"/>
    <x v="2"/>
    <s v="Aug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n v="17"/>
    <s v="film &amp; video/drama"/>
    <n v="16"/>
    <x v="0"/>
    <s v="drama"/>
    <x v="205"/>
    <d v="2015-10-06T15:10:22"/>
    <x v="0"/>
    <s v="Oct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n v="0"/>
    <s v="film &amp; video/drama"/>
    <n v="0"/>
    <x v="0"/>
    <s v="drama"/>
    <x v="206"/>
    <d v="2016-08-06T00:06:23"/>
    <x v="2"/>
    <s v="Aug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n v="13"/>
    <s v="film &amp; video/drama"/>
    <n v="15"/>
    <x v="0"/>
    <s v="drama"/>
    <x v="207"/>
    <d v="2015-01-04T04:43:58"/>
    <x v="3"/>
    <s v="Jan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n v="0"/>
    <s v="film &amp; video/drama"/>
    <n v="0"/>
    <x v="0"/>
    <s v="drama"/>
    <x v="208"/>
    <d v="2014-12-16T08:52:47"/>
    <x v="3"/>
    <s v="Dec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n v="0"/>
    <s v="film &amp; video/drama"/>
    <n v="0"/>
    <x v="0"/>
    <s v="drama"/>
    <x v="209"/>
    <d v="2015-07-10T22:08:55"/>
    <x v="0"/>
    <s v="Jul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n v="33"/>
    <s v="film &amp; video/drama"/>
    <n v="25"/>
    <x v="0"/>
    <s v="drama"/>
    <x v="210"/>
    <d v="2015-10-01T05:00:00"/>
    <x v="0"/>
    <s v="Oct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n v="12"/>
    <s v="film &amp; video/drama"/>
    <n v="45"/>
    <x v="0"/>
    <s v="drama"/>
    <x v="211"/>
    <d v="2015-09-19T03:50:17"/>
    <x v="0"/>
    <s v="Sep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n v="1"/>
    <s v="film &amp; video/drama"/>
    <n v="0"/>
    <x v="0"/>
    <s v="drama"/>
    <x v="212"/>
    <d v="2016-04-16T20:08:40"/>
    <x v="2"/>
    <s v="Apr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n v="1"/>
    <s v="film &amp; video/drama"/>
    <n v="0"/>
    <x v="0"/>
    <s v="drama"/>
    <x v="213"/>
    <d v="2015-08-16T14:06:41"/>
    <x v="0"/>
    <s v="Aug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n v="1"/>
    <s v="film &amp; video/drama"/>
    <n v="0"/>
    <x v="0"/>
    <s v="drama"/>
    <x v="214"/>
    <d v="2015-03-06T15:22:29"/>
    <x v="0"/>
    <s v="Mar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n v="1"/>
    <s v="film &amp; video/drama"/>
    <n v="0"/>
    <x v="0"/>
    <s v="drama"/>
    <x v="215"/>
    <d v="2016-02-17T23:59:00"/>
    <x v="2"/>
    <s v="Feb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n v="84"/>
    <s v="film &amp; video/drama"/>
    <n v="56"/>
    <x v="0"/>
    <s v="drama"/>
    <x v="216"/>
    <d v="2015-04-22T22:00:37"/>
    <x v="0"/>
    <s v="Apr"/>
  </r>
  <r>
    <n v="217"/>
    <s v="Bitch"/>
    <s v="A roadmovie by paw"/>
    <n v="100000"/>
    <n v="11943"/>
    <x v="2"/>
    <s v="SE"/>
    <s v="SEK"/>
    <n v="1419780149"/>
    <n v="1417101749"/>
    <n v="38"/>
    <s v="film &amp; video/drama"/>
    <n v="12"/>
    <x v="0"/>
    <s v="drama"/>
    <x v="217"/>
    <d v="2014-12-28T15:22:29"/>
    <x v="3"/>
    <s v="Dec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n v="1"/>
    <s v="film &amp; video/drama"/>
    <n v="2"/>
    <x v="0"/>
    <s v="drama"/>
    <x v="218"/>
    <d v="2015-05-15T15:04:49"/>
    <x v="0"/>
    <s v="May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n v="76"/>
    <s v="film &amp; video/drama"/>
    <n v="18"/>
    <x v="0"/>
    <s v="drama"/>
    <x v="219"/>
    <d v="2016-04-01T06:59:00"/>
    <x v="2"/>
    <s v="Apr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n v="3"/>
    <s v="film &amp; video/drama"/>
    <n v="1"/>
    <x v="0"/>
    <s v="drama"/>
    <x v="220"/>
    <d v="2015-08-20T20:06:00"/>
    <x v="0"/>
    <s v="Aug"/>
  </r>
  <r>
    <n v="221"/>
    <s v="Archetypes"/>
    <s v="Film about Schizophrenia with Surreal Twists!"/>
    <n v="50000"/>
    <n v="0"/>
    <x v="2"/>
    <s v="US"/>
    <s v="USD"/>
    <n v="1427569564"/>
    <n v="1422389164"/>
    <n v="0"/>
    <s v="film &amp; video/drama"/>
    <n v="0"/>
    <x v="0"/>
    <s v="drama"/>
    <x v="221"/>
    <d v="2015-03-28T19:06:04"/>
    <x v="0"/>
    <s v="Mar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n v="2"/>
    <s v="film &amp; video/drama"/>
    <n v="13"/>
    <x v="0"/>
    <s v="drama"/>
    <x v="222"/>
    <d v="2015-03-27T02:39:00"/>
    <x v="0"/>
    <s v="Mar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n v="0"/>
    <s v="film &amp; video/drama"/>
    <n v="0"/>
    <x v="0"/>
    <s v="drama"/>
    <x v="223"/>
    <d v="2016-05-22T01:05:00"/>
    <x v="2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n v="0"/>
    <s v="film &amp; video/drama"/>
    <n v="0"/>
    <x v="0"/>
    <s v="drama"/>
    <x v="224"/>
    <d v="2015-07-10T05:38:46"/>
    <x v="0"/>
    <s v="Jul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n v="0"/>
    <s v="film &amp; video/drama"/>
    <n v="0"/>
    <x v="0"/>
    <s v="drama"/>
    <x v="225"/>
    <d v="2016-04-08T22:04:14"/>
    <x v="2"/>
    <s v="Apr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n v="2"/>
    <s v="film &amp; video/drama"/>
    <n v="1"/>
    <x v="0"/>
    <s v="drama"/>
    <x v="226"/>
    <d v="2015-05-31T09:29:00"/>
    <x v="0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n v="0"/>
    <s v="film &amp; video/drama"/>
    <n v="0"/>
    <x v="0"/>
    <s v="drama"/>
    <x v="227"/>
    <d v="2015-07-09T21:27:21"/>
    <x v="0"/>
    <s v="Jul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n v="0"/>
    <s v="film &amp; video/drama"/>
    <n v="0"/>
    <x v="0"/>
    <s v="drama"/>
    <x v="228"/>
    <d v="2015-06-01T16:28:25"/>
    <x v="0"/>
    <s v="Jun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n v="0"/>
    <s v="film &amp; video/drama"/>
    <n v="0"/>
    <x v="0"/>
    <s v="drama"/>
    <x v="229"/>
    <d v="2016-02-13T22:24:57"/>
    <x v="2"/>
    <s v="Feb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n v="2"/>
    <s v="film &amp; video/drama"/>
    <n v="0"/>
    <x v="0"/>
    <s v="drama"/>
    <x v="230"/>
    <d v="2015-06-04T18:39:11"/>
    <x v="0"/>
    <s v="Jun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n v="0"/>
    <s v="film &amp; video/drama"/>
    <n v="0"/>
    <x v="0"/>
    <s v="drama"/>
    <x v="231"/>
    <d v="2016-01-02T23:00:51"/>
    <x v="0"/>
    <s v="Jan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n v="7"/>
    <s v="film &amp; video/drama"/>
    <n v="3"/>
    <x v="0"/>
    <s v="drama"/>
    <x v="232"/>
    <d v="2015-02-27T19:49:06"/>
    <x v="0"/>
    <s v="Feb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n v="0"/>
    <s v="film &amp; video/drama"/>
    <n v="0"/>
    <x v="0"/>
    <s v="drama"/>
    <x v="233"/>
    <d v="2016-09-29T21:52:52"/>
    <x v="2"/>
    <s v="Sep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n v="5"/>
    <s v="film &amp; video/drama"/>
    <n v="40"/>
    <x v="0"/>
    <s v="drama"/>
    <x v="234"/>
    <d v="2015-06-21T00:50:59"/>
    <x v="0"/>
    <s v="Jun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n v="0"/>
    <s v="film &amp; video/drama"/>
    <n v="0"/>
    <x v="0"/>
    <s v="drama"/>
    <x v="235"/>
    <d v="2015-07-09T21:48:17"/>
    <x v="0"/>
    <s v="Ju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n v="0"/>
    <s v="film &amp; video/drama"/>
    <n v="0"/>
    <x v="0"/>
    <s v="drama"/>
    <x v="236"/>
    <d v="2016-01-05T00:00:00"/>
    <x v="0"/>
    <s v="Jan"/>
  </r>
  <r>
    <n v="237"/>
    <s v="Making The Choice"/>
    <s v="Making The Choice is a christian short film series."/>
    <n v="15000"/>
    <n v="50"/>
    <x v="2"/>
    <s v="US"/>
    <s v="USD"/>
    <n v="1457445069"/>
    <n v="1452261069"/>
    <n v="1"/>
    <s v="film &amp; video/drama"/>
    <n v="0"/>
    <x v="0"/>
    <s v="drama"/>
    <x v="237"/>
    <d v="2016-03-08T13:51:09"/>
    <x v="2"/>
    <s v="Mar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n v="0"/>
    <s v="film &amp; video/drama"/>
    <n v="0"/>
    <x v="0"/>
    <s v="drama"/>
    <x v="238"/>
    <d v="2016-12-30T09:00:00"/>
    <x v="2"/>
    <s v="Dec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n v="5"/>
    <s v="film &amp; video/drama"/>
    <n v="25"/>
    <x v="0"/>
    <s v="drama"/>
    <x v="239"/>
    <d v="2015-11-08T12:00:00"/>
    <x v="0"/>
    <s v="Nov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n v="137"/>
    <s v="film &amp; video/documentary"/>
    <n v="108"/>
    <x v="0"/>
    <s v="documentary"/>
    <x v="240"/>
    <d v="2013-05-05T17:00:11"/>
    <x v="4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n v="376"/>
    <s v="film &amp; video/documentary"/>
    <n v="113"/>
    <x v="0"/>
    <s v="documentary"/>
    <x v="241"/>
    <d v="2014-12-21T16:45:04"/>
    <x v="3"/>
    <s v="Dec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n v="202"/>
    <s v="film &amp; video/documentary"/>
    <n v="113"/>
    <x v="0"/>
    <s v="documentary"/>
    <x v="242"/>
    <d v="2011-12-20T11:49:50"/>
    <x v="6"/>
    <s v="Dec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n v="328"/>
    <s v="film &amp; video/documentary"/>
    <n v="103"/>
    <x v="0"/>
    <s v="documentary"/>
    <x v="243"/>
    <d v="2014-02-22T01:08:24"/>
    <x v="3"/>
    <s v="Feb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n v="84"/>
    <s v="film &amp; video/documentary"/>
    <n v="114"/>
    <x v="0"/>
    <s v="documentary"/>
    <x v="244"/>
    <d v="2010-03-16T07:06:00"/>
    <x v="7"/>
    <s v="Mar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n v="96"/>
    <s v="film &amp; video/documentary"/>
    <n v="104"/>
    <x v="0"/>
    <s v="documentary"/>
    <x v="245"/>
    <d v="2012-08-16T01:16:25"/>
    <x v="5"/>
    <s v="Aug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n v="223"/>
    <s v="film &amp; video/documentary"/>
    <n v="305"/>
    <x v="0"/>
    <s v="documentary"/>
    <x v="246"/>
    <d v="2010-12-18T09:43:25"/>
    <x v="7"/>
    <s v="Dec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n v="62"/>
    <s v="film &amp; video/documentary"/>
    <n v="134"/>
    <x v="0"/>
    <s v="documentary"/>
    <x v="247"/>
    <d v="2010-10-16T03:39:00"/>
    <x v="7"/>
    <s v="Oct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n v="146"/>
    <s v="film &amp; video/documentary"/>
    <n v="101"/>
    <x v="0"/>
    <s v="documentary"/>
    <x v="248"/>
    <d v="2012-01-07T18:35:09"/>
    <x v="6"/>
    <s v="Jan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n v="235"/>
    <s v="film &amp; video/documentary"/>
    <n v="113"/>
    <x v="0"/>
    <s v="documentary"/>
    <x v="249"/>
    <d v="2010-08-22T17:40:00"/>
    <x v="7"/>
    <s v="Aug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n v="437"/>
    <s v="film &amp; video/documentary"/>
    <n v="106"/>
    <x v="0"/>
    <s v="documentary"/>
    <x v="250"/>
    <d v="2013-06-06T13:34:51"/>
    <x v="4"/>
    <s v="Ju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n v="77"/>
    <s v="film &amp; video/documentary"/>
    <n v="126"/>
    <x v="0"/>
    <s v="documentary"/>
    <x v="251"/>
    <d v="2012-05-16T19:00:00"/>
    <x v="5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n v="108"/>
    <s v="film &amp; video/documentary"/>
    <n v="185"/>
    <x v="0"/>
    <s v="documentary"/>
    <x v="252"/>
    <d v="2010-06-01T03:59:00"/>
    <x v="7"/>
    <s v="Jun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n v="7"/>
    <s v="film &amp; video/documentary"/>
    <n v="101"/>
    <x v="0"/>
    <s v="documentary"/>
    <x v="253"/>
    <d v="2012-02-15T15:37:15"/>
    <x v="5"/>
    <s v="Feb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n v="314"/>
    <s v="film &amp; video/documentary"/>
    <n v="117"/>
    <x v="0"/>
    <s v="documentary"/>
    <x v="254"/>
    <d v="2015-10-17T02:00:00"/>
    <x v="0"/>
    <s v="Oct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n v="188"/>
    <s v="film &amp; video/documentary"/>
    <n v="107"/>
    <x v="0"/>
    <s v="documentary"/>
    <x v="255"/>
    <d v="2011-03-16T11:38:02"/>
    <x v="6"/>
    <s v="Mar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n v="275"/>
    <s v="film &amp; video/documentary"/>
    <n v="139"/>
    <x v="0"/>
    <s v="documentary"/>
    <x v="256"/>
    <d v="2013-03-16T18:27:47"/>
    <x v="4"/>
    <s v="Mar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n v="560"/>
    <s v="film &amp; video/documentary"/>
    <n v="107"/>
    <x v="0"/>
    <s v="documentary"/>
    <x v="257"/>
    <d v="2016-05-19T15:02:42"/>
    <x v="2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n v="688"/>
    <s v="film &amp; video/documentary"/>
    <n v="191"/>
    <x v="0"/>
    <s v="documentary"/>
    <x v="258"/>
    <d v="2011-06-18T01:14:26"/>
    <x v="6"/>
    <s v="Ju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n v="942"/>
    <s v="film &amp; video/documentary"/>
    <n v="132"/>
    <x v="0"/>
    <s v="documentary"/>
    <x v="259"/>
    <d v="2015-04-08T17:42:49"/>
    <x v="0"/>
    <s v="Apr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n v="88"/>
    <s v="film &amp; video/documentary"/>
    <n v="106"/>
    <x v="0"/>
    <s v="documentary"/>
    <x v="260"/>
    <d v="2010-07-17T09:59:00"/>
    <x v="7"/>
    <s v="Jul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n v="220"/>
    <s v="film &amp; video/documentary"/>
    <n v="107"/>
    <x v="0"/>
    <s v="documentary"/>
    <x v="261"/>
    <d v="2012-06-07T14:55:00"/>
    <x v="5"/>
    <s v="Jun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n v="145"/>
    <s v="film &amp; video/documentary"/>
    <n v="240"/>
    <x v="0"/>
    <s v="documentary"/>
    <x v="262"/>
    <d v="2011-02-26T05:57:08"/>
    <x v="6"/>
    <s v="Feb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n v="963"/>
    <s v="film &amp; video/documentary"/>
    <n v="118"/>
    <x v="0"/>
    <s v="documentary"/>
    <x v="263"/>
    <d v="2012-09-27T22:54:54"/>
    <x v="5"/>
    <s v="Sep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n v="91"/>
    <s v="film &amp; video/documentary"/>
    <n v="118"/>
    <x v="0"/>
    <s v="documentary"/>
    <x v="264"/>
    <d v="2012-05-11T14:53:15"/>
    <x v="5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n v="58"/>
    <s v="film &amp; video/documentary"/>
    <n v="111"/>
    <x v="0"/>
    <s v="documentary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n v="36"/>
    <s v="film &amp; video/documentary"/>
    <n v="146"/>
    <x v="0"/>
    <s v="documentary"/>
    <x v="266"/>
    <d v="2010-04-23T03:51:00"/>
    <x v="7"/>
    <s v="Apr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n v="165"/>
    <s v="film &amp; video/documentary"/>
    <n v="132"/>
    <x v="0"/>
    <s v="documentary"/>
    <x v="267"/>
    <d v="2014-06-25T10:51:39"/>
    <x v="3"/>
    <s v="Jun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n v="111"/>
    <s v="film &amp; video/documentary"/>
    <n v="111"/>
    <x v="0"/>
    <s v="documentary"/>
    <x v="268"/>
    <d v="2011-11-07T04:39:38"/>
    <x v="6"/>
    <s v="Nov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n v="1596"/>
    <s v="film &amp; video/documentary"/>
    <n v="147"/>
    <x v="0"/>
    <s v="documentary"/>
    <x v="269"/>
    <d v="2017-02-22T04:43:42"/>
    <x v="1"/>
    <s v="Feb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n v="61"/>
    <s v="film &amp; video/documentary"/>
    <n v="153"/>
    <x v="0"/>
    <s v="documentary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n v="287"/>
    <s v="film &amp; video/documentary"/>
    <n v="105"/>
    <x v="0"/>
    <s v="documentary"/>
    <x v="271"/>
    <d v="2014-01-02T08:00:00"/>
    <x v="4"/>
    <s v="Ja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n v="65"/>
    <s v="film &amp; video/documentary"/>
    <n v="177"/>
    <x v="0"/>
    <s v="documentary"/>
    <x v="272"/>
    <d v="2010-04-28T18:49:00"/>
    <x v="7"/>
    <s v="Apr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n v="118"/>
    <s v="film &amp; video/documentary"/>
    <n v="108"/>
    <x v="0"/>
    <s v="documentary"/>
    <x v="273"/>
    <d v="2011-07-03T11:57:46"/>
    <x v="6"/>
    <s v="J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n v="113"/>
    <s v="film &amp; video/documentary"/>
    <n v="156"/>
    <x v="0"/>
    <s v="documentary"/>
    <x v="274"/>
    <d v="2012-04-05T06:59:00"/>
    <x v="5"/>
    <s v="Apr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n v="332"/>
    <s v="film &amp; video/documentary"/>
    <n v="108"/>
    <x v="0"/>
    <s v="documentary"/>
    <x v="275"/>
    <d v="2012-11-10T01:46:06"/>
    <x v="5"/>
    <s v="Nov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n v="62"/>
    <s v="film &amp; video/documentary"/>
    <n v="148"/>
    <x v="0"/>
    <s v="documentary"/>
    <x v="276"/>
    <d v="2012-04-28T00:57:54"/>
    <x v="5"/>
    <s v="Apr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n v="951"/>
    <s v="film &amp; video/documentary"/>
    <n v="110"/>
    <x v="0"/>
    <s v="documentary"/>
    <x v="277"/>
    <d v="2015-05-23T21:23:39"/>
    <x v="0"/>
    <s v="Ma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n v="415"/>
    <s v="film &amp; video/documentary"/>
    <n v="150"/>
    <x v="0"/>
    <s v="documentary"/>
    <x v="278"/>
    <d v="2012-10-12T00:58:59"/>
    <x v="5"/>
    <s v="Oct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n v="305"/>
    <s v="film &amp; video/documentary"/>
    <n v="157"/>
    <x v="0"/>
    <s v="documentary"/>
    <x v="279"/>
    <d v="2017-02-27T02:01:00"/>
    <x v="1"/>
    <s v="Feb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n v="2139"/>
    <s v="film &amp; video/documentary"/>
    <n v="156"/>
    <x v="0"/>
    <s v="documentary"/>
    <x v="280"/>
    <d v="2014-05-30T14:10:35"/>
    <x v="3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n v="79"/>
    <s v="film &amp; video/documentary"/>
    <n v="121"/>
    <x v="0"/>
    <s v="documentary"/>
    <x v="281"/>
    <d v="2009-08-10T19:26:00"/>
    <x v="8"/>
    <s v="Aug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n v="179"/>
    <s v="film &amp; video/documentary"/>
    <n v="101"/>
    <x v="0"/>
    <s v="documentary"/>
    <x v="282"/>
    <d v="2010-02-22T22:00:00"/>
    <x v="7"/>
    <s v="Feb"/>
  </r>
  <r>
    <n v="283"/>
    <s v="SOLE SURVIVOR"/>
    <s v="What is the impact of survivorship on the human condition?"/>
    <n v="18000"/>
    <n v="20569.05"/>
    <x v="0"/>
    <s v="US"/>
    <s v="USD"/>
    <n v="1306904340"/>
    <n v="1305219744"/>
    <n v="202"/>
    <s v="film &amp; video/documentary"/>
    <n v="114"/>
    <x v="0"/>
    <s v="documentary"/>
    <x v="283"/>
    <d v="2011-06-01T04:59:00"/>
    <x v="6"/>
    <s v="Jun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n v="760"/>
    <s v="film &amp; video/documentary"/>
    <n v="105"/>
    <x v="0"/>
    <s v="documentary"/>
    <x v="284"/>
    <d v="2012-01-21T17:43:00"/>
    <x v="6"/>
    <s v="Jan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n v="563"/>
    <s v="film &amp; video/documentary"/>
    <n v="229"/>
    <x v="0"/>
    <s v="documentary"/>
    <x v="285"/>
    <d v="2013-09-19T18:08:48"/>
    <x v="4"/>
    <s v="Sep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n v="135"/>
    <s v="film &amp; video/documentary"/>
    <n v="109"/>
    <x v="0"/>
    <s v="documentary"/>
    <x v="286"/>
    <d v="2013-03-25T18:35:24"/>
    <x v="4"/>
    <s v="Mar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n v="290"/>
    <s v="film &amp; video/documentary"/>
    <n v="176"/>
    <x v="0"/>
    <s v="documentary"/>
    <x v="287"/>
    <d v="2012-11-02T04:00:00"/>
    <x v="5"/>
    <s v="Nov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n v="447"/>
    <s v="film &amp; video/documentary"/>
    <n v="103"/>
    <x v="0"/>
    <s v="documentary"/>
    <x v="288"/>
    <d v="2012-06-26T04:03:13"/>
    <x v="5"/>
    <s v="Jun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n v="232"/>
    <s v="film &amp; video/documentary"/>
    <n v="105"/>
    <x v="0"/>
    <s v="documentary"/>
    <x v="289"/>
    <d v="2013-11-02T10:57:14"/>
    <x v="4"/>
    <s v="Nov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n v="168"/>
    <s v="film &amp; video/documentary"/>
    <n v="107"/>
    <x v="0"/>
    <s v="documentary"/>
    <x v="290"/>
    <d v="2011-02-02T07:59:00"/>
    <x v="7"/>
    <s v="Feb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n v="128"/>
    <s v="film &amp; video/documentary"/>
    <n v="120"/>
    <x v="0"/>
    <s v="documentary"/>
    <x v="291"/>
    <d v="2013-05-01T00:01:00"/>
    <x v="4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n v="493"/>
    <s v="film &amp; video/documentary"/>
    <n v="102"/>
    <x v="0"/>
    <s v="documentary"/>
    <x v="292"/>
    <d v="2011-10-29T03:59:00"/>
    <x v="6"/>
    <s v="Oct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n v="131"/>
    <s v="film &amp; video/documentary"/>
    <n v="101"/>
    <x v="0"/>
    <s v="documentary"/>
    <x v="293"/>
    <d v="2014-04-20T16:01:54"/>
    <x v="3"/>
    <s v="Apr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n v="50"/>
    <s v="film &amp; video/documentary"/>
    <n v="100"/>
    <x v="0"/>
    <s v="documentary"/>
    <x v="294"/>
    <d v="2010-07-19T16:00:00"/>
    <x v="7"/>
    <s v="J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n v="665"/>
    <s v="film &amp; video/documentary"/>
    <n v="133"/>
    <x v="0"/>
    <s v="documentary"/>
    <x v="295"/>
    <d v="2013-11-01T00:00:00"/>
    <x v="4"/>
    <s v="Nov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n v="129"/>
    <s v="film &amp; video/documentary"/>
    <n v="119"/>
    <x v="0"/>
    <s v="documentary"/>
    <x v="296"/>
    <d v="2012-09-07T11:24:43"/>
    <x v="5"/>
    <s v="Sep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n v="142"/>
    <s v="film &amp; video/documentary"/>
    <n v="101"/>
    <x v="0"/>
    <s v="documentary"/>
    <x v="297"/>
    <d v="2015-05-01T03:59:00"/>
    <x v="0"/>
    <s v="Ma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n v="2436"/>
    <s v="film &amp; video/documentary"/>
    <n v="109"/>
    <x v="0"/>
    <s v="documentary"/>
    <x v="298"/>
    <d v="2014-05-09T21:00:00"/>
    <x v="3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n v="244"/>
    <s v="film &amp; video/documentary"/>
    <n v="179"/>
    <x v="0"/>
    <s v="documentary"/>
    <x v="299"/>
    <d v="2010-11-17T06:24:20"/>
    <x v="7"/>
    <s v="Nov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n v="298"/>
    <s v="film &amp; video/documentary"/>
    <n v="102"/>
    <x v="0"/>
    <s v="documentary"/>
    <x v="300"/>
    <d v="2011-04-24T23:02:18"/>
    <x v="6"/>
    <s v="Apr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n v="251"/>
    <s v="film &amp; video/documentary"/>
    <n v="119"/>
    <x v="0"/>
    <s v="documentary"/>
    <x v="301"/>
    <d v="2013-03-19T16:42:15"/>
    <x v="4"/>
    <s v="Mar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n v="108"/>
    <s v="film &amp; video/documentary"/>
    <n v="100"/>
    <x v="0"/>
    <s v="documentary"/>
    <x v="302"/>
    <d v="2012-02-24T20:33:58"/>
    <x v="5"/>
    <s v="Feb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n v="82"/>
    <s v="film &amp; video/documentary"/>
    <n v="137"/>
    <x v="0"/>
    <s v="documentary"/>
    <x v="303"/>
    <d v="2012-06-02T01:42:26"/>
    <x v="5"/>
    <s v="Jun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n v="74"/>
    <s v="film &amp; video/documentary"/>
    <n v="232"/>
    <x v="0"/>
    <s v="documentary"/>
    <x v="304"/>
    <d v="2012-09-01T02:00:00"/>
    <x v="5"/>
    <s v="Sep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n v="189"/>
    <s v="film &amp; video/documentary"/>
    <n v="130"/>
    <x v="0"/>
    <s v="documentary"/>
    <x v="305"/>
    <d v="2012-03-10T15:07:29"/>
    <x v="5"/>
    <s v="Mar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n v="80"/>
    <s v="film &amp; video/documentary"/>
    <n v="293"/>
    <x v="0"/>
    <s v="documentary"/>
    <x v="306"/>
    <d v="2013-03-20T19:05:33"/>
    <x v="4"/>
    <s v="Mar"/>
  </r>
  <r>
    <n v="307"/>
    <s v="Grammar Revolution"/>
    <s v="Why is grammar important?"/>
    <n v="22000"/>
    <n v="24490"/>
    <x v="0"/>
    <s v="US"/>
    <s v="USD"/>
    <n v="1360276801"/>
    <n v="1357684801"/>
    <n v="576"/>
    <s v="film &amp; video/documentary"/>
    <n v="111"/>
    <x v="0"/>
    <s v="documentary"/>
    <x v="307"/>
    <d v="2013-02-07T22:40:01"/>
    <x v="4"/>
    <s v="Feb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n v="202"/>
    <s v="film &amp; video/documentary"/>
    <n v="106"/>
    <x v="0"/>
    <s v="documentary"/>
    <x v="308"/>
    <d v="2011-03-10T16:40:10"/>
    <x v="6"/>
    <s v="Mar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n v="238"/>
    <s v="film &amp; video/documentary"/>
    <n v="119"/>
    <x v="0"/>
    <s v="documentary"/>
    <x v="309"/>
    <d v="2012-09-03T18:02:14"/>
    <x v="5"/>
    <s v="Sep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n v="36"/>
    <s v="film &amp; video/documentary"/>
    <n v="104"/>
    <x v="0"/>
    <s v="documentary"/>
    <x v="310"/>
    <d v="2011-10-20T02:00:00"/>
    <x v="6"/>
    <s v="Oct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n v="150"/>
    <s v="film &amp; video/documentary"/>
    <n v="104"/>
    <x v="0"/>
    <s v="documentary"/>
    <x v="311"/>
    <d v="2012-01-01T07:59:00"/>
    <x v="6"/>
    <s v="Ja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n v="146"/>
    <s v="film &amp; video/documentary"/>
    <n v="112"/>
    <x v="0"/>
    <s v="documentary"/>
    <x v="312"/>
    <d v="2013-04-14T21:03:52"/>
    <x v="4"/>
    <s v="Apr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n v="222"/>
    <s v="film &amp; video/documentary"/>
    <n v="105"/>
    <x v="0"/>
    <s v="documentary"/>
    <x v="313"/>
    <d v="2010-08-11T15:59:00"/>
    <x v="7"/>
    <s v="Aug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n v="120"/>
    <s v="film &amp; video/documentary"/>
    <n v="385"/>
    <x v="0"/>
    <s v="documentary"/>
    <x v="314"/>
    <d v="2013-03-01T19:59:48"/>
    <x v="4"/>
    <s v="Mar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n v="126"/>
    <s v="film &amp; video/documentary"/>
    <n v="101"/>
    <x v="0"/>
    <s v="documentary"/>
    <x v="315"/>
    <d v="2012-08-22T18:32:14"/>
    <x v="5"/>
    <s v="Aug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n v="158"/>
    <s v="film &amp; video/documentary"/>
    <n v="114"/>
    <x v="0"/>
    <s v="documentary"/>
    <x v="316"/>
    <d v="2014-12-11T04:59:00"/>
    <x v="3"/>
    <s v="De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n v="316"/>
    <s v="film &amp; video/documentary"/>
    <n v="101"/>
    <x v="0"/>
    <s v="documentary"/>
    <x v="317"/>
    <d v="2013-12-11T16:14:43"/>
    <x v="4"/>
    <s v="Dec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n v="284"/>
    <s v="film &amp; video/documentary"/>
    <n v="283"/>
    <x v="0"/>
    <s v="documentary"/>
    <x v="318"/>
    <d v="2013-03-26T23:55:51"/>
    <x v="4"/>
    <s v="Mar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n v="51"/>
    <s v="film &amp; video/documentary"/>
    <n v="113"/>
    <x v="0"/>
    <s v="documentary"/>
    <x v="319"/>
    <d v="2010-02-02T07:59:00"/>
    <x v="8"/>
    <s v="F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n v="158"/>
    <s v="film &amp; video/documentary"/>
    <n v="107"/>
    <x v="0"/>
    <s v="documentary"/>
    <x v="320"/>
    <d v="2015-12-22T23:00:00"/>
    <x v="0"/>
    <s v="Dec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n v="337"/>
    <s v="film &amp; video/documentary"/>
    <n v="103"/>
    <x v="0"/>
    <s v="documentary"/>
    <x v="321"/>
    <d v="2016-11-08T11:43:06"/>
    <x v="2"/>
    <s v="Nov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n v="186"/>
    <s v="film &amp; video/documentary"/>
    <n v="108"/>
    <x v="0"/>
    <s v="documentary"/>
    <x v="322"/>
    <d v="2016-05-13T13:40:48"/>
    <x v="2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n v="58"/>
    <s v="film &amp; video/documentary"/>
    <n v="123"/>
    <x v="0"/>
    <s v="documentary"/>
    <x v="323"/>
    <d v="2016-12-21T07:59:00"/>
    <x v="2"/>
    <s v="Dec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n v="82"/>
    <s v="film &amp; video/documentary"/>
    <n v="102"/>
    <x v="0"/>
    <s v="documentary"/>
    <x v="324"/>
    <d v="2015-08-01T15:01:48"/>
    <x v="0"/>
    <s v="Aug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n v="736"/>
    <s v="film &amp; video/documentary"/>
    <n v="104"/>
    <x v="0"/>
    <s v="documentary"/>
    <x v="325"/>
    <d v="2016-12-20T04:30:33"/>
    <x v="2"/>
    <s v="Dec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n v="1151"/>
    <s v="film &amp; video/documentary"/>
    <n v="113"/>
    <x v="0"/>
    <s v="documentary"/>
    <x v="326"/>
    <d v="2017-03-14T22:57:00"/>
    <x v="1"/>
    <s v="Mar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n v="34"/>
    <s v="film &amp; video/documentary"/>
    <n v="136"/>
    <x v="0"/>
    <s v="documentary"/>
    <x v="327"/>
    <d v="2015-03-22T08:00:00"/>
    <x v="0"/>
    <s v="Mar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n v="498"/>
    <s v="film &amp; video/documentary"/>
    <n v="104"/>
    <x v="0"/>
    <s v="documentary"/>
    <x v="328"/>
    <d v="2015-11-01T04:00:00"/>
    <x v="0"/>
    <s v="Nov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n v="167"/>
    <s v="film &amp; video/documentary"/>
    <n v="106"/>
    <x v="0"/>
    <s v="documentary"/>
    <x v="329"/>
    <d v="2015-11-07T04:00:00"/>
    <x v="0"/>
    <s v="Nov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n v="340"/>
    <s v="film &amp; video/documentary"/>
    <n v="102"/>
    <x v="0"/>
    <s v="documentary"/>
    <x v="330"/>
    <d v="2013-05-17T03:59:00"/>
    <x v="4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n v="438"/>
    <s v="film &amp; video/documentary"/>
    <n v="107"/>
    <x v="0"/>
    <s v="documentary"/>
    <x v="331"/>
    <d v="2016-06-17T13:57:14"/>
    <x v="2"/>
    <s v="Jun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n v="555"/>
    <s v="film &amp; video/documentary"/>
    <n v="113"/>
    <x v="0"/>
    <s v="documentary"/>
    <x v="332"/>
    <d v="2015-10-28T08:00:00"/>
    <x v="0"/>
    <s v="Oct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n v="266"/>
    <s v="film &amp; video/documentary"/>
    <n v="125"/>
    <x v="0"/>
    <s v="documentary"/>
    <x v="333"/>
    <d v="2016-04-07T14:16:31"/>
    <x v="2"/>
    <s v="Apr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n v="69"/>
    <s v="film &amp; video/documentary"/>
    <n v="101"/>
    <x v="0"/>
    <s v="documentary"/>
    <x v="334"/>
    <d v="2015-05-15T19:00:00"/>
    <x v="0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n v="80"/>
    <s v="film &amp; video/documentary"/>
    <n v="103"/>
    <x v="0"/>
    <s v="documentary"/>
    <x v="335"/>
    <d v="2015-05-08T22:00:00"/>
    <x v="0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n v="493"/>
    <s v="film &amp; video/documentary"/>
    <n v="117"/>
    <x v="0"/>
    <s v="documentary"/>
    <x v="336"/>
    <d v="2015-11-13T15:18:38"/>
    <x v="0"/>
    <s v="Nov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n v="31"/>
    <s v="film &amp; video/documentary"/>
    <n v="101"/>
    <x v="0"/>
    <s v="documentary"/>
    <x v="337"/>
    <d v="2015-03-14T02:05:08"/>
    <x v="0"/>
    <s v="Mar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n v="236"/>
    <s v="film &amp; video/documentary"/>
    <n v="110"/>
    <x v="0"/>
    <s v="documentary"/>
    <x v="338"/>
    <d v="2016-09-03T01:00:00"/>
    <x v="2"/>
    <s v="Sep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n v="89"/>
    <s v="film &amp; video/documentary"/>
    <n v="108"/>
    <x v="0"/>
    <s v="documentary"/>
    <x v="339"/>
    <d v="2015-04-29T18:14:28"/>
    <x v="0"/>
    <s v="Apr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n v="299"/>
    <s v="film &amp; video/documentary"/>
    <n v="125"/>
    <x v="0"/>
    <s v="documentary"/>
    <x v="340"/>
    <d v="2017-03-08T21:00:00"/>
    <x v="1"/>
    <s v="Mar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n v="55"/>
    <s v="film &amp; video/documentary"/>
    <n v="107"/>
    <x v="0"/>
    <s v="documentary"/>
    <x v="341"/>
    <d v="2014-10-01T03:59:00"/>
    <x v="3"/>
    <s v="Oct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n v="325"/>
    <s v="film &amp; video/documentary"/>
    <n v="100"/>
    <x v="0"/>
    <s v="documentary"/>
    <x v="342"/>
    <d v="2016-04-29T18:44:25"/>
    <x v="2"/>
    <s v="Ap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n v="524"/>
    <s v="film &amp; video/documentary"/>
    <n v="102"/>
    <x v="0"/>
    <s v="documentary"/>
    <x v="343"/>
    <d v="2014-11-14T03:00:00"/>
    <x v="3"/>
    <s v="Nov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n v="285"/>
    <s v="film &amp; video/documentary"/>
    <n v="102"/>
    <x v="0"/>
    <s v="documentary"/>
    <x v="344"/>
    <d v="2015-06-01T02:20:00"/>
    <x v="0"/>
    <s v="Ju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n v="179"/>
    <s v="film &amp; video/documentary"/>
    <n v="123"/>
    <x v="0"/>
    <s v="documentary"/>
    <x v="345"/>
    <d v="2015-05-20T22:39:50"/>
    <x v="0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n v="188"/>
    <s v="film &amp; video/documentary"/>
    <n v="170"/>
    <x v="0"/>
    <s v="documentary"/>
    <x v="346"/>
    <d v="2015-10-14T12:00:21"/>
    <x v="0"/>
    <s v="Oct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n v="379"/>
    <s v="film &amp; video/documentary"/>
    <n v="112"/>
    <x v="0"/>
    <s v="documentary"/>
    <x v="347"/>
    <d v="2015-11-14T12:53:29"/>
    <x v="0"/>
    <s v="Nov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n v="119"/>
    <s v="film &amp; video/documentary"/>
    <n v="103"/>
    <x v="0"/>
    <s v="documentary"/>
    <x v="348"/>
    <d v="2015-08-21T14:05:16"/>
    <x v="0"/>
    <s v="Aug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n v="167"/>
    <s v="film &amp; video/documentary"/>
    <n v="107"/>
    <x v="0"/>
    <s v="documentary"/>
    <x v="349"/>
    <d v="2017-02-24T11:58:28"/>
    <x v="1"/>
    <s v="Feb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n v="221"/>
    <s v="film &amp; video/documentary"/>
    <n v="115"/>
    <x v="0"/>
    <s v="documentary"/>
    <x v="350"/>
    <d v="2016-09-11T03:59:00"/>
    <x v="2"/>
    <s v="Sep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n v="964"/>
    <s v="film &amp; video/documentary"/>
    <n v="127"/>
    <x v="0"/>
    <s v="documentary"/>
    <x v="351"/>
    <d v="2016-04-07T22:09:14"/>
    <x v="2"/>
    <s v="Apr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n v="286"/>
    <s v="film &amp; video/documentary"/>
    <n v="117"/>
    <x v="0"/>
    <s v="documentary"/>
    <x v="352"/>
    <d v="2014-10-08T04:01:08"/>
    <x v="3"/>
    <s v="Oct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n v="613"/>
    <s v="film &amp; video/documentary"/>
    <n v="109"/>
    <x v="0"/>
    <s v="documentary"/>
    <x v="353"/>
    <d v="2015-11-19T20:00:19"/>
    <x v="0"/>
    <s v="Nov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n v="29"/>
    <s v="film &amp; video/documentary"/>
    <n v="104"/>
    <x v="0"/>
    <s v="documentary"/>
    <x v="354"/>
    <d v="2016-04-08T18:52:01"/>
    <x v="2"/>
    <s v="Apr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n v="165"/>
    <s v="film &amp; video/documentary"/>
    <n v="116"/>
    <x v="0"/>
    <s v="documentary"/>
    <x v="355"/>
    <d v="2014-12-01T08:03:14"/>
    <x v="3"/>
    <s v="Dec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n v="97"/>
    <s v="film &amp; video/documentary"/>
    <n v="103"/>
    <x v="0"/>
    <s v="documentary"/>
    <x v="356"/>
    <d v="2016-03-16T18:16:33"/>
    <x v="2"/>
    <s v="Mar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n v="303"/>
    <s v="film &amp; video/documentary"/>
    <n v="174"/>
    <x v="0"/>
    <s v="documentary"/>
    <x v="357"/>
    <d v="2015-04-24T05:19:57"/>
    <x v="0"/>
    <s v="Apr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n v="267"/>
    <s v="film &amp; video/documentary"/>
    <n v="103"/>
    <x v="0"/>
    <s v="documentary"/>
    <x v="358"/>
    <d v="2016-06-15T15:00:00"/>
    <x v="2"/>
    <s v="Jun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n v="302"/>
    <s v="film &amp; video/documentary"/>
    <n v="105"/>
    <x v="0"/>
    <s v="documentary"/>
    <x v="359"/>
    <d v="2014-11-14T05:12:00"/>
    <x v="3"/>
    <s v="Nov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n v="87"/>
    <s v="film &amp; video/documentary"/>
    <n v="101"/>
    <x v="0"/>
    <s v="documentary"/>
    <x v="360"/>
    <d v="2015-07-23T03:11:00"/>
    <x v="0"/>
    <s v="J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n v="354"/>
    <s v="film &amp; video/documentary"/>
    <n v="111"/>
    <x v="0"/>
    <s v="documentary"/>
    <x v="361"/>
    <d v="2014-11-23T01:01:46"/>
    <x v="3"/>
    <s v="Nov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n v="86"/>
    <s v="film &amp; video/documentary"/>
    <n v="124"/>
    <x v="0"/>
    <s v="documentary"/>
    <x v="362"/>
    <d v="2014-08-08T00:00:00"/>
    <x v="3"/>
    <s v="Aug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n v="26"/>
    <s v="film &amp; video/documentary"/>
    <n v="101"/>
    <x v="0"/>
    <s v="documentary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n v="113"/>
    <s v="film &amp; video/documentary"/>
    <n v="110"/>
    <x v="0"/>
    <s v="documentary"/>
    <x v="364"/>
    <d v="2014-06-21T03:59:00"/>
    <x v="3"/>
    <s v="Jun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n v="65"/>
    <s v="film &amp; video/documentary"/>
    <n v="104"/>
    <x v="0"/>
    <s v="documentary"/>
    <x v="365"/>
    <d v="2014-02-28T14:33:19"/>
    <x v="3"/>
    <s v="Feb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n v="134"/>
    <s v="film &amp; video/documentary"/>
    <n v="101"/>
    <x v="0"/>
    <s v="documentary"/>
    <x v="366"/>
    <d v="2012-05-20T19:01:58"/>
    <x v="5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n v="119"/>
    <s v="film &amp; video/documentary"/>
    <n v="103"/>
    <x v="0"/>
    <s v="documentary"/>
    <x v="367"/>
    <d v="2013-05-01T04:59:00"/>
    <x v="4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n v="159"/>
    <s v="film &amp; video/documentary"/>
    <n v="104"/>
    <x v="0"/>
    <s v="documentary"/>
    <x v="368"/>
    <d v="2015-03-15T13:32:02"/>
    <x v="0"/>
    <s v="Mar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n v="167"/>
    <s v="film &amp; video/documentary"/>
    <n v="110"/>
    <x v="0"/>
    <s v="documentary"/>
    <x v="369"/>
    <d v="2012-01-15T13:14:29"/>
    <x v="6"/>
    <s v="Ja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n v="43"/>
    <s v="film &amp; video/documentary"/>
    <n v="122"/>
    <x v="0"/>
    <s v="documentary"/>
    <x v="370"/>
    <d v="2017-01-06T19:05:00"/>
    <x v="2"/>
    <s v="Jan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n v="1062"/>
    <s v="film &amp; video/documentary"/>
    <n v="114"/>
    <x v="0"/>
    <s v="documentary"/>
    <x v="371"/>
    <d v="2013-02-01T18:25:39"/>
    <x v="5"/>
    <s v="Feb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n v="9"/>
    <s v="film &amp; video/documentary"/>
    <n v="125"/>
    <x v="0"/>
    <s v="documentary"/>
    <x v="372"/>
    <d v="2016-04-05T16:00:00"/>
    <x v="2"/>
    <s v="Apr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n v="89"/>
    <s v="film &amp; video/documentary"/>
    <n v="107"/>
    <x v="0"/>
    <s v="documentary"/>
    <x v="373"/>
    <d v="2012-07-18T21:53:18"/>
    <x v="5"/>
    <s v="J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n v="174"/>
    <s v="film &amp; video/documentary"/>
    <n v="131"/>
    <x v="0"/>
    <s v="documentary"/>
    <x v="374"/>
    <d v="2011-09-16T21:20:31"/>
    <x v="6"/>
    <s v="Sep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n v="14"/>
    <s v="film &amp; video/documentary"/>
    <n v="120"/>
    <x v="0"/>
    <s v="documentary"/>
    <x v="375"/>
    <d v="2014-03-01T17:18:00"/>
    <x v="3"/>
    <s v="Mar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n v="48"/>
    <s v="film &amp; video/documentary"/>
    <n v="106"/>
    <x v="0"/>
    <s v="documentary"/>
    <x v="376"/>
    <d v="2016-08-25T10:51:56"/>
    <x v="2"/>
    <s v="Aug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n v="133"/>
    <s v="film &amp; video/documentary"/>
    <n v="114"/>
    <x v="0"/>
    <s v="documentary"/>
    <x v="377"/>
    <d v="2015-11-14T07:01:00"/>
    <x v="0"/>
    <s v="Nov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n v="83"/>
    <s v="film &amp; video/documentary"/>
    <n v="112"/>
    <x v="0"/>
    <s v="documentary"/>
    <x v="378"/>
    <d v="2016-01-25T23:52:00"/>
    <x v="2"/>
    <s v="Ja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n v="149"/>
    <s v="film &amp; video/documentary"/>
    <n v="116"/>
    <x v="0"/>
    <s v="documentary"/>
    <x v="379"/>
    <d v="2012-05-03T16:31:12"/>
    <x v="5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n v="49"/>
    <s v="film &amp; video/documentary"/>
    <n v="142"/>
    <x v="0"/>
    <s v="documentary"/>
    <x v="380"/>
    <d v="2016-01-23T17:16:32"/>
    <x v="0"/>
    <s v="Jan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n v="251"/>
    <s v="film &amp; video/documentary"/>
    <n v="105"/>
    <x v="0"/>
    <s v="documentary"/>
    <x v="381"/>
    <d v="2012-07-30T05:00:00"/>
    <x v="5"/>
    <s v="Jul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n v="22"/>
    <s v="film &amp; video/documentary"/>
    <n v="256"/>
    <x v="0"/>
    <s v="documentary"/>
    <x v="382"/>
    <d v="2012-09-06T17:01:40"/>
    <x v="5"/>
    <s v="Sep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n v="48"/>
    <s v="film &amp; video/documentary"/>
    <n v="207"/>
    <x v="0"/>
    <s v="documentary"/>
    <x v="383"/>
    <d v="2014-05-19T02:49:19"/>
    <x v="3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n v="383"/>
    <s v="film &amp; video/documentary"/>
    <n v="112"/>
    <x v="0"/>
    <s v="documentary"/>
    <x v="384"/>
    <d v="2015-01-06T18:45:47"/>
    <x v="3"/>
    <s v="Jan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n v="237"/>
    <s v="film &amp; video/documentary"/>
    <n v="106"/>
    <x v="0"/>
    <s v="documentary"/>
    <x v="385"/>
    <d v="2014-11-21T15:01:41"/>
    <x v="3"/>
    <s v="Nov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n v="13"/>
    <s v="film &amp; video/documentary"/>
    <n v="100"/>
    <x v="0"/>
    <s v="documentary"/>
    <x v="386"/>
    <d v="2015-08-10T22:49:51"/>
    <x v="0"/>
    <s v="Aug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n v="562"/>
    <s v="film &amp; video/documentary"/>
    <n v="214"/>
    <x v="0"/>
    <s v="documentary"/>
    <x v="387"/>
    <d v="2015-08-15T06:00:00"/>
    <x v="0"/>
    <s v="Aug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n v="71"/>
    <s v="film &amp; video/documentary"/>
    <n v="126"/>
    <x v="0"/>
    <s v="documentary"/>
    <x v="388"/>
    <d v="2016-07-28T01:49:40"/>
    <x v="2"/>
    <s v="Jul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n v="1510"/>
    <s v="film &amp; video/documentary"/>
    <n v="182"/>
    <x v="0"/>
    <s v="documentary"/>
    <x v="389"/>
    <d v="2014-03-07T22:59:00"/>
    <x v="3"/>
    <s v="Mar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n v="14"/>
    <s v="film &amp; video/documentary"/>
    <n v="100"/>
    <x v="0"/>
    <s v="documentary"/>
    <x v="390"/>
    <d v="2015-05-08T00:52:52"/>
    <x v="0"/>
    <s v="Ma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n v="193"/>
    <s v="film &amp; video/documentary"/>
    <n v="101"/>
    <x v="0"/>
    <s v="documentary"/>
    <x v="391"/>
    <d v="2011-12-18T00:59:00"/>
    <x v="6"/>
    <s v="Dec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n v="206"/>
    <s v="film &amp; video/documentary"/>
    <n v="101"/>
    <x v="0"/>
    <s v="documentary"/>
    <x v="392"/>
    <d v="2011-09-08T03:00:00"/>
    <x v="6"/>
    <s v="Sep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n v="351"/>
    <s v="film &amp; video/documentary"/>
    <n v="110"/>
    <x v="0"/>
    <s v="documentary"/>
    <x v="393"/>
    <d v="2013-10-10T17:00:52"/>
    <x v="4"/>
    <s v="Oct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n v="50"/>
    <s v="film &amp; video/documentary"/>
    <n v="112"/>
    <x v="0"/>
    <s v="documentary"/>
    <x v="394"/>
    <d v="2016-04-17T18:38:02"/>
    <x v="2"/>
    <s v="Apr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n v="184"/>
    <s v="film &amp; video/documentary"/>
    <n v="108"/>
    <x v="0"/>
    <s v="documentary"/>
    <x v="395"/>
    <d v="2012-04-27T21:32:00"/>
    <x v="5"/>
    <s v="Apr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n v="196"/>
    <s v="film &amp; video/documentary"/>
    <n v="107"/>
    <x v="0"/>
    <s v="documentary"/>
    <x v="396"/>
    <d v="2012-07-07T13:33:26"/>
    <x v="5"/>
    <s v="J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n v="229"/>
    <s v="film &amp; video/documentary"/>
    <n v="104"/>
    <x v="0"/>
    <s v="documentary"/>
    <x v="397"/>
    <d v="2010-09-01T03:44:00"/>
    <x v="7"/>
    <s v="Sep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n v="67"/>
    <s v="film &amp; video/documentary"/>
    <n v="125"/>
    <x v="0"/>
    <s v="documentary"/>
    <x v="398"/>
    <d v="2015-04-29T19:02:06"/>
    <x v="0"/>
    <s v="Ap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n v="95"/>
    <s v="film &amp; video/documentary"/>
    <n v="107"/>
    <x v="0"/>
    <s v="documentary"/>
    <x v="399"/>
    <d v="2016-12-14T12:00:00"/>
    <x v="2"/>
    <s v="Dec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n v="62"/>
    <s v="film &amp; video/documentary"/>
    <n v="112"/>
    <x v="0"/>
    <s v="documentary"/>
    <x v="400"/>
    <d v="2014-05-17T03:30:00"/>
    <x v="3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n v="73"/>
    <s v="film &amp; video/documentary"/>
    <n v="104"/>
    <x v="0"/>
    <s v="documentary"/>
    <x v="401"/>
    <d v="2011-08-07T20:12:50"/>
    <x v="6"/>
    <s v="Aug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n v="43"/>
    <s v="film &amp; video/documentary"/>
    <n v="142"/>
    <x v="0"/>
    <s v="documentary"/>
    <x v="402"/>
    <d v="2015-11-05T13:56:57"/>
    <x v="0"/>
    <s v="Nov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n v="70"/>
    <s v="film &amp; video/documentary"/>
    <n v="105"/>
    <x v="0"/>
    <s v="documentary"/>
    <x v="403"/>
    <d v="2011-08-10T07:08:00"/>
    <x v="6"/>
    <s v="Aug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n v="271"/>
    <s v="film &amp; video/documentary"/>
    <n v="103"/>
    <x v="0"/>
    <s v="documentary"/>
    <x v="404"/>
    <d v="2014-02-05T23:04:00"/>
    <x v="3"/>
    <s v="Feb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n v="55"/>
    <s v="film &amp; video/documentary"/>
    <n v="108"/>
    <x v="0"/>
    <s v="documentary"/>
    <x v="405"/>
    <d v="2014-03-06T02:02:19"/>
    <x v="3"/>
    <s v="Mar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n v="35"/>
    <s v="film &amp; video/documentary"/>
    <n v="108"/>
    <x v="0"/>
    <s v="documentary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n v="22"/>
    <s v="film &amp; video/documentary"/>
    <n v="102"/>
    <x v="0"/>
    <s v="documentary"/>
    <x v="407"/>
    <d v="2011-11-19T21:54:10"/>
    <x v="6"/>
    <s v="Nov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n v="38"/>
    <s v="film &amp; video/documentary"/>
    <n v="101"/>
    <x v="0"/>
    <s v="documentary"/>
    <x v="408"/>
    <d v="2013-11-05T18:39:50"/>
    <x v="4"/>
    <s v="Nov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n v="15"/>
    <s v="film &amp; video/documentary"/>
    <n v="137"/>
    <x v="0"/>
    <s v="documentary"/>
    <x v="409"/>
    <d v="2016-07-22T20:42:24"/>
    <x v="2"/>
    <s v="J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n v="7"/>
    <s v="film &amp; video/documentary"/>
    <n v="128"/>
    <x v="0"/>
    <s v="documentary"/>
    <x v="410"/>
    <d v="2015-06-18T23:33:17"/>
    <x v="0"/>
    <s v="Jun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n v="241"/>
    <s v="film &amp; video/documentary"/>
    <n v="101"/>
    <x v="0"/>
    <s v="documentary"/>
    <x v="411"/>
    <d v="2013-12-22T05:00:00"/>
    <x v="4"/>
    <s v="Dec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n v="55"/>
    <s v="film &amp; video/documentary"/>
    <n v="127"/>
    <x v="0"/>
    <s v="documentary"/>
    <x v="412"/>
    <d v="2012-07-25T17:49:38"/>
    <x v="5"/>
    <s v="Ju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n v="171"/>
    <s v="film &amp; video/documentary"/>
    <n v="105"/>
    <x v="0"/>
    <s v="documentary"/>
    <x v="413"/>
    <d v="2012-07-19T21:03:31"/>
    <x v="5"/>
    <s v="J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n v="208"/>
    <s v="film &amp; video/documentary"/>
    <n v="103"/>
    <x v="0"/>
    <s v="documentary"/>
    <x v="414"/>
    <d v="2013-10-12T01:31:05"/>
    <x v="4"/>
    <s v="Oct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n v="21"/>
    <s v="film &amp; video/documentary"/>
    <n v="102"/>
    <x v="0"/>
    <s v="documentary"/>
    <x v="415"/>
    <d v="2014-10-17T12:00:00"/>
    <x v="3"/>
    <s v="Oct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n v="25"/>
    <s v="film &amp; video/documentary"/>
    <n v="120"/>
    <x v="0"/>
    <s v="documentary"/>
    <x v="416"/>
    <d v="2014-02-08T09:30:31"/>
    <x v="3"/>
    <s v="Feb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n v="52"/>
    <s v="film &amp; video/documentary"/>
    <n v="100"/>
    <x v="0"/>
    <s v="documentary"/>
    <x v="417"/>
    <d v="2013-04-08T04:33:00"/>
    <x v="4"/>
    <s v="Apr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n v="104"/>
    <s v="film &amp; video/documentary"/>
    <n v="101"/>
    <x v="0"/>
    <s v="documentary"/>
    <x v="418"/>
    <d v="2015-07-23T06:46:37"/>
    <x v="0"/>
    <s v="Jul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n v="73"/>
    <s v="film &amp; video/documentary"/>
    <n v="100"/>
    <x v="0"/>
    <s v="documentary"/>
    <x v="419"/>
    <d v="2013-06-29T20:13:07"/>
    <x v="4"/>
    <s v="Ju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n v="3"/>
    <s v="film &amp; video/animation"/>
    <n v="0"/>
    <x v="0"/>
    <s v="animation"/>
    <x v="420"/>
    <d v="2014-03-14T04:40:31"/>
    <x v="3"/>
    <s v="Mar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n v="6"/>
    <s v="film &amp; video/animation"/>
    <n v="2"/>
    <x v="0"/>
    <s v="animation"/>
    <x v="421"/>
    <d v="2015-08-21T11:47:36"/>
    <x v="0"/>
    <s v="Aug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n v="12"/>
    <s v="film &amp; video/animation"/>
    <n v="1"/>
    <x v="0"/>
    <s v="animation"/>
    <x v="422"/>
    <d v="2014-09-11T06:14:57"/>
    <x v="3"/>
    <s v="Sep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n v="13"/>
    <s v="film &amp; video/animation"/>
    <n v="1"/>
    <x v="0"/>
    <s v="animation"/>
    <x v="423"/>
    <d v="2013-06-05T22:13:50"/>
    <x v="4"/>
    <s v="Ju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n v="5"/>
    <s v="film &amp; video/animation"/>
    <n v="7"/>
    <x v="0"/>
    <s v="animation"/>
    <x v="424"/>
    <d v="2012-03-26T08:01:39"/>
    <x v="5"/>
    <s v="Mar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n v="2"/>
    <s v="film &amp; video/animation"/>
    <n v="0"/>
    <x v="0"/>
    <s v="animation"/>
    <x v="425"/>
    <d v="2015-11-27T21:40:04"/>
    <x v="0"/>
    <s v="Nov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n v="8"/>
    <s v="film &amp; video/animation"/>
    <n v="1"/>
    <x v="0"/>
    <s v="animation"/>
    <x v="426"/>
    <d v="2016-03-01T17:05:14"/>
    <x v="2"/>
    <s v="Mar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n v="0"/>
    <s v="film &amp; video/animation"/>
    <n v="0"/>
    <x v="0"/>
    <s v="animation"/>
    <x v="427"/>
    <d v="2015-10-22T18:59:00"/>
    <x v="0"/>
    <s v="Oct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n v="13"/>
    <s v="film &amp; video/animation"/>
    <n v="6"/>
    <x v="0"/>
    <s v="animation"/>
    <x v="428"/>
    <d v="2014-06-16T22:00:00"/>
    <x v="3"/>
    <s v="Ju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n v="0"/>
    <s v="film &amp; video/animation"/>
    <n v="0"/>
    <x v="0"/>
    <s v="animation"/>
    <x v="429"/>
    <d v="2009-11-27T04:59:00"/>
    <x v="8"/>
    <s v="Nov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n v="5"/>
    <s v="film &amp; video/animation"/>
    <n v="2"/>
    <x v="0"/>
    <s v="animation"/>
    <x v="430"/>
    <d v="2013-09-11T02:34:27"/>
    <x v="4"/>
    <s v="Sep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n v="8"/>
    <s v="film &amp; video/animation"/>
    <n v="14"/>
    <x v="0"/>
    <s v="animation"/>
    <x v="431"/>
    <d v="2016-07-05T20:54:43"/>
    <x v="2"/>
    <s v="Jul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n v="8"/>
    <s v="film &amp; video/animation"/>
    <n v="10"/>
    <x v="0"/>
    <s v="animation"/>
    <x v="432"/>
    <d v="2015-10-21T17:26:21"/>
    <x v="0"/>
    <s v="Oct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n v="0"/>
    <s v="film &amp; video/animation"/>
    <n v="0"/>
    <x v="0"/>
    <s v="animation"/>
    <x v="433"/>
    <d v="2015-10-11T15:07:02"/>
    <x v="0"/>
    <s v="Oct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n v="2"/>
    <s v="film &amp; video/animation"/>
    <n v="5"/>
    <x v="0"/>
    <s v="animation"/>
    <x v="434"/>
    <d v="2013-12-01T21:01:42"/>
    <x v="4"/>
    <s v="Dec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n v="3"/>
    <s v="film &amp; video/animation"/>
    <n v="0"/>
    <x v="0"/>
    <s v="animation"/>
    <x v="435"/>
    <d v="2013-09-13T17:56:20"/>
    <x v="4"/>
    <s v="Sep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n v="0"/>
    <s v="film &amp; video/animation"/>
    <n v="0"/>
    <x v="0"/>
    <s v="animation"/>
    <x v="436"/>
    <d v="2013-07-31T08:41:53"/>
    <x v="4"/>
    <s v="Jul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n v="0"/>
    <s v="film &amp; video/animation"/>
    <n v="0"/>
    <x v="0"/>
    <s v="animation"/>
    <x v="437"/>
    <d v="2016-10-08T07:38:46"/>
    <x v="2"/>
    <s v="Oct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n v="11"/>
    <s v="film &amp; video/animation"/>
    <n v="9"/>
    <x v="0"/>
    <s v="animation"/>
    <x v="438"/>
    <d v="2015-11-18T07:15:58"/>
    <x v="0"/>
    <s v="Nov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n v="0"/>
    <s v="film &amp; video/animation"/>
    <n v="0"/>
    <x v="0"/>
    <s v="animation"/>
    <x v="439"/>
    <d v="2014-10-17T18:16:58"/>
    <x v="3"/>
    <s v="Oct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n v="1"/>
    <s v="film &amp; video/animation"/>
    <n v="0"/>
    <x v="0"/>
    <s v="animation"/>
    <x v="440"/>
    <d v="2016-03-24T22:39:13"/>
    <x v="2"/>
    <s v="Mar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n v="0"/>
    <s v="film &amp; video/animation"/>
    <n v="0"/>
    <x v="0"/>
    <s v="animation"/>
    <x v="441"/>
    <d v="2013-11-02T19:03:16"/>
    <x v="4"/>
    <s v="Nov"/>
  </r>
  <r>
    <n v="442"/>
    <s v="The Paranormal Idiot"/>
    <s v="Doomsday is here"/>
    <n v="17000"/>
    <n v="6691"/>
    <x v="2"/>
    <s v="US"/>
    <s v="USD"/>
    <n v="1424380783"/>
    <n v="1421788783"/>
    <n v="17"/>
    <s v="film &amp; video/animation"/>
    <n v="39"/>
    <x v="0"/>
    <s v="animation"/>
    <x v="442"/>
    <d v="2015-02-19T21:19:43"/>
    <x v="0"/>
    <s v="Feb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n v="2"/>
    <s v="film &amp; video/animation"/>
    <n v="0"/>
    <x v="0"/>
    <s v="animation"/>
    <x v="443"/>
    <d v="2014-02-10T00:21:41"/>
    <x v="3"/>
    <s v="Feb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n v="1"/>
    <s v="film &amp; video/animation"/>
    <n v="5"/>
    <x v="0"/>
    <s v="animation"/>
    <x v="444"/>
    <d v="2012-02-15T21:46:01"/>
    <x v="6"/>
    <s v="Feb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n v="2"/>
    <s v="film &amp; video/animation"/>
    <n v="0"/>
    <x v="0"/>
    <s v="animation"/>
    <x v="445"/>
    <d v="2015-05-21T08:02:55"/>
    <x v="0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n v="16"/>
    <s v="film &amp; video/animation"/>
    <n v="7"/>
    <x v="0"/>
    <s v="animation"/>
    <x v="446"/>
    <d v="2015-03-04T02:00:20"/>
    <x v="0"/>
    <s v="Mar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n v="1"/>
    <s v="film &amp; video/animation"/>
    <n v="0"/>
    <x v="0"/>
    <s v="animation"/>
    <x v="447"/>
    <d v="2013-03-23T12:19:23"/>
    <x v="4"/>
    <s v="Mar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n v="4"/>
    <s v="film &amp; video/animation"/>
    <n v="3"/>
    <x v="0"/>
    <s v="animation"/>
    <x v="448"/>
    <d v="2014-05-14T18:11:35"/>
    <x v="3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n v="5"/>
    <s v="film &amp; video/animation"/>
    <n v="2"/>
    <x v="0"/>
    <s v="animation"/>
    <x v="449"/>
    <d v="2013-10-17T13:38:05"/>
    <x v="4"/>
    <s v="Oct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n v="7"/>
    <s v="film &amp; video/animation"/>
    <n v="1"/>
    <x v="0"/>
    <s v="animation"/>
    <x v="450"/>
    <d v="2014-02-14T22:43:20"/>
    <x v="3"/>
    <s v="Feb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n v="0"/>
    <s v="film &amp; video/animation"/>
    <n v="0"/>
    <x v="0"/>
    <s v="animation"/>
    <x v="451"/>
    <d v="2014-01-25T17:09:51"/>
    <x v="4"/>
    <s v="Ja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n v="12"/>
    <s v="film &amp; video/animation"/>
    <n v="64"/>
    <x v="0"/>
    <s v="animation"/>
    <x v="452"/>
    <d v="2015-05-13T16:53:35"/>
    <x v="0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n v="2"/>
    <s v="film &amp; video/animation"/>
    <n v="0"/>
    <x v="0"/>
    <s v="animation"/>
    <x v="453"/>
    <d v="2015-02-19T19:47:59"/>
    <x v="0"/>
    <s v="Feb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n v="5"/>
    <s v="film &amp; video/animation"/>
    <n v="1"/>
    <x v="0"/>
    <s v="animation"/>
    <x v="454"/>
    <d v="2014-11-26T13:14:00"/>
    <x v="3"/>
    <s v="Nov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n v="2"/>
    <s v="film &amp; video/animation"/>
    <n v="0"/>
    <x v="0"/>
    <s v="animation"/>
    <x v="455"/>
    <d v="2012-04-17T00:31:00"/>
    <x v="5"/>
    <s v="Ap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n v="3"/>
    <s v="film &amp; video/animation"/>
    <n v="1"/>
    <x v="0"/>
    <s v="animation"/>
    <x v="456"/>
    <d v="2013-10-22T03:59:00"/>
    <x v="4"/>
    <s v="Oct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n v="0"/>
    <s v="film &amp; video/animation"/>
    <n v="0"/>
    <x v="0"/>
    <s v="animation"/>
    <x v="457"/>
    <d v="2014-08-16T18:25:12"/>
    <x v="3"/>
    <s v="Aug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n v="49"/>
    <s v="film &amp; video/animation"/>
    <n v="8"/>
    <x v="0"/>
    <s v="animation"/>
    <x v="458"/>
    <d v="2013-05-14T16:47:40"/>
    <x v="4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n v="1"/>
    <s v="film &amp; video/animation"/>
    <n v="0"/>
    <x v="0"/>
    <s v="animation"/>
    <x v="459"/>
    <d v="2011-11-13T16:22:07"/>
    <x v="6"/>
    <s v="Nov"/>
  </r>
  <r>
    <n v="460"/>
    <s v="Darwin's Kiss"/>
    <s v="An animated web series about biological evolution gone haywire."/>
    <n v="8500"/>
    <n v="25"/>
    <x v="2"/>
    <s v="US"/>
    <s v="USD"/>
    <n v="1401595200"/>
    <n v="1398862875"/>
    <n v="2"/>
    <s v="film &amp; video/animation"/>
    <n v="0"/>
    <x v="0"/>
    <s v="animation"/>
    <x v="460"/>
    <d v="2014-06-01T04:00:00"/>
    <x v="3"/>
    <s v="Ju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n v="0"/>
    <s v="film &amp; video/animation"/>
    <n v="0"/>
    <x v="0"/>
    <s v="animation"/>
    <x v="461"/>
    <d v="2013-06-02T20:19:27"/>
    <x v="4"/>
    <s v="Ju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n v="0"/>
    <s v="film &amp; video/animation"/>
    <n v="0"/>
    <x v="0"/>
    <s v="animation"/>
    <x v="462"/>
    <d v="2011-08-10T03:02:21"/>
    <x v="6"/>
    <s v="Aug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n v="11"/>
    <s v="film &amp; video/animation"/>
    <n v="2"/>
    <x v="0"/>
    <s v="animation"/>
    <x v="463"/>
    <d v="2011-09-24T17:02:33"/>
    <x v="6"/>
    <s v="Sep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n v="1"/>
    <s v="film &amp; video/animation"/>
    <n v="0"/>
    <x v="0"/>
    <s v="animation"/>
    <x v="464"/>
    <d v="2016-05-18T20:22:15"/>
    <x v="2"/>
    <s v="May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n v="8"/>
    <s v="film &amp; video/animation"/>
    <n v="27"/>
    <x v="0"/>
    <s v="animation"/>
    <x v="465"/>
    <d v="2014-06-27T02:52:54"/>
    <x v="3"/>
    <s v="Ju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n v="5"/>
    <s v="film &amp; video/animation"/>
    <n v="1"/>
    <x v="0"/>
    <s v="animation"/>
    <x v="466"/>
    <d v="2012-09-07T22:37:44"/>
    <x v="5"/>
    <s v="Sep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n v="39"/>
    <s v="film &amp; video/animation"/>
    <n v="22"/>
    <x v="0"/>
    <s v="animation"/>
    <x v="467"/>
    <d v="2012-09-28T16:18:54"/>
    <x v="5"/>
    <s v="Sep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n v="0"/>
    <s v="film &amp; video/animation"/>
    <n v="0"/>
    <x v="0"/>
    <s v="animation"/>
    <x v="468"/>
    <d v="2012-07-11T03:51:05"/>
    <x v="5"/>
    <s v="Jul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n v="0"/>
    <s v="film &amp; video/animation"/>
    <n v="0"/>
    <x v="0"/>
    <s v="animation"/>
    <x v="469"/>
    <d v="2014-09-05T23:45:24"/>
    <x v="3"/>
    <s v="Sep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n v="2"/>
    <s v="film &amp; video/animation"/>
    <n v="1"/>
    <x v="0"/>
    <s v="animation"/>
    <x v="470"/>
    <d v="2014-01-16T04:00:00"/>
    <x v="4"/>
    <s v="Ja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n v="170"/>
    <s v="film &amp; video/animation"/>
    <n v="12"/>
    <x v="0"/>
    <s v="animation"/>
    <x v="471"/>
    <d v="2014-04-19T16:19:39"/>
    <x v="3"/>
    <s v="Apr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n v="5"/>
    <s v="film &amp; video/animation"/>
    <n v="18"/>
    <x v="0"/>
    <s v="animation"/>
    <x v="472"/>
    <d v="2014-08-23T22:08:38"/>
    <x v="3"/>
    <s v="Aug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n v="14"/>
    <s v="film &amp; video/animation"/>
    <n v="3"/>
    <x v="0"/>
    <s v="animation"/>
    <x v="473"/>
    <d v="2014-09-17T16:45:19"/>
    <x v="3"/>
    <s v="Sep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n v="1"/>
    <s v="film &amp; video/animation"/>
    <n v="0"/>
    <x v="0"/>
    <s v="animation"/>
    <x v="474"/>
    <d v="2017-02-17T07:53:49"/>
    <x v="1"/>
    <s v="Feb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n v="0"/>
    <s v="film &amp; video/animation"/>
    <n v="0"/>
    <x v="0"/>
    <s v="animation"/>
    <x v="475"/>
    <d v="2015-05-06T02:04:03"/>
    <x v="0"/>
    <s v="May"/>
  </r>
  <r>
    <n v="476"/>
    <s v="Sight Word Music Videos"/>
    <s v="Animated Music Videos that teach kids how to read."/>
    <n v="220000"/>
    <n v="4906.59"/>
    <x v="2"/>
    <s v="US"/>
    <s v="USD"/>
    <n v="1401767940"/>
    <n v="1398727441"/>
    <n v="124"/>
    <s v="film &amp; video/animation"/>
    <n v="2"/>
    <x v="0"/>
    <s v="animation"/>
    <x v="476"/>
    <d v="2014-06-03T03:59:00"/>
    <x v="3"/>
    <s v="Ju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n v="0"/>
    <s v="film &amp; video/animation"/>
    <n v="0"/>
    <x v="0"/>
    <s v="animation"/>
    <x v="477"/>
    <d v="2012-05-18T20:02:14"/>
    <x v="5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n v="0"/>
    <s v="film &amp; video/animation"/>
    <n v="0"/>
    <x v="0"/>
    <s v="animation"/>
    <x v="478"/>
    <d v="2015-04-01T20:51:49"/>
    <x v="0"/>
    <s v="Apr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n v="55"/>
    <s v="film &amp; video/animation"/>
    <n v="33"/>
    <x v="0"/>
    <s v="animation"/>
    <x v="479"/>
    <d v="2014-11-21T10:47:15"/>
    <x v="3"/>
    <s v="Nov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n v="140"/>
    <s v="film &amp; video/animation"/>
    <n v="19"/>
    <x v="0"/>
    <s v="animation"/>
    <x v="480"/>
    <d v="2013-08-09T12:00:15"/>
    <x v="4"/>
    <s v="Aug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n v="21"/>
    <s v="film &amp; video/animation"/>
    <n v="6"/>
    <x v="0"/>
    <s v="animation"/>
    <x v="481"/>
    <d v="2012-10-10T16:08:09"/>
    <x v="5"/>
    <s v="Oct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n v="1"/>
    <s v="film &amp; video/animation"/>
    <n v="0"/>
    <x v="0"/>
    <s v="animation"/>
    <x v="482"/>
    <d v="2016-04-14T14:34:00"/>
    <x v="2"/>
    <s v="Ap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n v="147"/>
    <s v="film &amp; video/animation"/>
    <n v="50"/>
    <x v="0"/>
    <s v="animation"/>
    <x v="483"/>
    <d v="2013-01-29T04:44:32"/>
    <x v="5"/>
    <s v="Ja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n v="11"/>
    <s v="film &amp; video/animation"/>
    <n v="0"/>
    <x v="0"/>
    <s v="animation"/>
    <x v="484"/>
    <d v="2015-11-05T23:32:52"/>
    <x v="0"/>
    <s v="Nov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n v="125"/>
    <s v="film &amp; video/animation"/>
    <n v="22"/>
    <x v="0"/>
    <s v="animation"/>
    <x v="485"/>
    <d v="2013-05-17T12:08:19"/>
    <x v="4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n v="1"/>
    <s v="film &amp; video/animation"/>
    <n v="0"/>
    <x v="0"/>
    <s v="animation"/>
    <x v="486"/>
    <d v="2014-06-01T22:37:19"/>
    <x v="3"/>
    <s v="Ju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n v="0"/>
    <s v="film &amp; video/animation"/>
    <n v="0"/>
    <x v="0"/>
    <s v="animation"/>
    <x v="487"/>
    <d v="2016-12-25T15:16:34"/>
    <x v="2"/>
    <s v="Dec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n v="0"/>
    <s v="film &amp; video/animation"/>
    <n v="0"/>
    <x v="0"/>
    <s v="animation"/>
    <x v="488"/>
    <d v="2017-01-09T01:18:20"/>
    <x v="2"/>
    <s v="Ja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n v="3"/>
    <s v="film &amp; video/animation"/>
    <n v="0"/>
    <x v="0"/>
    <s v="animation"/>
    <x v="489"/>
    <d v="2012-01-05T11:33:00"/>
    <x v="6"/>
    <s v="Jan"/>
  </r>
  <r>
    <n v="490"/>
    <s v="PROJECT IS CANCELLED"/>
    <s v="Cancelled"/>
    <n v="1000"/>
    <n v="0"/>
    <x v="2"/>
    <s v="US"/>
    <s v="USD"/>
    <n v="1345677285"/>
    <n v="1343085285"/>
    <n v="0"/>
    <s v="film &amp; video/animation"/>
    <n v="0"/>
    <x v="0"/>
    <s v="animation"/>
    <x v="490"/>
    <d v="2012-08-22T23:14:45"/>
    <x v="5"/>
    <s v="Aug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n v="0"/>
    <s v="film &amp; video/animation"/>
    <n v="0"/>
    <x v="0"/>
    <s v="animation"/>
    <x v="491"/>
    <d v="2016-01-27T23:34:59"/>
    <x v="0"/>
    <s v="Ja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n v="0"/>
    <s v="film &amp; video/animation"/>
    <n v="0"/>
    <x v="0"/>
    <s v="animation"/>
    <x v="492"/>
    <d v="2016-10-13T00:50:30"/>
    <x v="2"/>
    <s v="Oct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n v="0"/>
    <s v="film &amp; video/animation"/>
    <n v="0"/>
    <x v="0"/>
    <s v="animation"/>
    <x v="493"/>
    <d v="2015-05-20T17:25:38"/>
    <x v="0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n v="3"/>
    <s v="film &amp; video/animation"/>
    <n v="0"/>
    <x v="0"/>
    <s v="animation"/>
    <x v="494"/>
    <d v="2014-07-03T03:00:00"/>
    <x v="3"/>
    <s v="Jul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n v="0"/>
    <s v="film &amp; video/animation"/>
    <n v="0"/>
    <x v="0"/>
    <s v="animation"/>
    <x v="495"/>
    <d v="2015-07-16T19:51:45"/>
    <x v="0"/>
    <s v="Jul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n v="1"/>
    <s v="film &amp; video/animation"/>
    <n v="0"/>
    <x v="0"/>
    <s v="animation"/>
    <x v="496"/>
    <d v="2014-02-10T22:21:14"/>
    <x v="4"/>
    <s v="Feb"/>
  </r>
  <r>
    <n v="497"/>
    <s v="Galaxy Probe Kids"/>
    <s v="live-action/animated series pilot."/>
    <n v="4480"/>
    <n v="30"/>
    <x v="2"/>
    <s v="US"/>
    <s v="USD"/>
    <n v="1419483600"/>
    <n v="1414889665"/>
    <n v="3"/>
    <s v="film &amp; video/animation"/>
    <n v="1"/>
    <x v="0"/>
    <s v="animation"/>
    <x v="497"/>
    <d v="2014-12-25T05:00:00"/>
    <x v="3"/>
    <s v="Dec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n v="22"/>
    <s v="film &amp; video/animation"/>
    <n v="5"/>
    <x v="0"/>
    <s v="animation"/>
    <x v="498"/>
    <d v="2011-12-23T18:17:29"/>
    <x v="6"/>
    <s v="Dec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n v="26"/>
    <s v="film &amp; video/animation"/>
    <n v="10"/>
    <x v="0"/>
    <s v="animation"/>
    <x v="499"/>
    <d v="2009-10-12T20:59:00"/>
    <x v="8"/>
    <s v="Oct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n v="4"/>
    <s v="film &amp; video/animation"/>
    <n v="3"/>
    <x v="0"/>
    <s v="animation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n v="0"/>
    <s v="film &amp; video/animation"/>
    <n v="0"/>
    <x v="0"/>
    <s v="animation"/>
    <x v="501"/>
    <d v="2011-07-09T05:37:31"/>
    <x v="6"/>
    <s v="Jul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n v="4"/>
    <s v="film &amp; video/animation"/>
    <n v="1"/>
    <x v="0"/>
    <s v="animation"/>
    <x v="502"/>
    <d v="2012-03-18T12:17:05"/>
    <x v="5"/>
    <s v="Mar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n v="9"/>
    <s v="film &amp; video/animation"/>
    <n v="2"/>
    <x v="0"/>
    <s v="animation"/>
    <x v="503"/>
    <d v="2015-01-17T12:38:23"/>
    <x v="3"/>
    <s v="Ja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n v="5"/>
    <s v="film &amp; video/animation"/>
    <n v="1"/>
    <x v="0"/>
    <s v="animation"/>
    <x v="504"/>
    <d v="2012-04-10T22:36:27"/>
    <x v="5"/>
    <s v="Apr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n v="14"/>
    <s v="film &amp; video/animation"/>
    <n v="0"/>
    <x v="0"/>
    <s v="animation"/>
    <x v="505"/>
    <d v="2015-12-25T02:21:26"/>
    <x v="0"/>
    <s v="Dec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n v="1"/>
    <s v="film &amp; video/animation"/>
    <n v="0"/>
    <x v="0"/>
    <s v="animation"/>
    <x v="506"/>
    <d v="2013-08-10T13:15:20"/>
    <x v="4"/>
    <s v="Aug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n v="10"/>
    <s v="film &amp; video/animation"/>
    <n v="3"/>
    <x v="0"/>
    <s v="animation"/>
    <x v="507"/>
    <d v="2012-10-19T23:00:57"/>
    <x v="5"/>
    <s v="Oct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n v="3"/>
    <s v="film &amp; video/animation"/>
    <n v="1"/>
    <x v="0"/>
    <s v="animation"/>
    <x v="508"/>
    <d v="2012-05-25T14:14:00"/>
    <x v="5"/>
    <s v="May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n v="1"/>
    <s v="film &amp; video/animation"/>
    <n v="0"/>
    <x v="0"/>
    <s v="animation"/>
    <x v="509"/>
    <d v="2015-06-28T15:09:30"/>
    <x v="0"/>
    <s v="Ju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n v="0"/>
    <s v="film &amp; video/animation"/>
    <n v="0"/>
    <x v="0"/>
    <s v="animation"/>
    <x v="510"/>
    <d v="2016-03-01T04:13:59"/>
    <x v="2"/>
    <s v="Mar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n v="5"/>
    <s v="film &amp; video/animation"/>
    <n v="3"/>
    <x v="0"/>
    <s v="animation"/>
    <x v="511"/>
    <d v="2013-04-06T06:16:22"/>
    <x v="4"/>
    <s v="Apr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n v="2"/>
    <s v="film &amp; video/animation"/>
    <n v="0"/>
    <x v="0"/>
    <s v="animation"/>
    <x v="512"/>
    <d v="2016-11-20T18:48:47"/>
    <x v="2"/>
    <s v="Nov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n v="68"/>
    <s v="film &amp; video/animation"/>
    <n v="14"/>
    <x v="0"/>
    <s v="animation"/>
    <x v="513"/>
    <d v="2016-08-15T07:00:00"/>
    <x v="2"/>
    <s v="Aug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n v="3"/>
    <s v="film &amp; video/animation"/>
    <n v="3"/>
    <x v="0"/>
    <s v="animation"/>
    <x v="514"/>
    <d v="2014-08-09T14:44:07"/>
    <x v="3"/>
    <s v="Aug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n v="34"/>
    <s v="film &amp; video/animation"/>
    <n v="25"/>
    <x v="0"/>
    <s v="animation"/>
    <x v="515"/>
    <d v="2015-12-29T11:46:41"/>
    <x v="0"/>
    <s v="Dec"/>
  </r>
  <r>
    <n v="516"/>
    <s v="Shipmates"/>
    <s v="A big brother style comedy animation series starring famous seafarers"/>
    <n v="5000"/>
    <n v="0"/>
    <x v="2"/>
    <s v="GB"/>
    <s v="GBP"/>
    <n v="1432752080"/>
    <n v="1427568080"/>
    <n v="0"/>
    <s v="film &amp; video/animation"/>
    <n v="0"/>
    <x v="0"/>
    <s v="animation"/>
    <x v="516"/>
    <d v="2015-05-27T18:41:20"/>
    <x v="0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n v="3"/>
    <s v="film &amp; video/animation"/>
    <n v="1"/>
    <x v="0"/>
    <s v="animation"/>
    <x v="517"/>
    <d v="2017-02-02T14:46:01"/>
    <x v="1"/>
    <s v="Feb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n v="0"/>
    <s v="film &amp; video/animation"/>
    <n v="0"/>
    <x v="0"/>
    <s v="animation"/>
    <x v="518"/>
    <d v="2015-09-06T14:46:00"/>
    <x v="0"/>
    <s v="Sep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n v="70"/>
    <s v="film &amp; video/animation"/>
    <n v="23"/>
    <x v="0"/>
    <s v="animation"/>
    <x v="519"/>
    <d v="2012-12-05T09:23:41"/>
    <x v="5"/>
    <s v="Dec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n v="34"/>
    <s v="theater/plays"/>
    <n v="102"/>
    <x v="1"/>
    <s v="plays"/>
    <x v="520"/>
    <d v="2015-12-10T16:51:01"/>
    <x v="0"/>
    <s v="Dec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n v="56"/>
    <s v="theater/plays"/>
    <n v="105"/>
    <x v="1"/>
    <s v="plays"/>
    <x v="521"/>
    <d v="2016-11-01T04:59:00"/>
    <x v="2"/>
    <s v="Nov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n v="31"/>
    <s v="theater/plays"/>
    <n v="115"/>
    <x v="1"/>
    <s v="plays"/>
    <x v="522"/>
    <d v="2016-03-20T23:58:45"/>
    <x v="2"/>
    <s v="Ma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n v="84"/>
    <s v="theater/plays"/>
    <n v="121"/>
    <x v="1"/>
    <s v="plays"/>
    <x v="523"/>
    <d v="2015-09-21T03:11:16"/>
    <x v="0"/>
    <s v="Sep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n v="130"/>
    <s v="theater/plays"/>
    <n v="109"/>
    <x v="1"/>
    <s v="plays"/>
    <x v="524"/>
    <d v="2016-06-01T17:12:49"/>
    <x v="2"/>
    <s v="Ju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n v="12"/>
    <s v="theater/plays"/>
    <n v="100"/>
    <x v="1"/>
    <s v="plays"/>
    <x v="525"/>
    <d v="2014-09-13T09:37:21"/>
    <x v="3"/>
    <s v="Sep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n v="23"/>
    <s v="theater/plays"/>
    <n v="114"/>
    <x v="1"/>
    <s v="plays"/>
    <x v="526"/>
    <d v="2015-08-07T17:00:00"/>
    <x v="0"/>
    <s v="Aug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n v="158"/>
    <s v="theater/plays"/>
    <n v="101"/>
    <x v="1"/>
    <s v="plays"/>
    <x v="527"/>
    <d v="2017-02-17T16:05:00"/>
    <x v="1"/>
    <s v="Feb"/>
  </r>
  <r>
    <n v="528"/>
    <s v="Devastated No Matter What"/>
    <s v="A Festival Backed Production of a Full-Length Play."/>
    <n v="1150"/>
    <n v="1330"/>
    <x v="0"/>
    <s v="US"/>
    <s v="USD"/>
    <n v="1434921600"/>
    <n v="1433109907"/>
    <n v="30"/>
    <s v="theater/plays"/>
    <n v="116"/>
    <x v="1"/>
    <s v="plays"/>
    <x v="528"/>
    <d v="2015-06-21T21:20:00"/>
    <x v="0"/>
    <s v="Ju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n v="18"/>
    <s v="theater/plays"/>
    <n v="130"/>
    <x v="1"/>
    <s v="plays"/>
    <x v="529"/>
    <d v="2017-01-11T05:00:00"/>
    <x v="2"/>
    <s v="Jan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n v="29"/>
    <s v="theater/plays"/>
    <n v="108"/>
    <x v="1"/>
    <s v="plays"/>
    <x v="530"/>
    <d v="2015-06-24T02:00:00"/>
    <x v="0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n v="31"/>
    <s v="theater/plays"/>
    <n v="100"/>
    <x v="1"/>
    <s v="plays"/>
    <x v="531"/>
    <d v="2016-12-17T06:59:00"/>
    <x v="2"/>
    <s v="Dec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n v="173"/>
    <s v="theater/plays"/>
    <n v="123"/>
    <x v="1"/>
    <s v="plays"/>
    <x v="532"/>
    <d v="2016-05-13T00:10:08"/>
    <x v="2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n v="17"/>
    <s v="theater/plays"/>
    <n v="100"/>
    <x v="1"/>
    <s v="plays"/>
    <x v="533"/>
    <d v="2016-05-16T10:26:05"/>
    <x v="2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n v="48"/>
    <s v="theater/plays"/>
    <n v="105"/>
    <x v="1"/>
    <s v="plays"/>
    <x v="534"/>
    <d v="2015-11-01T23:00:00"/>
    <x v="0"/>
    <s v="Nov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n v="59"/>
    <s v="theater/plays"/>
    <n v="103"/>
    <x v="1"/>
    <s v="plays"/>
    <x v="535"/>
    <d v="2017-01-06T13:05:05"/>
    <x v="2"/>
    <s v="Ja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n v="39"/>
    <s v="theater/plays"/>
    <n v="118"/>
    <x v="1"/>
    <s v="plays"/>
    <x v="536"/>
    <d v="2015-08-03T18:00:00"/>
    <x v="0"/>
    <s v="Aug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n v="59"/>
    <s v="theater/plays"/>
    <n v="121"/>
    <x v="1"/>
    <s v="plays"/>
    <x v="537"/>
    <d v="2015-11-04T19:26:31"/>
    <x v="0"/>
    <s v="Nov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n v="60"/>
    <s v="theater/plays"/>
    <n v="302"/>
    <x v="1"/>
    <s v="plays"/>
    <x v="538"/>
    <d v="2016-05-13T19:04:23"/>
    <x v="2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n v="20"/>
    <s v="theater/plays"/>
    <n v="101"/>
    <x v="1"/>
    <s v="plays"/>
    <x v="539"/>
    <d v="2016-07-05T01:11:47"/>
    <x v="2"/>
    <s v="Jul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n v="1"/>
    <s v="technology/web"/>
    <n v="0"/>
    <x v="2"/>
    <s v="web"/>
    <x v="540"/>
    <d v="2015-02-04T19:36:46"/>
    <x v="0"/>
    <s v="F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n v="1"/>
    <s v="technology/web"/>
    <n v="1"/>
    <x v="2"/>
    <s v="web"/>
    <x v="541"/>
    <d v="2015-10-29T01:07:14"/>
    <x v="0"/>
    <s v="Oct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n v="1"/>
    <s v="technology/web"/>
    <n v="0"/>
    <x v="2"/>
    <s v="web"/>
    <x v="542"/>
    <d v="2016-05-03T16:41:56"/>
    <x v="2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n v="2"/>
    <s v="technology/web"/>
    <n v="0"/>
    <x v="2"/>
    <s v="web"/>
    <x v="543"/>
    <d v="2014-11-01T02:12:42"/>
    <x v="3"/>
    <s v="Nov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n v="2"/>
    <s v="technology/web"/>
    <n v="1"/>
    <x v="2"/>
    <s v="web"/>
    <x v="544"/>
    <d v="2016-07-04T15:46:00"/>
    <x v="2"/>
    <s v="Jul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n v="34"/>
    <s v="technology/web"/>
    <n v="27"/>
    <x v="2"/>
    <s v="web"/>
    <x v="545"/>
    <d v="2015-11-15T15:13:09"/>
    <x v="0"/>
    <s v="Nov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n v="2"/>
    <s v="technology/web"/>
    <n v="0"/>
    <x v="2"/>
    <s v="web"/>
    <x v="546"/>
    <d v="2015-10-17T16:01:55"/>
    <x v="0"/>
    <s v="Oct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n v="0"/>
    <s v="technology/web"/>
    <n v="0"/>
    <x v="2"/>
    <s v="web"/>
    <x v="547"/>
    <d v="2016-02-10T16:42:44"/>
    <x v="2"/>
    <s v="F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n v="1"/>
    <s v="technology/web"/>
    <n v="0"/>
    <x v="2"/>
    <s v="web"/>
    <x v="548"/>
    <d v="2015-10-29T21:40:48"/>
    <x v="0"/>
    <s v="Oct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n v="8"/>
    <s v="technology/web"/>
    <n v="3"/>
    <x v="2"/>
    <s v="web"/>
    <x v="549"/>
    <d v="2015-07-08T15:17:02"/>
    <x v="0"/>
    <s v="Jul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n v="4"/>
    <s v="technology/web"/>
    <n v="1"/>
    <x v="2"/>
    <s v="web"/>
    <x v="550"/>
    <d v="2017-01-31T05:00:00"/>
    <x v="1"/>
    <s v="Ja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n v="28"/>
    <s v="technology/web"/>
    <n v="5"/>
    <x v="2"/>
    <s v="web"/>
    <x v="551"/>
    <d v="2015-08-01T17:53:00"/>
    <x v="0"/>
    <s v="Aug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n v="0"/>
    <s v="technology/web"/>
    <n v="0"/>
    <x v="2"/>
    <s v="web"/>
    <x v="552"/>
    <d v="2016-01-09T14:48:16"/>
    <x v="0"/>
    <s v="Jan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n v="6"/>
    <s v="technology/web"/>
    <n v="0"/>
    <x v="2"/>
    <s v="web"/>
    <x v="553"/>
    <d v="2014-11-14T18:16:31"/>
    <x v="3"/>
    <s v="Nov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n v="22"/>
    <s v="technology/web"/>
    <n v="37"/>
    <x v="2"/>
    <s v="web"/>
    <x v="554"/>
    <d v="2014-10-19T16:26:12"/>
    <x v="3"/>
    <s v="Oct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n v="0"/>
    <s v="technology/web"/>
    <n v="0"/>
    <x v="2"/>
    <s v="web"/>
    <x v="555"/>
    <d v="2016-06-12T08:29:03"/>
    <x v="2"/>
    <s v="Jun"/>
  </r>
  <r>
    <n v="556"/>
    <s v="Braille Academy"/>
    <s v="An educational platform for learning Unified English Braille Code"/>
    <n v="8000"/>
    <n v="200"/>
    <x v="2"/>
    <s v="US"/>
    <s v="USD"/>
    <n v="1452112717"/>
    <n v="1449520717"/>
    <n v="1"/>
    <s v="technology/web"/>
    <n v="3"/>
    <x v="2"/>
    <s v="web"/>
    <x v="556"/>
    <d v="2016-01-06T20:38:37"/>
    <x v="0"/>
    <s v="Ja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n v="20"/>
    <s v="technology/web"/>
    <n v="1"/>
    <x v="2"/>
    <s v="web"/>
    <x v="557"/>
    <d v="2016-12-02T23:36:43"/>
    <x v="2"/>
    <s v="Dec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n v="0"/>
    <s v="technology/web"/>
    <n v="0"/>
    <x v="2"/>
    <s v="web"/>
    <x v="558"/>
    <d v="2015-03-24T20:11:45"/>
    <x v="0"/>
    <s v="Mar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n v="1"/>
    <s v="technology/web"/>
    <n v="0"/>
    <x v="2"/>
    <s v="web"/>
    <x v="559"/>
    <d v="2015-12-13T06:47:40"/>
    <x v="0"/>
    <s v="Dec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n v="3"/>
    <s v="technology/web"/>
    <n v="0"/>
    <x v="2"/>
    <s v="web"/>
    <x v="560"/>
    <d v="2014-12-17T18:30:45"/>
    <x v="3"/>
    <s v="Dec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n v="2"/>
    <s v="technology/web"/>
    <n v="0"/>
    <x v="2"/>
    <s v="web"/>
    <x v="561"/>
    <d v="2015-10-26T15:48:33"/>
    <x v="0"/>
    <s v="Oct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n v="0"/>
    <s v="technology/web"/>
    <n v="0"/>
    <x v="2"/>
    <s v="web"/>
    <x v="562"/>
    <d v="2016-12-18T09:20:15"/>
    <x v="2"/>
    <s v="Dec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n v="2"/>
    <s v="technology/web"/>
    <n v="0"/>
    <x v="2"/>
    <s v="web"/>
    <x v="563"/>
    <d v="2015-02-17T01:40:47"/>
    <x v="0"/>
    <s v="F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n v="1"/>
    <s v="technology/web"/>
    <n v="0"/>
    <x v="2"/>
    <s v="web"/>
    <x v="564"/>
    <d v="2016-03-12T22:37:55"/>
    <x v="2"/>
    <s v="Mar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n v="0"/>
    <s v="technology/web"/>
    <n v="0"/>
    <x v="2"/>
    <s v="web"/>
    <x v="565"/>
    <d v="2015-07-10T18:50:49"/>
    <x v="0"/>
    <s v="Jul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n v="1"/>
    <s v="technology/web"/>
    <n v="0"/>
    <x v="2"/>
    <s v="web"/>
    <x v="566"/>
    <d v="2016-07-14T16:25:33"/>
    <x v="2"/>
    <s v="Jul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n v="0"/>
    <s v="technology/web"/>
    <n v="0"/>
    <x v="2"/>
    <s v="web"/>
    <x v="567"/>
    <d v="2015-01-01T20:13:14"/>
    <x v="3"/>
    <s v="Ja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n v="5"/>
    <s v="technology/web"/>
    <n v="1"/>
    <x v="2"/>
    <s v="web"/>
    <x v="568"/>
    <d v="2016-01-16T11:00:00"/>
    <x v="0"/>
    <s v="Jan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n v="1"/>
    <s v="technology/web"/>
    <n v="1"/>
    <x v="2"/>
    <s v="web"/>
    <x v="569"/>
    <d v="2016-01-01T20:20:12"/>
    <x v="0"/>
    <s v="Jan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n v="1"/>
    <s v="technology/web"/>
    <n v="0"/>
    <x v="2"/>
    <s v="web"/>
    <x v="570"/>
    <d v="2016-02-18T19:09:29"/>
    <x v="2"/>
    <s v="F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n v="2"/>
    <s v="technology/web"/>
    <n v="0"/>
    <x v="2"/>
    <s v="web"/>
    <x v="571"/>
    <d v="2015-07-27T03:59:00"/>
    <x v="0"/>
    <s v="Jul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n v="0"/>
    <s v="technology/web"/>
    <n v="0"/>
    <x v="2"/>
    <s v="web"/>
    <x v="572"/>
    <d v="2015-11-04T18:11:28"/>
    <x v="0"/>
    <s v="Nov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n v="9"/>
    <s v="technology/web"/>
    <n v="0"/>
    <x v="2"/>
    <s v="web"/>
    <x v="573"/>
    <d v="2015-01-18T01:12:00"/>
    <x v="3"/>
    <s v="Jan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n v="4"/>
    <s v="technology/web"/>
    <n v="1"/>
    <x v="2"/>
    <s v="web"/>
    <x v="574"/>
    <d v="2016-10-19T10:38:27"/>
    <x v="2"/>
    <s v="Oct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n v="4"/>
    <s v="technology/web"/>
    <n v="0"/>
    <x v="2"/>
    <s v="web"/>
    <x v="575"/>
    <d v="2015-06-13T16:37:23"/>
    <x v="0"/>
    <s v="Jun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n v="1"/>
    <s v="technology/web"/>
    <n v="0"/>
    <x v="2"/>
    <s v="web"/>
    <x v="576"/>
    <d v="2015-03-28T10:19:12"/>
    <x v="0"/>
    <s v="Mar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n v="1"/>
    <s v="technology/web"/>
    <n v="0"/>
    <x v="2"/>
    <s v="web"/>
    <x v="577"/>
    <d v="2016-05-20T14:08:22"/>
    <x v="2"/>
    <s v="May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n v="7"/>
    <s v="technology/web"/>
    <n v="0"/>
    <x v="2"/>
    <s v="web"/>
    <x v="578"/>
    <d v="2015-09-07T13:53:13"/>
    <x v="0"/>
    <s v="Sep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n v="5"/>
    <s v="technology/web"/>
    <n v="1"/>
    <x v="2"/>
    <s v="web"/>
    <x v="579"/>
    <d v="2014-12-25T20:27:03"/>
    <x v="3"/>
    <s v="Dec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n v="1"/>
    <s v="technology/web"/>
    <n v="0"/>
    <x v="2"/>
    <s v="web"/>
    <x v="580"/>
    <d v="2016-09-22T21:47:47"/>
    <x v="2"/>
    <s v="Sep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n v="0"/>
    <s v="technology/web"/>
    <n v="0"/>
    <x v="2"/>
    <s v="web"/>
    <x v="581"/>
    <d v="2015-08-02T00:18:24"/>
    <x v="0"/>
    <s v="Aug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n v="0"/>
    <s v="technology/web"/>
    <n v="0"/>
    <x v="2"/>
    <s v="web"/>
    <x v="582"/>
    <d v="2015-03-15T18:00:00"/>
    <x v="0"/>
    <s v="Mar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n v="1"/>
    <s v="technology/web"/>
    <n v="0"/>
    <x v="2"/>
    <s v="web"/>
    <x v="583"/>
    <d v="2015-03-19T21:31:27"/>
    <x v="0"/>
    <s v="Mar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n v="2"/>
    <s v="technology/web"/>
    <n v="1"/>
    <x v="2"/>
    <s v="web"/>
    <x v="584"/>
    <d v="2015-03-16T16:11:56"/>
    <x v="0"/>
    <s v="Mar"/>
  </r>
  <r>
    <n v="585"/>
    <s v="Link Card"/>
    <s v="SAVE UP TO 40% WHEN YOU SPEND!_x000a__x000a_PRE-ORDER YOUR LINK CARD TODAY"/>
    <n v="9000"/>
    <n v="0"/>
    <x v="2"/>
    <s v="GB"/>
    <s v="GBP"/>
    <n v="1448928000"/>
    <n v="1444123377"/>
    <n v="0"/>
    <s v="technology/web"/>
    <n v="0"/>
    <x v="2"/>
    <s v="web"/>
    <x v="585"/>
    <d v="2015-12-01T00:00:00"/>
    <x v="0"/>
    <s v="Dec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n v="4"/>
    <s v="technology/web"/>
    <n v="1"/>
    <x v="2"/>
    <s v="web"/>
    <x v="586"/>
    <d v="2015-02-15T20:30:07"/>
    <x v="0"/>
    <s v="F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n v="7"/>
    <s v="technology/web"/>
    <n v="9"/>
    <x v="2"/>
    <s v="web"/>
    <x v="587"/>
    <d v="2015-04-16T18:10:33"/>
    <x v="0"/>
    <s v="Apr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n v="2"/>
    <s v="technology/web"/>
    <n v="3"/>
    <x v="2"/>
    <s v="web"/>
    <x v="588"/>
    <d v="2016-11-17T19:28:06"/>
    <x v="2"/>
    <s v="Nov"/>
  </r>
  <r>
    <n v="589"/>
    <s v="Get Neighborly"/>
    <s v="Services closer than you think..."/>
    <n v="7500"/>
    <n v="1"/>
    <x v="2"/>
    <s v="US"/>
    <s v="USD"/>
    <n v="1436366699"/>
    <n v="1435070699"/>
    <n v="1"/>
    <s v="technology/web"/>
    <n v="0"/>
    <x v="2"/>
    <s v="web"/>
    <x v="589"/>
    <d v="2015-07-08T14:44:59"/>
    <x v="0"/>
    <s v="Jul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n v="9"/>
    <s v="technology/web"/>
    <n v="4"/>
    <x v="2"/>
    <s v="web"/>
    <x v="590"/>
    <d v="2016-02-08T13:01:00"/>
    <x v="2"/>
    <s v="F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n v="2"/>
    <s v="technology/web"/>
    <n v="0"/>
    <x v="2"/>
    <s v="web"/>
    <x v="591"/>
    <d v="2015-07-22T13:02:10"/>
    <x v="0"/>
    <s v="Jul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n v="1"/>
    <s v="technology/web"/>
    <n v="3"/>
    <x v="2"/>
    <s v="web"/>
    <x v="592"/>
    <d v="2014-12-03T05:34:20"/>
    <x v="3"/>
    <s v="Dec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n v="7"/>
    <s v="technology/web"/>
    <n v="23"/>
    <x v="2"/>
    <s v="web"/>
    <x v="593"/>
    <d v="2015-04-06T15:15:45"/>
    <x v="0"/>
    <s v="Apr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n v="2"/>
    <s v="technology/web"/>
    <n v="0"/>
    <x v="2"/>
    <s v="web"/>
    <x v="594"/>
    <d v="2016-04-16T18:43:26"/>
    <x v="2"/>
    <s v="Apr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n v="8"/>
    <s v="technology/web"/>
    <n v="0"/>
    <x v="2"/>
    <s v="web"/>
    <x v="595"/>
    <d v="2015-05-04T01:40:38"/>
    <x v="0"/>
    <s v="May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n v="2"/>
    <s v="technology/web"/>
    <n v="0"/>
    <x v="2"/>
    <s v="web"/>
    <x v="596"/>
    <d v="2016-11-02T21:31:32"/>
    <x v="2"/>
    <s v="Nov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n v="2"/>
    <s v="technology/web"/>
    <n v="0"/>
    <x v="2"/>
    <s v="web"/>
    <x v="597"/>
    <d v="2016-07-31T16:00:00"/>
    <x v="2"/>
    <s v="Jul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n v="7"/>
    <s v="technology/web"/>
    <n v="34"/>
    <x v="2"/>
    <s v="web"/>
    <x v="598"/>
    <d v="2014-12-05T00:03:01"/>
    <x v="3"/>
    <s v="Dec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n v="2"/>
    <s v="technology/web"/>
    <n v="0"/>
    <x v="2"/>
    <s v="web"/>
    <x v="599"/>
    <d v="2015-03-08T15:16:00"/>
    <x v="0"/>
    <s v="Mar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n v="1"/>
    <s v="technology/web"/>
    <n v="2"/>
    <x v="2"/>
    <s v="web"/>
    <x v="600"/>
    <d v="2015-05-09T19:09:22"/>
    <x v="0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n v="6"/>
    <s v="technology/web"/>
    <n v="1"/>
    <x v="2"/>
    <s v="web"/>
    <x v="601"/>
    <d v="2014-12-26T20:35:39"/>
    <x v="3"/>
    <s v="Dec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n v="0"/>
    <s v="technology/web"/>
    <n v="0"/>
    <x v="2"/>
    <s v="web"/>
    <x v="602"/>
    <d v="2015-06-18T19:03:35"/>
    <x v="0"/>
    <s v="Jun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n v="13"/>
    <s v="technology/web"/>
    <n v="4"/>
    <x v="2"/>
    <s v="web"/>
    <x v="603"/>
    <d v="2014-08-14T15:20:23"/>
    <x v="3"/>
    <s v="Aug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n v="0"/>
    <s v="technology/web"/>
    <n v="0"/>
    <x v="2"/>
    <s v="web"/>
    <x v="604"/>
    <d v="2014-08-28T00:50:56"/>
    <x v="3"/>
    <s v="Aug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n v="8"/>
    <s v="technology/web"/>
    <n v="3"/>
    <x v="2"/>
    <s v="web"/>
    <x v="605"/>
    <d v="2015-08-23T08:35:08"/>
    <x v="0"/>
    <s v="Aug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n v="1"/>
    <s v="technology/web"/>
    <n v="0"/>
    <x v="2"/>
    <s v="web"/>
    <x v="606"/>
    <d v="2015-05-24T15:00:00"/>
    <x v="0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n v="0"/>
    <s v="technology/web"/>
    <n v="0"/>
    <x v="2"/>
    <s v="web"/>
    <x v="607"/>
    <d v="2015-11-22T20:48:56"/>
    <x v="0"/>
    <s v="Nov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n v="5"/>
    <s v="technology/web"/>
    <n v="1"/>
    <x v="2"/>
    <s v="web"/>
    <x v="608"/>
    <d v="2015-06-15T22:06:20"/>
    <x v="0"/>
    <s v="Jun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n v="1"/>
    <s v="technology/web"/>
    <n v="1"/>
    <x v="2"/>
    <s v="web"/>
    <x v="609"/>
    <d v="2015-11-29T01:49:04"/>
    <x v="0"/>
    <s v="Nov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n v="0"/>
    <s v="technology/web"/>
    <n v="0"/>
    <x v="2"/>
    <s v="web"/>
    <x v="610"/>
    <d v="2015-04-22T19:56:26"/>
    <x v="0"/>
    <s v="Apr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n v="0"/>
    <s v="technology/web"/>
    <n v="0"/>
    <x v="2"/>
    <s v="web"/>
    <x v="611"/>
    <d v="2016-01-19T13:27:17"/>
    <x v="0"/>
    <s v="Jan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n v="0"/>
    <s v="technology/web"/>
    <n v="0"/>
    <x v="2"/>
    <s v="web"/>
    <x v="612"/>
    <d v="2016-09-02T00:45:46"/>
    <x v="2"/>
    <s v="Sep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n v="121"/>
    <s v="technology/web"/>
    <n v="21"/>
    <x v="2"/>
    <s v="web"/>
    <x v="613"/>
    <d v="2015-10-01T04:59:00"/>
    <x v="0"/>
    <s v="Oct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n v="0"/>
    <s v="technology/web"/>
    <n v="0"/>
    <x v="2"/>
    <s v="web"/>
    <x v="614"/>
    <d v="2016-06-24T01:29:00"/>
    <x v="2"/>
    <s v="Jun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n v="0"/>
    <s v="technology/web"/>
    <n v="0"/>
    <x v="2"/>
    <s v="web"/>
    <x v="615"/>
    <d v="2015-09-25T02:55:59"/>
    <x v="0"/>
    <s v="Sep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n v="0"/>
    <s v="technology/web"/>
    <n v="0"/>
    <x v="2"/>
    <s v="web"/>
    <x v="616"/>
    <d v="2017-02-25T09:01:47"/>
    <x v="1"/>
    <s v="F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n v="3"/>
    <s v="technology/web"/>
    <n v="3"/>
    <x v="2"/>
    <s v="web"/>
    <x v="617"/>
    <d v="2015-05-08T08:14:03"/>
    <x v="0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n v="0"/>
    <s v="technology/web"/>
    <n v="0"/>
    <x v="2"/>
    <s v="web"/>
    <x v="618"/>
    <d v="2015-12-09T19:26:43"/>
    <x v="0"/>
    <s v="Dec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n v="1"/>
    <s v="technology/web"/>
    <n v="0"/>
    <x v="2"/>
    <s v="web"/>
    <x v="619"/>
    <d v="2014-11-25T16:36:30"/>
    <x v="3"/>
    <s v="Nov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n v="1"/>
    <s v="technology/web"/>
    <n v="1"/>
    <x v="2"/>
    <s v="web"/>
    <x v="620"/>
    <d v="2014-08-25T17:12:18"/>
    <x v="3"/>
    <s v="Aug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n v="3"/>
    <s v="technology/web"/>
    <n v="1"/>
    <x v="2"/>
    <s v="web"/>
    <x v="621"/>
    <d v="2016-07-07T23:42:17"/>
    <x v="2"/>
    <s v="Jul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n v="9"/>
    <s v="technology/web"/>
    <n v="6"/>
    <x v="2"/>
    <s v="web"/>
    <x v="622"/>
    <d v="2016-07-01T18:35:38"/>
    <x v="2"/>
    <s v="Jul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n v="0"/>
    <s v="technology/web"/>
    <n v="0"/>
    <x v="2"/>
    <s v="web"/>
    <x v="623"/>
    <d v="2015-05-28T00:13:17"/>
    <x v="0"/>
    <s v="May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n v="0"/>
    <s v="technology/web"/>
    <n v="0"/>
    <x v="2"/>
    <s v="web"/>
    <x v="624"/>
    <d v="2015-05-14T23:44:01"/>
    <x v="0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n v="0"/>
    <s v="technology/web"/>
    <n v="0"/>
    <x v="2"/>
    <s v="web"/>
    <x v="625"/>
    <d v="2017-03-26T20:29:37"/>
    <x v="1"/>
    <s v="Mar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n v="39"/>
    <s v="technology/web"/>
    <n v="17"/>
    <x v="2"/>
    <s v="web"/>
    <x v="626"/>
    <d v="2015-08-15T13:22:00"/>
    <x v="0"/>
    <s v="Aug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n v="1"/>
    <s v="technology/web"/>
    <n v="0"/>
    <x v="2"/>
    <s v="web"/>
    <x v="627"/>
    <d v="2016-03-14T23:00:00"/>
    <x v="2"/>
    <s v="Mar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n v="0"/>
    <s v="technology/web"/>
    <n v="0"/>
    <x v="2"/>
    <s v="web"/>
    <x v="628"/>
    <d v="2014-07-13T16:37:37"/>
    <x v="3"/>
    <s v="Ju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n v="3"/>
    <s v="technology/web"/>
    <n v="0"/>
    <x v="2"/>
    <s v="web"/>
    <x v="629"/>
    <d v="2016-05-14T15:18:28"/>
    <x v="2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n v="1"/>
    <s v="technology/web"/>
    <n v="0"/>
    <x v="2"/>
    <s v="web"/>
    <x v="630"/>
    <d v="2015-09-06T05:10:00"/>
    <x v="0"/>
    <s v="Sep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n v="9"/>
    <s v="technology/web"/>
    <n v="1"/>
    <x v="2"/>
    <s v="web"/>
    <x v="631"/>
    <d v="2016-05-28T18:32:09"/>
    <x v="2"/>
    <s v="May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n v="0"/>
    <s v="technology/web"/>
    <n v="0"/>
    <x v="2"/>
    <s v="web"/>
    <x v="632"/>
    <d v="2015-11-25T16:49:25"/>
    <x v="0"/>
    <s v="Nov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n v="25"/>
    <s v="technology/web"/>
    <n v="12"/>
    <x v="2"/>
    <s v="web"/>
    <x v="633"/>
    <d v="2016-06-17T23:00:00"/>
    <x v="2"/>
    <s v="Jun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n v="1"/>
    <s v="technology/web"/>
    <n v="0"/>
    <x v="2"/>
    <s v="web"/>
    <x v="634"/>
    <d v="2015-02-26T22:17:09"/>
    <x v="0"/>
    <s v="F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n v="1"/>
    <s v="technology/web"/>
    <n v="0"/>
    <x v="2"/>
    <s v="web"/>
    <x v="635"/>
    <d v="2015-04-12T02:12:42"/>
    <x v="0"/>
    <s v="Apr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n v="1"/>
    <s v="technology/web"/>
    <n v="0"/>
    <x v="2"/>
    <s v="web"/>
    <x v="636"/>
    <d v="2015-06-06T10:47:00"/>
    <x v="0"/>
    <s v="Jun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n v="0"/>
    <s v="technology/web"/>
    <n v="0"/>
    <x v="2"/>
    <s v="web"/>
    <x v="637"/>
    <d v="2017-02-25T23:04:00"/>
    <x v="1"/>
    <s v="Feb"/>
  </r>
  <r>
    <n v="638"/>
    <s v="W (Canceled)"/>
    <s v="O0"/>
    <n v="200000"/>
    <n v="18"/>
    <x v="1"/>
    <s v="DE"/>
    <s v="EUR"/>
    <n v="1490447662"/>
    <n v="1485267262"/>
    <n v="6"/>
    <s v="technology/web"/>
    <n v="0"/>
    <x v="2"/>
    <s v="web"/>
    <x v="638"/>
    <d v="2017-03-25T13:14:22"/>
    <x v="1"/>
    <s v="Mar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n v="1"/>
    <s v="technology/web"/>
    <n v="0"/>
    <x v="2"/>
    <s v="web"/>
    <x v="639"/>
    <d v="2014-10-13T13:59:55"/>
    <x v="3"/>
    <s v="Oct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n v="2"/>
    <s v="technology/wearables"/>
    <n v="144"/>
    <x v="2"/>
    <s v="wearables"/>
    <x v="640"/>
    <d v="2016-11-24T23:00:00"/>
    <x v="2"/>
    <s v="Nov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n v="315"/>
    <s v="technology/wearables"/>
    <n v="119"/>
    <x v="2"/>
    <s v="wearables"/>
    <x v="641"/>
    <d v="2015-08-13T13:40:48"/>
    <x v="0"/>
    <s v="Aug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n v="2174"/>
    <s v="technology/wearables"/>
    <n v="1460"/>
    <x v="2"/>
    <s v="wearables"/>
    <x v="642"/>
    <d v="2015-08-19T15:37:54"/>
    <x v="0"/>
    <s v="Aug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n v="152"/>
    <s v="technology/wearables"/>
    <n v="106"/>
    <x v="2"/>
    <s v="wearables"/>
    <x v="643"/>
    <d v="2015-05-31T15:24:35"/>
    <x v="0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n v="1021"/>
    <s v="technology/wearables"/>
    <n v="300"/>
    <x v="2"/>
    <s v="wearables"/>
    <x v="644"/>
    <d v="2014-10-29T01:00:00"/>
    <x v="3"/>
    <s v="Oct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n v="237"/>
    <s v="technology/wearables"/>
    <n v="279"/>
    <x v="2"/>
    <s v="wearables"/>
    <x v="645"/>
    <d v="2016-08-12T00:37:54"/>
    <x v="2"/>
    <s v="Aug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n v="27"/>
    <s v="technology/wearables"/>
    <n v="132"/>
    <x v="2"/>
    <s v="wearables"/>
    <x v="646"/>
    <d v="2014-08-11T20:27:47"/>
    <x v="3"/>
    <s v="Aug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n v="17"/>
    <s v="technology/wearables"/>
    <n v="107"/>
    <x v="2"/>
    <s v="wearables"/>
    <x v="647"/>
    <d v="2016-03-17T17:25:49"/>
    <x v="2"/>
    <s v="Mar"/>
  </r>
  <r>
    <n v="648"/>
    <s v="Audio Jacket"/>
    <s v="Get ready for the next product that you canâ€™t live without"/>
    <n v="35000"/>
    <n v="44388"/>
    <x v="0"/>
    <s v="US"/>
    <s v="USD"/>
    <n v="1413304708"/>
    <n v="1410280708"/>
    <n v="27"/>
    <s v="technology/wearables"/>
    <n v="127"/>
    <x v="2"/>
    <s v="wearables"/>
    <x v="648"/>
    <d v="2014-10-14T16:38:28"/>
    <x v="3"/>
    <s v="Oct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n v="82"/>
    <s v="technology/wearables"/>
    <n v="140"/>
    <x v="2"/>
    <s v="wearables"/>
    <x v="649"/>
    <d v="2014-09-16T21:53:33"/>
    <x v="3"/>
    <s v="Sep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n v="48"/>
    <s v="technology/wearables"/>
    <n v="112"/>
    <x v="2"/>
    <s v="wearables"/>
    <x v="650"/>
    <d v="2014-12-19T01:53:04"/>
    <x v="3"/>
    <s v="Dec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n v="105"/>
    <s v="technology/wearables"/>
    <n v="101"/>
    <x v="2"/>
    <s v="wearables"/>
    <x v="651"/>
    <d v="2014-12-13T00:25:11"/>
    <x v="3"/>
    <s v="Dec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n v="28"/>
    <s v="technology/wearables"/>
    <n v="100"/>
    <x v="2"/>
    <s v="wearables"/>
    <x v="652"/>
    <d v="2016-12-01T17:34:10"/>
    <x v="2"/>
    <s v="Dec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n v="1107"/>
    <s v="technology/wearables"/>
    <n v="141"/>
    <x v="2"/>
    <s v="wearables"/>
    <x v="653"/>
    <d v="2015-08-20T14:50:40"/>
    <x v="0"/>
    <s v="Aug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n v="1013"/>
    <s v="technology/wearables"/>
    <n v="267"/>
    <x v="2"/>
    <s v="wearables"/>
    <x v="654"/>
    <d v="2015-07-08T22:58:33"/>
    <x v="0"/>
    <s v="Jul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n v="274"/>
    <s v="technology/wearables"/>
    <n v="147"/>
    <x v="2"/>
    <s v="wearables"/>
    <x v="655"/>
    <d v="2015-03-12T21:58:32"/>
    <x v="0"/>
    <s v="Mar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n v="87"/>
    <s v="technology/wearables"/>
    <n v="214"/>
    <x v="2"/>
    <s v="wearables"/>
    <x v="656"/>
    <d v="2016-04-17T18:18:39"/>
    <x v="2"/>
    <s v="Apr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n v="99"/>
    <s v="technology/wearables"/>
    <n v="126"/>
    <x v="2"/>
    <s v="wearables"/>
    <x v="657"/>
    <d v="2015-12-23T20:17:52"/>
    <x v="0"/>
    <s v="Dec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n v="276"/>
    <s v="technology/wearables"/>
    <n v="104"/>
    <x v="2"/>
    <s v="wearables"/>
    <x v="658"/>
    <d v="2015-07-26T18:00:00"/>
    <x v="0"/>
    <s v="Jul"/>
  </r>
  <r>
    <n v="659"/>
    <s v="Lulu Watch Designs - Apple Watch"/>
    <s v="Sync up your lifestyle"/>
    <n v="3000"/>
    <n v="3017"/>
    <x v="0"/>
    <s v="US"/>
    <s v="USD"/>
    <n v="1440339295"/>
    <n v="1437747295"/>
    <n v="21"/>
    <s v="technology/wearables"/>
    <n v="101"/>
    <x v="2"/>
    <s v="wearables"/>
    <x v="659"/>
    <d v="2015-08-23T14:14:55"/>
    <x v="0"/>
    <s v="Aug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n v="18"/>
    <s v="technology/wearables"/>
    <n v="3"/>
    <x v="2"/>
    <s v="wearables"/>
    <x v="660"/>
    <d v="2014-11-09T18:47:59"/>
    <x v="3"/>
    <s v="Nov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n v="9"/>
    <s v="technology/wearables"/>
    <n v="1"/>
    <x v="2"/>
    <s v="wearables"/>
    <x v="661"/>
    <d v="2016-10-23T15:29:19"/>
    <x v="2"/>
    <s v="Oct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n v="4"/>
    <s v="technology/wearables"/>
    <n v="0"/>
    <x v="2"/>
    <s v="wearables"/>
    <x v="662"/>
    <d v="2015-01-16T10:30:47"/>
    <x v="3"/>
    <s v="Ja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n v="7"/>
    <s v="technology/wearables"/>
    <n v="0"/>
    <x v="2"/>
    <s v="wearables"/>
    <x v="663"/>
    <d v="2015-07-18T20:14:16"/>
    <x v="0"/>
    <s v="Jul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n v="29"/>
    <s v="technology/wearables"/>
    <n v="8"/>
    <x v="2"/>
    <s v="wearables"/>
    <x v="664"/>
    <d v="2015-04-13T15:59:35"/>
    <x v="0"/>
    <s v="Ap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n v="12"/>
    <s v="technology/wearables"/>
    <n v="19"/>
    <x v="2"/>
    <s v="wearables"/>
    <x v="665"/>
    <d v="2017-01-13T17:04:21"/>
    <x v="2"/>
    <s v="Jan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n v="4"/>
    <s v="technology/wearables"/>
    <n v="0"/>
    <x v="2"/>
    <s v="wearables"/>
    <x v="666"/>
    <d v="2014-08-17T19:58:18"/>
    <x v="3"/>
    <s v="Aug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n v="28"/>
    <s v="technology/wearables"/>
    <n v="10"/>
    <x v="2"/>
    <s v="wearables"/>
    <x v="667"/>
    <d v="2016-10-29T08:57:43"/>
    <x v="2"/>
    <s v="Oct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n v="25"/>
    <s v="technology/wearables"/>
    <n v="5"/>
    <x v="2"/>
    <s v="wearables"/>
    <x v="668"/>
    <d v="2015-05-11T19:57:02"/>
    <x v="0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n v="28"/>
    <s v="technology/wearables"/>
    <n v="22"/>
    <x v="2"/>
    <s v="wearables"/>
    <x v="669"/>
    <d v="2016-07-06T15:00:58"/>
    <x v="2"/>
    <s v="Ju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n v="310"/>
    <s v="technology/wearables"/>
    <n v="29"/>
    <x v="2"/>
    <s v="wearables"/>
    <x v="670"/>
    <d v="2016-06-19T08:10:00"/>
    <x v="2"/>
    <s v="Ju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n v="15"/>
    <s v="technology/wearables"/>
    <n v="39"/>
    <x v="2"/>
    <s v="wearables"/>
    <x v="671"/>
    <d v="2015-01-14T04:00:00"/>
    <x v="3"/>
    <s v="Ja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n v="215"/>
    <s v="technology/wearables"/>
    <n v="22"/>
    <x v="2"/>
    <s v="wearables"/>
    <x v="672"/>
    <d v="2015-01-01T04:59:00"/>
    <x v="3"/>
    <s v="Ja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n v="3"/>
    <s v="technology/wearables"/>
    <n v="0"/>
    <x v="2"/>
    <s v="wearables"/>
    <x v="673"/>
    <d v="2014-09-01T20:10:17"/>
    <x v="3"/>
    <s v="Sep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n v="2"/>
    <s v="technology/wearables"/>
    <n v="0"/>
    <x v="2"/>
    <s v="wearables"/>
    <x v="674"/>
    <d v="2014-08-12T02:47:07"/>
    <x v="3"/>
    <s v="Aug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n v="26"/>
    <s v="technology/wearables"/>
    <n v="15"/>
    <x v="2"/>
    <s v="wearables"/>
    <x v="675"/>
    <d v="2015-01-01T06:59:00"/>
    <x v="3"/>
    <s v="Ja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n v="24"/>
    <s v="technology/wearables"/>
    <n v="1"/>
    <x v="2"/>
    <s v="wearables"/>
    <x v="676"/>
    <d v="2015-02-07T18:26:21"/>
    <x v="0"/>
    <s v="F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n v="96"/>
    <s v="technology/wearables"/>
    <n v="26"/>
    <x v="2"/>
    <s v="wearables"/>
    <x v="677"/>
    <d v="2016-06-28T09:41:35"/>
    <x v="2"/>
    <s v="Jun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n v="17"/>
    <s v="technology/wearables"/>
    <n v="4"/>
    <x v="2"/>
    <s v="wearables"/>
    <x v="678"/>
    <d v="2016-05-21T09:02:18"/>
    <x v="2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n v="94"/>
    <s v="technology/wearables"/>
    <n v="15"/>
    <x v="2"/>
    <s v="wearables"/>
    <x v="679"/>
    <d v="2016-09-03T16:41:49"/>
    <x v="2"/>
    <s v="Sep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n v="129"/>
    <s v="technology/wearables"/>
    <n v="26"/>
    <x v="2"/>
    <s v="wearables"/>
    <x v="680"/>
    <d v="2014-09-17T12:02:11"/>
    <x v="3"/>
    <s v="Sep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n v="1"/>
    <s v="technology/wearables"/>
    <n v="0"/>
    <x v="2"/>
    <s v="wearables"/>
    <x v="681"/>
    <d v="2016-10-26T19:20:04"/>
    <x v="2"/>
    <s v="Oct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n v="4"/>
    <s v="technology/wearables"/>
    <n v="0"/>
    <x v="2"/>
    <s v="wearables"/>
    <x v="682"/>
    <d v="2017-03-14T17:22:02"/>
    <x v="1"/>
    <s v="Mar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n v="3"/>
    <s v="technology/wearables"/>
    <n v="1"/>
    <x v="2"/>
    <s v="wearables"/>
    <x v="683"/>
    <d v="2016-10-31T21:36:04"/>
    <x v="2"/>
    <s v="Oct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n v="135"/>
    <s v="technology/wearables"/>
    <n v="7"/>
    <x v="2"/>
    <s v="wearables"/>
    <x v="684"/>
    <d v="2014-07-25T03:00:00"/>
    <x v="3"/>
    <s v="Jul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n v="10"/>
    <s v="technology/wearables"/>
    <n v="28"/>
    <x v="2"/>
    <s v="wearables"/>
    <x v="685"/>
    <d v="2015-01-12T20:47:52"/>
    <x v="3"/>
    <s v="Jan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n v="0"/>
    <s v="technology/wearables"/>
    <n v="0"/>
    <x v="2"/>
    <s v="wearables"/>
    <x v="686"/>
    <d v="2015-08-03T16:09:30"/>
    <x v="0"/>
    <s v="Aug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n v="6"/>
    <s v="technology/wearables"/>
    <n v="4"/>
    <x v="2"/>
    <s v="wearables"/>
    <x v="687"/>
    <d v="2017-02-05T18:00:53"/>
    <x v="2"/>
    <s v="Feb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n v="36"/>
    <s v="technology/wearables"/>
    <n v="73"/>
    <x v="2"/>
    <s v="wearables"/>
    <x v="688"/>
    <d v="2015-10-15T02:30:53"/>
    <x v="0"/>
    <s v="Oct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n v="336"/>
    <s v="technology/wearables"/>
    <n v="58"/>
    <x v="2"/>
    <s v="wearables"/>
    <x v="689"/>
    <d v="2016-12-08T04:59:00"/>
    <x v="2"/>
    <s v="Dec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n v="34"/>
    <s v="technology/wearables"/>
    <n v="12"/>
    <x v="2"/>
    <s v="wearables"/>
    <x v="690"/>
    <d v="2016-09-09T06:00:00"/>
    <x v="2"/>
    <s v="Sep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n v="10"/>
    <s v="technology/wearables"/>
    <n v="1"/>
    <x v="2"/>
    <s v="wearables"/>
    <x v="691"/>
    <d v="2015-07-01T00:40:46"/>
    <x v="0"/>
    <s v="Ju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n v="201"/>
    <s v="technology/wearables"/>
    <n v="7"/>
    <x v="2"/>
    <s v="wearables"/>
    <x v="692"/>
    <d v="2016-12-22T09:01:03"/>
    <x v="2"/>
    <s v="Dec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n v="296"/>
    <s v="technology/wearables"/>
    <n v="35"/>
    <x v="2"/>
    <s v="wearables"/>
    <x v="693"/>
    <d v="2015-04-30T19:23:47"/>
    <x v="0"/>
    <s v="Apr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n v="7"/>
    <s v="technology/wearables"/>
    <n v="0"/>
    <x v="2"/>
    <s v="wearables"/>
    <x v="694"/>
    <d v="2017-02-01T15:55:59"/>
    <x v="1"/>
    <s v="Feb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n v="7"/>
    <s v="technology/wearables"/>
    <n v="1"/>
    <x v="2"/>
    <s v="wearables"/>
    <x v="695"/>
    <d v="2014-10-31T12:30:20"/>
    <x v="3"/>
    <s v="Oct"/>
  </r>
  <r>
    <n v="696"/>
    <s v="trustee"/>
    <s v="Show your fidelity by wearing the Trustee rings! Show where you are (at)!"/>
    <n v="175000"/>
    <n v="1"/>
    <x v="2"/>
    <s v="NL"/>
    <s v="EUR"/>
    <n v="1406326502"/>
    <n v="1403734502"/>
    <n v="1"/>
    <s v="technology/wearables"/>
    <n v="0"/>
    <x v="2"/>
    <s v="wearables"/>
    <x v="696"/>
    <d v="2014-07-25T22:15:02"/>
    <x v="3"/>
    <s v="Ju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n v="114"/>
    <s v="technology/wearables"/>
    <n v="46"/>
    <x v="2"/>
    <s v="wearables"/>
    <x v="697"/>
    <d v="2016-02-03T12:33:09"/>
    <x v="2"/>
    <s v="Feb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n v="29"/>
    <s v="technology/wearables"/>
    <n v="15"/>
    <x v="2"/>
    <s v="wearables"/>
    <x v="698"/>
    <d v="2014-09-18T02:00:00"/>
    <x v="3"/>
    <s v="Sep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n v="890"/>
    <s v="technology/wearables"/>
    <n v="82"/>
    <x v="2"/>
    <s v="wearables"/>
    <x v="699"/>
    <d v="2013-11-22T16:00:00"/>
    <x v="4"/>
    <s v="Nov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n v="31"/>
    <s v="technology/wearables"/>
    <n v="3"/>
    <x v="2"/>
    <s v="wearables"/>
    <x v="700"/>
    <d v="2017-01-10T16:31:21"/>
    <x v="2"/>
    <s v="Ja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n v="21"/>
    <s v="technology/wearables"/>
    <n v="27"/>
    <x v="2"/>
    <s v="wearables"/>
    <x v="701"/>
    <d v="2014-07-23T15:54:40"/>
    <x v="3"/>
    <s v="Ju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n v="37"/>
    <s v="technology/wearables"/>
    <n v="31"/>
    <x v="2"/>
    <s v="wearables"/>
    <x v="702"/>
    <d v="2016-11-24T18:26:27"/>
    <x v="2"/>
    <s v="Nov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n v="7"/>
    <s v="technology/wearables"/>
    <n v="6"/>
    <x v="2"/>
    <s v="wearables"/>
    <x v="703"/>
    <d v="2017-01-31T23:32:00"/>
    <x v="2"/>
    <s v="Jan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n v="4"/>
    <s v="technology/wearables"/>
    <n v="1"/>
    <x v="2"/>
    <s v="wearables"/>
    <x v="704"/>
    <d v="2017-02-20T04:37:48"/>
    <x v="2"/>
    <s v="Feb"/>
  </r>
  <r>
    <n v="705"/>
    <s v="SomnoScope"/>
    <s v="The closest thing ever to the Holy Grail of wearables technology"/>
    <n v="100000"/>
    <n v="977"/>
    <x v="2"/>
    <s v="NL"/>
    <s v="EUR"/>
    <n v="1484999278"/>
    <n v="1482407278"/>
    <n v="5"/>
    <s v="technology/wearables"/>
    <n v="1"/>
    <x v="2"/>
    <s v="wearables"/>
    <x v="705"/>
    <d v="2017-01-21T11:47:58"/>
    <x v="2"/>
    <s v="Jan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n v="0"/>
    <s v="technology/wearables"/>
    <n v="0"/>
    <x v="2"/>
    <s v="wearables"/>
    <x v="706"/>
    <d v="2016-12-14T18:39:00"/>
    <x v="2"/>
    <s v="Dec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n v="456"/>
    <s v="technology/wearables"/>
    <n v="79"/>
    <x v="2"/>
    <s v="wearables"/>
    <x v="707"/>
    <d v="2017-01-01T15:55:27"/>
    <x v="2"/>
    <s v="Jan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n v="369"/>
    <s v="technology/wearables"/>
    <n v="22"/>
    <x v="2"/>
    <s v="wearables"/>
    <x v="708"/>
    <d v="2014-09-13T13:56:40"/>
    <x v="3"/>
    <s v="Sep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n v="2"/>
    <s v="technology/wearables"/>
    <n v="0"/>
    <x v="2"/>
    <s v="wearables"/>
    <x v="709"/>
    <d v="2014-12-05T00:59:19"/>
    <x v="3"/>
    <s v="Dec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n v="0"/>
    <s v="technology/wearables"/>
    <n v="0"/>
    <x v="2"/>
    <s v="wearables"/>
    <x v="710"/>
    <d v="2014-08-20T00:44:00"/>
    <x v="3"/>
    <s v="Aug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n v="338"/>
    <s v="technology/wearables"/>
    <n v="34"/>
    <x v="2"/>
    <s v="wearables"/>
    <x v="711"/>
    <d v="2016-12-14T12:01:08"/>
    <x v="2"/>
    <s v="Dec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n v="4"/>
    <s v="technology/wearables"/>
    <n v="0"/>
    <x v="2"/>
    <s v="wearables"/>
    <x v="712"/>
    <d v="2016-02-14T16:20:32"/>
    <x v="2"/>
    <s v="Feb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n v="1"/>
    <s v="technology/wearables"/>
    <n v="1"/>
    <x v="2"/>
    <s v="wearables"/>
    <x v="713"/>
    <d v="2016-06-05T12:42:12"/>
    <x v="2"/>
    <s v="Jun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n v="28"/>
    <s v="technology/wearables"/>
    <n v="15"/>
    <x v="2"/>
    <s v="wearables"/>
    <x v="714"/>
    <d v="2017-02-28T18:54:42"/>
    <x v="2"/>
    <s v="Feb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n v="12"/>
    <s v="technology/wearables"/>
    <n v="5"/>
    <x v="2"/>
    <s v="wearables"/>
    <x v="715"/>
    <d v="2015-11-05T03:10:40"/>
    <x v="0"/>
    <s v="Nov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n v="16"/>
    <s v="technology/wearables"/>
    <n v="10"/>
    <x v="2"/>
    <s v="wearables"/>
    <x v="716"/>
    <d v="2014-12-01T00:00:00"/>
    <x v="3"/>
    <s v="Dec"/>
  </r>
  <r>
    <n v="717"/>
    <s v="cool air belt"/>
    <s v="Cool air flowing under clothing keeps you cool."/>
    <n v="100000"/>
    <n v="305"/>
    <x v="2"/>
    <s v="US"/>
    <s v="USD"/>
    <n v="1409949002"/>
    <n v="1407357002"/>
    <n v="4"/>
    <s v="technology/wearables"/>
    <n v="0"/>
    <x v="2"/>
    <s v="wearables"/>
    <x v="717"/>
    <d v="2014-09-05T20:30:02"/>
    <x v="3"/>
    <s v="Sep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n v="4"/>
    <s v="technology/wearables"/>
    <n v="1"/>
    <x v="2"/>
    <s v="wearables"/>
    <x v="718"/>
    <d v="2017-02-18T05:59:00"/>
    <x v="1"/>
    <s v="Feb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n v="10"/>
    <s v="technology/wearables"/>
    <n v="1"/>
    <x v="2"/>
    <s v="wearables"/>
    <x v="719"/>
    <d v="2016-02-23T00:57:56"/>
    <x v="2"/>
    <s v="Feb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n v="41"/>
    <s v="publishing/nonfiction"/>
    <n v="144"/>
    <x v="3"/>
    <s v="nonfiction"/>
    <x v="720"/>
    <d v="2012-01-29T15:34:51"/>
    <x v="5"/>
    <s v="Ja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n v="119"/>
    <s v="publishing/nonfiction"/>
    <n v="122"/>
    <x v="3"/>
    <s v="nonfiction"/>
    <x v="721"/>
    <d v="2014-08-01T13:43:27"/>
    <x v="3"/>
    <s v="Aug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n v="153"/>
    <s v="publishing/nonfiction"/>
    <n v="132"/>
    <x v="3"/>
    <s v="nonfiction"/>
    <x v="722"/>
    <d v="2012-04-08T18:19:38"/>
    <x v="5"/>
    <s v="Apr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n v="100"/>
    <s v="publishing/nonfiction"/>
    <n v="109"/>
    <x v="3"/>
    <s v="nonfiction"/>
    <x v="723"/>
    <d v="2015-07-30T03:59:00"/>
    <x v="0"/>
    <s v="J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n v="143"/>
    <s v="publishing/nonfiction"/>
    <n v="105"/>
    <x v="3"/>
    <s v="nonfiction"/>
    <x v="724"/>
    <d v="2011-06-30T15:19:23"/>
    <x v="6"/>
    <s v="Ju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n v="140"/>
    <s v="publishing/nonfiction"/>
    <n v="100"/>
    <x v="3"/>
    <s v="nonfiction"/>
    <x v="725"/>
    <d v="2015-12-13T15:01:52"/>
    <x v="0"/>
    <s v="De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n v="35"/>
    <s v="publishing/nonfiction"/>
    <n v="101"/>
    <x v="3"/>
    <s v="nonfiction"/>
    <x v="726"/>
    <d v="2013-04-12T01:01:27"/>
    <x v="4"/>
    <s v="Apr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n v="149"/>
    <s v="publishing/nonfiction"/>
    <n v="156"/>
    <x v="3"/>
    <s v="nonfiction"/>
    <x v="727"/>
    <d v="2013-01-14T21:20:00"/>
    <x v="5"/>
    <s v="Ja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n v="130"/>
    <s v="publishing/nonfiction"/>
    <n v="106"/>
    <x v="3"/>
    <s v="nonfiction"/>
    <x v="728"/>
    <d v="2011-08-21T20:05:57"/>
    <x v="6"/>
    <s v="Au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n v="120"/>
    <s v="publishing/nonfiction"/>
    <n v="131"/>
    <x v="3"/>
    <s v="nonfiction"/>
    <x v="729"/>
    <d v="2012-09-19T04:27:41"/>
    <x v="5"/>
    <s v="Sep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n v="265"/>
    <s v="publishing/nonfiction"/>
    <n v="132"/>
    <x v="3"/>
    <s v="nonfiction"/>
    <x v="730"/>
    <d v="2011-12-07T17:53:11"/>
    <x v="6"/>
    <s v="Dec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n v="71"/>
    <s v="publishing/nonfiction"/>
    <n v="126"/>
    <x v="3"/>
    <s v="nonfiction"/>
    <x v="731"/>
    <d v="2012-01-22T06:00:00"/>
    <x v="6"/>
    <s v="Ja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n v="13"/>
    <s v="publishing/nonfiction"/>
    <n v="160"/>
    <x v="3"/>
    <s v="nonfiction"/>
    <x v="732"/>
    <d v="2013-09-29T10:11:01"/>
    <x v="4"/>
    <s v="Sep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n v="169"/>
    <s v="publishing/nonfiction"/>
    <n v="120"/>
    <x v="3"/>
    <s v="nonfiction"/>
    <x v="733"/>
    <d v="2013-12-20T10:04:52"/>
    <x v="4"/>
    <s v="Dec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n v="57"/>
    <s v="publishing/nonfiction"/>
    <n v="126"/>
    <x v="3"/>
    <s v="nonfiction"/>
    <x v="734"/>
    <d v="2015-05-09T05:00:00"/>
    <x v="0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n v="229"/>
    <s v="publishing/nonfiction"/>
    <n v="114"/>
    <x v="3"/>
    <s v="nonfiction"/>
    <x v="735"/>
    <d v="2014-12-04T00:39:00"/>
    <x v="3"/>
    <s v="Dec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n v="108"/>
    <s v="publishing/nonfiction"/>
    <n v="315"/>
    <x v="3"/>
    <s v="nonfiction"/>
    <x v="736"/>
    <d v="2013-11-21T04:59:00"/>
    <x v="4"/>
    <s v="Nov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n v="108"/>
    <s v="publishing/nonfiction"/>
    <n v="122"/>
    <x v="3"/>
    <s v="nonfiction"/>
    <x v="737"/>
    <d v="2014-02-14T20:00:00"/>
    <x v="3"/>
    <s v="Feb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n v="41"/>
    <s v="publishing/nonfiction"/>
    <n v="107"/>
    <x v="3"/>
    <s v="nonfiction"/>
    <x v="738"/>
    <d v="2014-12-01T04:59:00"/>
    <x v="3"/>
    <s v="Dec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n v="139"/>
    <s v="publishing/nonfiction"/>
    <n v="158"/>
    <x v="3"/>
    <s v="nonfiction"/>
    <x v="739"/>
    <d v="2014-08-11T12:03:49"/>
    <x v="3"/>
    <s v="Au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n v="19"/>
    <s v="publishing/nonfiction"/>
    <n v="107"/>
    <x v="3"/>
    <s v="nonfiction"/>
    <x v="740"/>
    <d v="2015-06-21T03:31:22"/>
    <x v="0"/>
    <s v="Ju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n v="94"/>
    <s v="publishing/nonfiction"/>
    <n v="102"/>
    <x v="3"/>
    <s v="nonfiction"/>
    <x v="741"/>
    <d v="2013-06-11T15:33:26"/>
    <x v="4"/>
    <s v="Ju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n v="23"/>
    <s v="publishing/nonfiction"/>
    <n v="111"/>
    <x v="3"/>
    <s v="nonfiction"/>
    <x v="742"/>
    <d v="2014-03-21T21:01:52"/>
    <x v="3"/>
    <s v="Mar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n v="15"/>
    <s v="publishing/nonfiction"/>
    <n v="148"/>
    <x v="3"/>
    <s v="nonfiction"/>
    <x v="743"/>
    <d v="2012-04-16T21:00:00"/>
    <x v="5"/>
    <s v="Apr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n v="62"/>
    <s v="publishing/nonfiction"/>
    <n v="102"/>
    <x v="3"/>
    <s v="nonfiction"/>
    <x v="744"/>
    <d v="2012-12-13T22:58:23"/>
    <x v="5"/>
    <s v="Dec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n v="74"/>
    <s v="publishing/nonfiction"/>
    <n v="179"/>
    <x v="3"/>
    <s v="nonfiction"/>
    <x v="745"/>
    <d v="2013-05-03T13:44:05"/>
    <x v="4"/>
    <s v="May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n v="97"/>
    <s v="publishing/nonfiction"/>
    <n v="111"/>
    <x v="3"/>
    <s v="nonfiction"/>
    <x v="746"/>
    <d v="2012-09-23T03:59:00"/>
    <x v="5"/>
    <s v="Sep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n v="55"/>
    <s v="publishing/nonfiction"/>
    <n v="100"/>
    <x v="3"/>
    <s v="nonfiction"/>
    <x v="747"/>
    <d v="2015-01-15T10:54:00"/>
    <x v="3"/>
    <s v="Ja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n v="44"/>
    <s v="publishing/nonfiction"/>
    <n v="100"/>
    <x v="3"/>
    <s v="nonfiction"/>
    <x v="748"/>
    <d v="2014-08-10T20:19:26"/>
    <x v="3"/>
    <s v="Aug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n v="110"/>
    <s v="publishing/nonfiction"/>
    <n v="106"/>
    <x v="3"/>
    <s v="nonfiction"/>
    <x v="749"/>
    <d v="2017-01-28T22:35:30"/>
    <x v="2"/>
    <s v="Ja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n v="59"/>
    <s v="publishing/nonfiction"/>
    <n v="103"/>
    <x v="3"/>
    <s v="nonfiction"/>
    <x v="750"/>
    <d v="2013-02-24T21:04:32"/>
    <x v="4"/>
    <s v="Feb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n v="62"/>
    <s v="publishing/nonfiction"/>
    <n v="119"/>
    <x v="3"/>
    <s v="nonfiction"/>
    <x v="751"/>
    <d v="2011-08-04T15:07:55"/>
    <x v="6"/>
    <s v="Au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n v="105"/>
    <s v="publishing/nonfiction"/>
    <n v="112"/>
    <x v="3"/>
    <s v="nonfiction"/>
    <x v="752"/>
    <d v="2016-10-16T11:00:00"/>
    <x v="2"/>
    <s v="Oct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n v="26"/>
    <s v="publishing/nonfiction"/>
    <n v="128"/>
    <x v="3"/>
    <s v="nonfiction"/>
    <x v="753"/>
    <d v="2015-02-14T14:09:51"/>
    <x v="0"/>
    <s v="Feb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n v="49"/>
    <s v="publishing/nonfiction"/>
    <n v="104"/>
    <x v="3"/>
    <s v="nonfiction"/>
    <x v="754"/>
    <d v="2013-01-05T17:58:41"/>
    <x v="5"/>
    <s v="Ja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n v="68"/>
    <s v="publishing/nonfiction"/>
    <n v="102"/>
    <x v="3"/>
    <s v="nonfiction"/>
    <x v="755"/>
    <d v="2013-05-20T00:41:00"/>
    <x v="4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n v="22"/>
    <s v="publishing/nonfiction"/>
    <n v="118"/>
    <x v="3"/>
    <s v="nonfiction"/>
    <x v="756"/>
    <d v="2011-04-18T17:24:19"/>
    <x v="6"/>
    <s v="Apr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n v="18"/>
    <s v="publishing/nonfiction"/>
    <n v="238"/>
    <x v="3"/>
    <s v="nonfiction"/>
    <x v="757"/>
    <d v="2012-12-06T01:18:34"/>
    <x v="5"/>
    <s v="Dec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n v="19"/>
    <s v="publishing/nonfiction"/>
    <n v="102"/>
    <x v="3"/>
    <s v="nonfiction"/>
    <x v="758"/>
    <d v="2010-10-08T20:04:28"/>
    <x v="7"/>
    <s v="Oct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n v="99"/>
    <s v="publishing/nonfiction"/>
    <n v="102"/>
    <x v="3"/>
    <s v="nonfiction"/>
    <x v="759"/>
    <d v="2014-07-09T07:55:39"/>
    <x v="3"/>
    <s v="J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n v="0"/>
    <s v="publishing/fiction"/>
    <n v="0"/>
    <x v="3"/>
    <s v="fiction"/>
    <x v="760"/>
    <d v="2016-11-26T19:20:13"/>
    <x v="2"/>
    <s v="Nov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n v="6"/>
    <s v="publishing/fiction"/>
    <n v="5"/>
    <x v="3"/>
    <s v="fiction"/>
    <x v="761"/>
    <d v="2014-02-02T18:02:06"/>
    <x v="3"/>
    <s v="Feb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n v="0"/>
    <s v="publishing/fiction"/>
    <n v="0"/>
    <x v="3"/>
    <s v="fiction"/>
    <x v="762"/>
    <d v="2016-12-04T06:00:00"/>
    <x v="2"/>
    <s v="Dec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n v="1"/>
    <s v="publishing/fiction"/>
    <n v="0"/>
    <x v="3"/>
    <s v="fiction"/>
    <x v="763"/>
    <d v="2013-08-15T10:43:28"/>
    <x v="4"/>
    <s v="Aug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n v="0"/>
    <s v="publishing/fiction"/>
    <n v="0"/>
    <x v="3"/>
    <s v="fiction"/>
    <x v="764"/>
    <d v="2015-09-10T04:09:21"/>
    <x v="0"/>
    <s v="Sep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n v="44"/>
    <s v="publishing/fiction"/>
    <n v="36"/>
    <x v="3"/>
    <s v="fiction"/>
    <x v="765"/>
    <d v="2014-10-19T13:01:24"/>
    <x v="3"/>
    <s v="Oct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n v="0"/>
    <s v="publishing/fiction"/>
    <n v="0"/>
    <x v="3"/>
    <s v="fiction"/>
    <x v="766"/>
    <d v="2015-02-16T18:48:03"/>
    <x v="0"/>
    <s v="Feb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n v="3"/>
    <s v="publishing/fiction"/>
    <n v="4"/>
    <x v="3"/>
    <s v="fiction"/>
    <x v="767"/>
    <d v="2015-05-21T03:26:50"/>
    <x v="0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n v="0"/>
    <s v="publishing/fiction"/>
    <n v="0"/>
    <x v="3"/>
    <s v="fiction"/>
    <x v="768"/>
    <d v="2013-12-16T04:58:10"/>
    <x v="4"/>
    <s v="Dec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n v="52"/>
    <s v="publishing/fiction"/>
    <n v="41"/>
    <x v="3"/>
    <s v="fiction"/>
    <x v="769"/>
    <d v="2013-12-26T23:54:54"/>
    <x v="4"/>
    <s v="Dec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n v="0"/>
    <s v="publishing/fiction"/>
    <n v="0"/>
    <x v="3"/>
    <s v="fiction"/>
    <x v="770"/>
    <d v="2013-02-24T23:59:29"/>
    <x v="4"/>
    <s v="Feb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n v="1"/>
    <s v="publishing/fiction"/>
    <n v="0"/>
    <x v="3"/>
    <s v="fiction"/>
    <x v="771"/>
    <d v="2016-01-30T19:46:42"/>
    <x v="0"/>
    <s v="Ja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n v="1"/>
    <s v="publishing/fiction"/>
    <n v="3"/>
    <x v="3"/>
    <s v="fiction"/>
    <x v="772"/>
    <d v="2009-11-01T03:59:00"/>
    <x v="8"/>
    <s v="Nov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n v="2"/>
    <s v="publishing/fiction"/>
    <n v="1"/>
    <x v="3"/>
    <s v="fiction"/>
    <x v="773"/>
    <d v="2015-05-10T23:01:00"/>
    <x v="0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n v="9"/>
    <s v="publishing/fiction"/>
    <n v="70"/>
    <x v="3"/>
    <s v="fiction"/>
    <x v="774"/>
    <d v="2014-02-23T18:43:38"/>
    <x v="3"/>
    <s v="Feb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n v="5"/>
    <s v="publishing/fiction"/>
    <n v="2"/>
    <x v="3"/>
    <s v="fiction"/>
    <x v="775"/>
    <d v="2011-12-16T01:26:35"/>
    <x v="6"/>
    <s v="Dec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n v="57"/>
    <s v="publishing/fiction"/>
    <n v="51"/>
    <x v="3"/>
    <s v="fiction"/>
    <x v="776"/>
    <d v="2015-10-11T05:00:00"/>
    <x v="0"/>
    <s v="Oct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n v="3"/>
    <s v="publishing/fiction"/>
    <n v="1"/>
    <x v="3"/>
    <s v="fiction"/>
    <x v="777"/>
    <d v="2013-07-31T23:32:57"/>
    <x v="4"/>
    <s v="Jul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n v="1"/>
    <s v="publishing/fiction"/>
    <n v="0"/>
    <x v="3"/>
    <s v="fiction"/>
    <x v="778"/>
    <d v="2014-04-30T16:51:20"/>
    <x v="3"/>
    <s v="Apr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n v="6"/>
    <s v="publishing/fiction"/>
    <n v="3"/>
    <x v="3"/>
    <s v="fiction"/>
    <x v="779"/>
    <d v="2010-10-15T04:00:00"/>
    <x v="7"/>
    <s v="Oct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n v="27"/>
    <s v="music/rock"/>
    <n v="104"/>
    <x v="4"/>
    <s v="rock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n v="25"/>
    <s v="music/rock"/>
    <n v="133"/>
    <x v="4"/>
    <s v="rock"/>
    <x v="781"/>
    <d v="2013-06-08T00:01:14"/>
    <x v="4"/>
    <s v="Jun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n v="14"/>
    <s v="music/rock"/>
    <n v="100"/>
    <x v="4"/>
    <s v="rock"/>
    <x v="782"/>
    <d v="2012-08-25T18:11:42"/>
    <x v="5"/>
    <s v="Aug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n v="35"/>
    <s v="music/rock"/>
    <n v="148"/>
    <x v="4"/>
    <s v="rock"/>
    <x v="783"/>
    <d v="2012-04-27T22:00:00"/>
    <x v="5"/>
    <s v="Ap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n v="10"/>
    <s v="music/rock"/>
    <n v="103"/>
    <x v="4"/>
    <s v="rock"/>
    <x v="784"/>
    <d v="2014-03-17T02:35:19"/>
    <x v="3"/>
    <s v="Mar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n v="29"/>
    <s v="music/rock"/>
    <n v="181"/>
    <x v="4"/>
    <s v="rock"/>
    <x v="785"/>
    <d v="2013-02-28T14:15:15"/>
    <x v="4"/>
    <s v="Feb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n v="44"/>
    <s v="music/rock"/>
    <n v="143"/>
    <x v="4"/>
    <s v="rock"/>
    <x v="786"/>
    <d v="2012-05-11T15:47:00"/>
    <x v="5"/>
    <s v="Ma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n v="17"/>
    <s v="music/rock"/>
    <n v="114"/>
    <x v="4"/>
    <s v="rock"/>
    <x v="787"/>
    <d v="2013-11-01T15:03:46"/>
    <x v="4"/>
    <s v="Nov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n v="34"/>
    <s v="music/rock"/>
    <n v="204"/>
    <x v="4"/>
    <s v="rock"/>
    <x v="788"/>
    <d v="2012-07-07T03:59:00"/>
    <x v="5"/>
    <s v="J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n v="14"/>
    <s v="music/rock"/>
    <n v="109"/>
    <x v="4"/>
    <s v="rock"/>
    <x v="789"/>
    <d v="2013-01-21T07:59:00"/>
    <x v="4"/>
    <s v="Ja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n v="156"/>
    <s v="music/rock"/>
    <n v="144"/>
    <x v="4"/>
    <s v="rock"/>
    <x v="790"/>
    <d v="2013-02-01T01:08:59"/>
    <x v="4"/>
    <s v="Feb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n v="128"/>
    <s v="music/rock"/>
    <n v="104"/>
    <x v="4"/>
    <s v="rock"/>
    <x v="791"/>
    <d v="2013-11-13T05:59:00"/>
    <x v="4"/>
    <s v="Nov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n v="60"/>
    <s v="music/rock"/>
    <n v="100"/>
    <x v="4"/>
    <s v="rock"/>
    <x v="792"/>
    <d v="2013-11-07T21:58:03"/>
    <x v="4"/>
    <s v="Nov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n v="32"/>
    <s v="music/rock"/>
    <n v="103"/>
    <x v="4"/>
    <s v="rock"/>
    <x v="793"/>
    <d v="2013-07-03T04:59:00"/>
    <x v="4"/>
    <s v="Jul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n v="53"/>
    <s v="music/rock"/>
    <n v="105"/>
    <x v="4"/>
    <s v="rock"/>
    <x v="794"/>
    <d v="2011-09-05T17:06:00"/>
    <x v="6"/>
    <s v="Sep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n v="184"/>
    <s v="music/rock"/>
    <n v="112"/>
    <x v="4"/>
    <s v="rock"/>
    <x v="795"/>
    <d v="2012-04-07T04:59:00"/>
    <x v="5"/>
    <s v="Apr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n v="90"/>
    <s v="music/rock"/>
    <n v="101"/>
    <x v="4"/>
    <s v="rock"/>
    <x v="796"/>
    <d v="2013-09-15T21:10:00"/>
    <x v="4"/>
    <s v="Sep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n v="71"/>
    <s v="music/rock"/>
    <n v="108"/>
    <x v="4"/>
    <s v="rock"/>
    <x v="797"/>
    <d v="2012-04-29T04:00:00"/>
    <x v="5"/>
    <s v="Apr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n v="87"/>
    <s v="music/rock"/>
    <n v="115"/>
    <x v="4"/>
    <s v="rock"/>
    <x v="798"/>
    <d v="2014-09-30T14:09:47"/>
    <x v="3"/>
    <s v="Sep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n v="28"/>
    <s v="music/rock"/>
    <n v="100"/>
    <x v="4"/>
    <s v="rock"/>
    <x v="799"/>
    <d v="2012-04-27T16:00:46"/>
    <x v="5"/>
    <s v="Apr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n v="56"/>
    <s v="music/rock"/>
    <n v="152"/>
    <x v="4"/>
    <s v="rock"/>
    <x v="800"/>
    <d v="2014-09-11T10:24:14"/>
    <x v="3"/>
    <s v="Sep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n v="51"/>
    <s v="music/rock"/>
    <n v="112"/>
    <x v="4"/>
    <s v="rock"/>
    <x v="801"/>
    <d v="2011-07-01T19:05:20"/>
    <x v="6"/>
    <s v="J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n v="75"/>
    <s v="music/rock"/>
    <n v="101"/>
    <x v="4"/>
    <s v="rock"/>
    <x v="802"/>
    <d v="2012-09-17T04:05:00"/>
    <x v="5"/>
    <s v="Sep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n v="38"/>
    <s v="music/rock"/>
    <n v="123"/>
    <x v="4"/>
    <s v="rock"/>
    <x v="803"/>
    <d v="2011-05-29T01:00:00"/>
    <x v="6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n v="18"/>
    <s v="music/rock"/>
    <n v="100"/>
    <x v="4"/>
    <s v="rock"/>
    <x v="804"/>
    <d v="2011-07-23T03:59:00"/>
    <x v="6"/>
    <s v="J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n v="54"/>
    <s v="music/rock"/>
    <n v="105"/>
    <x v="4"/>
    <s v="rock"/>
    <x v="805"/>
    <d v="2011-07-16T23:00:00"/>
    <x v="6"/>
    <s v="Jul"/>
  </r>
  <r>
    <n v="806"/>
    <s v="Golden Animals NEW Album!"/>
    <s v="Help Golden Animals finish their NEW Album!"/>
    <n v="8000"/>
    <n v="8355"/>
    <x v="0"/>
    <s v="US"/>
    <s v="USD"/>
    <n v="1315413339"/>
    <n v="1312821339"/>
    <n v="71"/>
    <s v="music/rock"/>
    <n v="104"/>
    <x v="4"/>
    <s v="rock"/>
    <x v="806"/>
    <d v="2011-09-07T16:35:39"/>
    <x v="6"/>
    <s v="Sep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n v="57"/>
    <s v="music/rock"/>
    <n v="105"/>
    <x v="4"/>
    <s v="rock"/>
    <x v="807"/>
    <d v="2017-03-01T02:00:00"/>
    <x v="1"/>
    <s v="Mar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n v="43"/>
    <s v="music/rock"/>
    <n v="100"/>
    <x v="4"/>
    <s v="rock"/>
    <x v="808"/>
    <d v="2014-12-22T04:59:00"/>
    <x v="3"/>
    <s v="Dec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n v="52"/>
    <s v="music/rock"/>
    <n v="104"/>
    <x v="4"/>
    <s v="rock"/>
    <x v="809"/>
    <d v="2014-01-19T20:00:30"/>
    <x v="4"/>
    <s v="Jan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n v="27"/>
    <s v="music/rock"/>
    <n v="105"/>
    <x v="4"/>
    <s v="rock"/>
    <x v="810"/>
    <d v="2012-09-01T01:21:02"/>
    <x v="5"/>
    <s v="Sep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n v="12"/>
    <s v="music/rock"/>
    <n v="104"/>
    <x v="4"/>
    <s v="rock"/>
    <x v="811"/>
    <d v="2013-07-10T16:52:00"/>
    <x v="4"/>
    <s v="J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n v="33"/>
    <s v="music/rock"/>
    <n v="152"/>
    <x v="4"/>
    <s v="rock"/>
    <x v="812"/>
    <d v="2013-03-01T13:58:00"/>
    <x v="4"/>
    <s v="Mar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n v="96"/>
    <s v="music/rock"/>
    <n v="160"/>
    <x v="4"/>
    <s v="rock"/>
    <x v="813"/>
    <d v="2012-07-20T23:02:45"/>
    <x v="5"/>
    <s v="J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n v="28"/>
    <s v="music/rock"/>
    <n v="127"/>
    <x v="4"/>
    <s v="rock"/>
    <x v="814"/>
    <d v="2011-05-31T18:04:00"/>
    <x v="6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n v="43"/>
    <s v="music/rock"/>
    <n v="107"/>
    <x v="4"/>
    <s v="rock"/>
    <x v="815"/>
    <d v="2014-11-01T22:01:43"/>
    <x v="3"/>
    <s v="Nov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n v="205"/>
    <s v="music/rock"/>
    <n v="115"/>
    <x v="4"/>
    <s v="rock"/>
    <x v="816"/>
    <d v="2013-04-09T06:30:00"/>
    <x v="4"/>
    <s v="Ap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n v="23"/>
    <s v="music/rock"/>
    <n v="137"/>
    <x v="4"/>
    <s v="rock"/>
    <x v="817"/>
    <d v="2012-03-11T04:59:00"/>
    <x v="5"/>
    <s v="Mar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n v="19"/>
    <s v="music/rock"/>
    <n v="156"/>
    <x v="4"/>
    <s v="rock"/>
    <x v="818"/>
    <d v="2012-08-07T17:01:00"/>
    <x v="5"/>
    <s v="Aug"/>
  </r>
  <r>
    <n v="819"/>
    <s v="Winter Tour"/>
    <s v="We are touring the Southeast in support of our new EP"/>
    <n v="400"/>
    <n v="435"/>
    <x v="0"/>
    <s v="US"/>
    <s v="USD"/>
    <n v="1387601040"/>
    <n v="1386806254"/>
    <n v="14"/>
    <s v="music/rock"/>
    <n v="109"/>
    <x v="4"/>
    <s v="rock"/>
    <x v="819"/>
    <d v="2013-12-21T04:44:00"/>
    <x v="4"/>
    <s v="De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n v="38"/>
    <s v="music/rock"/>
    <n v="134"/>
    <x v="4"/>
    <s v="rock"/>
    <x v="820"/>
    <d v="2014-06-09T05:00:00"/>
    <x v="3"/>
    <s v="Ju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n v="78"/>
    <s v="music/rock"/>
    <n v="100"/>
    <x v="4"/>
    <s v="rock"/>
    <x v="821"/>
    <d v="2015-05-04T04:01:00"/>
    <x v="0"/>
    <s v="May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n v="69"/>
    <s v="music/rock"/>
    <n v="119"/>
    <x v="4"/>
    <s v="rock"/>
    <x v="822"/>
    <d v="2012-10-05T22:44:10"/>
    <x v="5"/>
    <s v="Oct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n v="33"/>
    <s v="music/rock"/>
    <n v="180"/>
    <x v="4"/>
    <s v="rock"/>
    <x v="823"/>
    <d v="2015-03-22T22:20:52"/>
    <x v="0"/>
    <s v="Mar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n v="54"/>
    <s v="music/rock"/>
    <n v="134"/>
    <x v="4"/>
    <s v="rock"/>
    <x v="824"/>
    <d v="2010-04-18T06:59:00"/>
    <x v="7"/>
    <s v="Apr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n v="99"/>
    <s v="music/rock"/>
    <n v="100"/>
    <x v="4"/>
    <s v="rock"/>
    <x v="825"/>
    <d v="2012-10-29T07:21:24"/>
    <x v="5"/>
    <s v="Oct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n v="49"/>
    <s v="music/rock"/>
    <n v="101"/>
    <x v="4"/>
    <s v="rock"/>
    <x v="826"/>
    <d v="2012-03-25T23:55:30"/>
    <x v="5"/>
    <s v="Ma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n v="11"/>
    <s v="music/rock"/>
    <n v="103"/>
    <x v="4"/>
    <s v="rock"/>
    <x v="827"/>
    <d v="2012-02-14T19:49:00"/>
    <x v="5"/>
    <s v="Feb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n v="38"/>
    <s v="music/rock"/>
    <n v="107"/>
    <x v="4"/>
    <s v="rock"/>
    <x v="828"/>
    <d v="2012-06-25T16:24:00"/>
    <x v="5"/>
    <s v="Ju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n v="16"/>
    <s v="music/rock"/>
    <n v="104"/>
    <x v="4"/>
    <s v="rock"/>
    <x v="829"/>
    <d v="2016-07-13T19:14:00"/>
    <x v="2"/>
    <s v="Jul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n v="32"/>
    <s v="music/rock"/>
    <n v="108"/>
    <x v="4"/>
    <s v="rock"/>
    <x v="830"/>
    <d v="2013-03-22T11:37:05"/>
    <x v="4"/>
    <s v="Mar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n v="20"/>
    <s v="music/rock"/>
    <n v="233"/>
    <x v="4"/>
    <s v="rock"/>
    <x v="831"/>
    <d v="2012-04-27T15:31:34"/>
    <x v="5"/>
    <s v="Ap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n v="154"/>
    <s v="music/rock"/>
    <n v="101"/>
    <x v="4"/>
    <s v="rock"/>
    <x v="832"/>
    <d v="2012-01-21T08:13:00"/>
    <x v="6"/>
    <s v="Jan"/>
  </r>
  <r>
    <n v="833"/>
    <s v="Ragman Rolls"/>
    <s v="This is an American rock album."/>
    <n v="6000"/>
    <n v="6100"/>
    <x v="0"/>
    <s v="US"/>
    <s v="USD"/>
    <n v="1397941475"/>
    <n v="1395349475"/>
    <n v="41"/>
    <s v="music/rock"/>
    <n v="102"/>
    <x v="4"/>
    <s v="rock"/>
    <x v="833"/>
    <d v="2014-04-19T21:04:35"/>
    <x v="3"/>
    <s v="Apr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n v="75"/>
    <s v="music/rock"/>
    <n v="131"/>
    <x v="4"/>
    <s v="rock"/>
    <x v="834"/>
    <d v="2013-07-01T03:59:00"/>
    <x v="4"/>
    <s v="J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n v="40"/>
    <s v="music/rock"/>
    <n v="117"/>
    <x v="4"/>
    <s v="rock"/>
    <x v="835"/>
    <d v="2012-05-19T03:00:00"/>
    <x v="5"/>
    <s v="May"/>
  </r>
  <r>
    <n v="836"/>
    <s v="DESMADRE Full Album + Press Kit"/>
    <s v="An album you can bring home to mom."/>
    <n v="5000"/>
    <n v="5046.5200000000004"/>
    <x v="0"/>
    <s v="US"/>
    <s v="USD"/>
    <n v="1381108918"/>
    <n v="1378516918"/>
    <n v="46"/>
    <s v="music/rock"/>
    <n v="101"/>
    <x v="4"/>
    <s v="rock"/>
    <x v="836"/>
    <d v="2013-10-07T01:21:58"/>
    <x v="4"/>
    <s v="Oct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n v="62"/>
    <s v="music/rock"/>
    <n v="122"/>
    <x v="4"/>
    <s v="rock"/>
    <x v="837"/>
    <d v="2014-05-01T23:57:42"/>
    <x v="3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n v="61"/>
    <s v="music/rock"/>
    <n v="145"/>
    <x v="4"/>
    <s v="rock"/>
    <x v="838"/>
    <d v="2012-01-17T21:33:05"/>
    <x v="6"/>
    <s v="Jan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n v="96"/>
    <s v="music/rock"/>
    <n v="117"/>
    <x v="4"/>
    <s v="rock"/>
    <x v="839"/>
    <d v="2012-09-22T18:19:16"/>
    <x v="5"/>
    <s v="Sep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n v="190"/>
    <s v="music/metal"/>
    <n v="120"/>
    <x v="4"/>
    <s v="metal"/>
    <x v="840"/>
    <d v="2016-09-24T05:26:27"/>
    <x v="2"/>
    <s v="Sep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n v="94"/>
    <s v="music/metal"/>
    <n v="101"/>
    <x v="4"/>
    <s v="metal"/>
    <x v="841"/>
    <d v="2014-11-10T21:07:43"/>
    <x v="3"/>
    <s v="Nov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n v="39"/>
    <s v="music/metal"/>
    <n v="104"/>
    <x v="4"/>
    <s v="metal"/>
    <x v="842"/>
    <d v="2013-10-14T03:59:00"/>
    <x v="4"/>
    <s v="Oct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n v="127"/>
    <s v="music/metal"/>
    <n v="267"/>
    <x v="4"/>
    <s v="metal"/>
    <x v="843"/>
    <d v="2016-12-08T08:00:00"/>
    <x v="2"/>
    <s v="De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n v="159"/>
    <s v="music/metal"/>
    <n v="194"/>
    <x v="4"/>
    <s v="metal"/>
    <x v="844"/>
    <d v="2014-11-01T04:59:00"/>
    <x v="3"/>
    <s v="Nov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n v="177"/>
    <s v="music/metal"/>
    <n v="120"/>
    <x v="4"/>
    <s v="metal"/>
    <x v="845"/>
    <d v="2016-09-05T03:59:00"/>
    <x v="2"/>
    <s v="Sep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n v="47"/>
    <s v="music/metal"/>
    <n v="122"/>
    <x v="4"/>
    <s v="metal"/>
    <x v="846"/>
    <d v="2014-03-10T14:00:00"/>
    <x v="3"/>
    <s v="Mar"/>
  </r>
  <r>
    <n v="847"/>
    <s v="CENTROPYMUSIC"/>
    <s v="MUSIC WITH MEANING!  MUSIC THAT MATTERS!!!"/>
    <n v="10"/>
    <n v="10"/>
    <x v="0"/>
    <s v="US"/>
    <s v="USD"/>
    <n v="1436555376"/>
    <n v="1433963376"/>
    <n v="1"/>
    <s v="music/metal"/>
    <n v="100"/>
    <x v="4"/>
    <s v="metal"/>
    <x v="847"/>
    <d v="2015-07-10T19:09:36"/>
    <x v="0"/>
    <s v="Ju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n v="16"/>
    <s v="music/metal"/>
    <n v="100"/>
    <x v="4"/>
    <s v="metal"/>
    <x v="848"/>
    <d v="2015-04-14T19:00:33"/>
    <x v="0"/>
    <s v="Apr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n v="115"/>
    <s v="music/metal"/>
    <n v="120"/>
    <x v="4"/>
    <s v="metal"/>
    <x v="849"/>
    <d v="2015-03-16T02:34:24"/>
    <x v="0"/>
    <s v="Mar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n v="133"/>
    <s v="music/metal"/>
    <n v="155"/>
    <x v="4"/>
    <s v="metal"/>
    <x v="850"/>
    <d v="2016-04-25T04:59:00"/>
    <x v="2"/>
    <s v="Apr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n v="70"/>
    <s v="music/metal"/>
    <n v="130"/>
    <x v="4"/>
    <s v="metal"/>
    <x v="851"/>
    <d v="2016-07-31T19:45:00"/>
    <x v="2"/>
    <s v="Ju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n v="62"/>
    <s v="music/metal"/>
    <n v="105"/>
    <x v="4"/>
    <s v="metal"/>
    <x v="852"/>
    <d v="2016-10-24T21:00:00"/>
    <x v="2"/>
    <s v="Oct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n v="10"/>
    <s v="music/metal"/>
    <n v="100"/>
    <x v="4"/>
    <s v="metal"/>
    <x v="853"/>
    <d v="2015-02-16T19:58:29"/>
    <x v="0"/>
    <s v="Feb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n v="499"/>
    <s v="music/metal"/>
    <n v="118"/>
    <x v="4"/>
    <s v="metal"/>
    <x v="854"/>
    <d v="2016-12-28T05:05:46"/>
    <x v="2"/>
    <s v="Dec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n v="47"/>
    <s v="music/metal"/>
    <n v="103"/>
    <x v="4"/>
    <s v="metal"/>
    <x v="855"/>
    <d v="2016-07-24T03:00:17"/>
    <x v="2"/>
    <s v="J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n v="28"/>
    <s v="music/metal"/>
    <n v="218"/>
    <x v="4"/>
    <s v="metal"/>
    <x v="856"/>
    <d v="2016-10-25T19:00:00"/>
    <x v="2"/>
    <s v="Oct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n v="24"/>
    <s v="music/metal"/>
    <n v="100"/>
    <x v="4"/>
    <s v="metal"/>
    <x v="857"/>
    <d v="2015-11-25T14:57:11"/>
    <x v="0"/>
    <s v="Nov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n v="76"/>
    <s v="music/metal"/>
    <n v="144"/>
    <x v="4"/>
    <s v="metal"/>
    <x v="858"/>
    <d v="2015-04-15T22:59:00"/>
    <x v="0"/>
    <s v="Apr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n v="98"/>
    <s v="music/metal"/>
    <n v="105"/>
    <x v="4"/>
    <s v="metal"/>
    <x v="859"/>
    <d v="2015-06-04T00:00:00"/>
    <x v="0"/>
    <s v="Ju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n v="48"/>
    <s v="music/jazz"/>
    <n v="18"/>
    <x v="4"/>
    <s v="jazz"/>
    <x v="860"/>
    <d v="2013-11-22T12:35:13"/>
    <x v="4"/>
    <s v="Nov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n v="2"/>
    <s v="music/jazz"/>
    <n v="2"/>
    <x v="4"/>
    <s v="jazz"/>
    <x v="861"/>
    <d v="2016-09-16T23:10:04"/>
    <x v="2"/>
    <s v="Sep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n v="4"/>
    <s v="music/jazz"/>
    <n v="0"/>
    <x v="4"/>
    <s v="jazz"/>
    <x v="862"/>
    <d v="2013-11-11T14:19:08"/>
    <x v="4"/>
    <s v="Nov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n v="5"/>
    <s v="music/jazz"/>
    <n v="5"/>
    <x v="4"/>
    <s v="jazz"/>
    <x v="863"/>
    <d v="2012-02-12T02:49:26"/>
    <x v="5"/>
    <s v="Feb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n v="79"/>
    <s v="music/jazz"/>
    <n v="42"/>
    <x v="4"/>
    <s v="jazz"/>
    <x v="864"/>
    <d v="2013-10-16T09:59:00"/>
    <x v="4"/>
    <s v="Oct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n v="2"/>
    <s v="music/jazz"/>
    <n v="2"/>
    <x v="4"/>
    <s v="jazz"/>
    <x v="865"/>
    <d v="2013-01-16T18:33:17"/>
    <x v="5"/>
    <s v="Ja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n v="11"/>
    <s v="music/jazz"/>
    <n v="18"/>
    <x v="4"/>
    <s v="jazz"/>
    <x v="866"/>
    <d v="2015-02-28T15:10:00"/>
    <x v="0"/>
    <s v="Feb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n v="11"/>
    <s v="music/jazz"/>
    <n v="24"/>
    <x v="4"/>
    <s v="jazz"/>
    <x v="867"/>
    <d v="2009-12-01T04:59:00"/>
    <x v="8"/>
    <s v="De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n v="1"/>
    <s v="music/jazz"/>
    <n v="0"/>
    <x v="4"/>
    <s v="jazz"/>
    <x v="868"/>
    <d v="2014-01-07T00:39:58"/>
    <x v="4"/>
    <s v="Jan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n v="3"/>
    <s v="music/jazz"/>
    <n v="12"/>
    <x v="4"/>
    <s v="jazz"/>
    <x v="869"/>
    <d v="2013-04-08T19:17:37"/>
    <x v="4"/>
    <s v="Ap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n v="5"/>
    <s v="music/jazz"/>
    <n v="0"/>
    <x v="4"/>
    <s v="jazz"/>
    <x v="870"/>
    <d v="2013-09-01T00:32:03"/>
    <x v="4"/>
    <s v="Sep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n v="12"/>
    <s v="music/jazz"/>
    <n v="5"/>
    <x v="4"/>
    <s v="jazz"/>
    <x v="871"/>
    <d v="2013-11-29T14:28:15"/>
    <x v="4"/>
    <s v="Nov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n v="2"/>
    <s v="music/jazz"/>
    <n v="1"/>
    <x v="4"/>
    <s v="jazz"/>
    <x v="872"/>
    <d v="2011-03-10T19:48:47"/>
    <x v="6"/>
    <s v="Mar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n v="5"/>
    <s v="music/jazz"/>
    <n v="1"/>
    <x v="4"/>
    <s v="jazz"/>
    <x v="873"/>
    <d v="2012-11-11T05:00:40"/>
    <x v="5"/>
    <s v="Nov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n v="21"/>
    <s v="music/jazz"/>
    <n v="24"/>
    <x v="4"/>
    <s v="jazz"/>
    <x v="874"/>
    <d v="2013-05-04T14:00:34"/>
    <x v="4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n v="0"/>
    <s v="music/jazz"/>
    <n v="0"/>
    <x v="4"/>
    <s v="jazz"/>
    <x v="875"/>
    <d v="2015-09-21T17:22:11"/>
    <x v="0"/>
    <s v="Sep"/>
  </r>
  <r>
    <n v="876"/>
    <s v="Sound Of Dobells"/>
    <s v="What was the greatest record shop ever?  DOBELLS!"/>
    <n v="3152"/>
    <n v="1286"/>
    <x v="2"/>
    <s v="GB"/>
    <s v="GBP"/>
    <n v="1359978927"/>
    <n v="1357127727"/>
    <n v="45"/>
    <s v="music/jazz"/>
    <n v="41"/>
    <x v="4"/>
    <s v="jazz"/>
    <x v="876"/>
    <d v="2013-02-04T11:55:27"/>
    <x v="4"/>
    <s v="Feb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n v="29"/>
    <s v="music/jazz"/>
    <n v="68"/>
    <x v="4"/>
    <s v="jazz"/>
    <x v="877"/>
    <d v="2013-12-19T18:56:00"/>
    <x v="4"/>
    <s v="Dec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n v="2"/>
    <s v="music/jazz"/>
    <n v="1"/>
    <x v="4"/>
    <s v="jazz"/>
    <x v="878"/>
    <d v="2010-12-23T05:35:24"/>
    <x v="7"/>
    <s v="De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n v="30"/>
    <s v="music/jazz"/>
    <n v="31"/>
    <x v="4"/>
    <s v="jazz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n v="8"/>
    <s v="music/indie rock"/>
    <n v="3"/>
    <x v="4"/>
    <s v="indie rock"/>
    <x v="880"/>
    <d v="2012-10-30T07:42:18"/>
    <x v="5"/>
    <s v="Oct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n v="1"/>
    <s v="music/indie rock"/>
    <n v="1"/>
    <x v="4"/>
    <s v="indie rock"/>
    <x v="881"/>
    <d v="2012-01-14T06:01:26"/>
    <x v="6"/>
    <s v="Jan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n v="14"/>
    <s v="music/indie rock"/>
    <n v="20"/>
    <x v="4"/>
    <s v="indie rock"/>
    <x v="882"/>
    <d v="2011-09-06T20:39:10"/>
    <x v="6"/>
    <s v="Sep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n v="24"/>
    <s v="music/indie rock"/>
    <n v="40"/>
    <x v="4"/>
    <s v="indie rock"/>
    <x v="883"/>
    <d v="2016-03-02T22:27:15"/>
    <x v="2"/>
    <s v="Mar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n v="2"/>
    <s v="music/indie rock"/>
    <n v="1"/>
    <x v="4"/>
    <s v="indie rock"/>
    <x v="884"/>
    <d v="2012-05-12T02:31:00"/>
    <x v="5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n v="21"/>
    <s v="music/indie rock"/>
    <n v="75"/>
    <x v="4"/>
    <s v="indie rock"/>
    <x v="885"/>
    <d v="2016-12-30T22:35:11"/>
    <x v="2"/>
    <s v="De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n v="7"/>
    <s v="music/indie rock"/>
    <n v="41"/>
    <x v="4"/>
    <s v="indie rock"/>
    <x v="886"/>
    <d v="2016-09-15T20:53:33"/>
    <x v="2"/>
    <s v="Sep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n v="0"/>
    <s v="music/indie rock"/>
    <n v="0"/>
    <x v="4"/>
    <s v="indie rock"/>
    <x v="887"/>
    <d v="2012-05-27T23:00:55"/>
    <x v="5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n v="4"/>
    <s v="music/indie rock"/>
    <n v="7"/>
    <x v="4"/>
    <s v="indie rock"/>
    <x v="888"/>
    <d v="2011-09-01T06:00:00"/>
    <x v="6"/>
    <s v="Sep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n v="32"/>
    <s v="music/indie rock"/>
    <n v="9"/>
    <x v="4"/>
    <s v="indie rock"/>
    <x v="889"/>
    <d v="2014-10-05T18:49:03"/>
    <x v="3"/>
    <s v="Oct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n v="4"/>
    <s v="music/indie rock"/>
    <n v="4"/>
    <x v="4"/>
    <s v="indie rock"/>
    <x v="890"/>
    <d v="2013-11-21T17:46:19"/>
    <x v="4"/>
    <s v="Nov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n v="9"/>
    <s v="music/indie rock"/>
    <n v="3"/>
    <x v="4"/>
    <s v="indie rock"/>
    <x v="891"/>
    <d v="2014-08-21T00:45:30"/>
    <x v="3"/>
    <s v="Aug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n v="17"/>
    <s v="music/indie rock"/>
    <n v="41"/>
    <x v="4"/>
    <s v="indie rock"/>
    <x v="892"/>
    <d v="2010-08-01T04:00:00"/>
    <x v="7"/>
    <s v="Aug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n v="5"/>
    <s v="music/indie rock"/>
    <n v="10"/>
    <x v="4"/>
    <s v="indie rock"/>
    <x v="893"/>
    <d v="2015-04-01T20:32:43"/>
    <x v="0"/>
    <s v="Ap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n v="53"/>
    <s v="music/indie rock"/>
    <n v="39"/>
    <x v="4"/>
    <s v="indie rock"/>
    <x v="894"/>
    <d v="2016-06-05T23:33:30"/>
    <x v="2"/>
    <s v="Jun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n v="7"/>
    <s v="music/indie rock"/>
    <n v="2"/>
    <x v="4"/>
    <s v="indie rock"/>
    <x v="895"/>
    <d v="2010-10-25T03:03:49"/>
    <x v="7"/>
    <s v="Oct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n v="72"/>
    <s v="music/indie rock"/>
    <n v="40"/>
    <x v="4"/>
    <s v="indie rock"/>
    <x v="896"/>
    <d v="2015-08-28T04:00:00"/>
    <x v="0"/>
    <s v="Aug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n v="0"/>
    <s v="music/indie rock"/>
    <n v="0"/>
    <x v="4"/>
    <s v="indie rock"/>
    <x v="897"/>
    <d v="2012-11-28T17:31:48"/>
    <x v="5"/>
    <s v="Nov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n v="2"/>
    <s v="music/indie rock"/>
    <n v="3"/>
    <x v="4"/>
    <s v="indie rock"/>
    <x v="898"/>
    <d v="2012-01-15T18:11:50"/>
    <x v="6"/>
    <s v="Jan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n v="8"/>
    <s v="music/indie rock"/>
    <n v="37"/>
    <x v="4"/>
    <s v="indie rock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n v="2"/>
    <s v="music/jazz"/>
    <n v="0"/>
    <x v="4"/>
    <s v="jazz"/>
    <x v="900"/>
    <d v="2016-03-30T19:23:22"/>
    <x v="2"/>
    <s v="Mar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n v="0"/>
    <s v="music/jazz"/>
    <n v="0"/>
    <x v="4"/>
    <s v="jazz"/>
    <x v="901"/>
    <d v="2010-06-08T19:11:00"/>
    <x v="7"/>
    <s v="Jun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n v="3"/>
    <s v="music/jazz"/>
    <n v="0"/>
    <x v="4"/>
    <s v="jazz"/>
    <x v="902"/>
    <d v="2014-08-30T15:30:00"/>
    <x v="3"/>
    <s v="Aug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n v="4"/>
    <s v="music/jazz"/>
    <n v="3"/>
    <x v="4"/>
    <s v="jazz"/>
    <x v="903"/>
    <d v="2012-09-23T02:25:00"/>
    <x v="5"/>
    <s v="Sep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n v="3"/>
    <s v="music/jazz"/>
    <n v="0"/>
    <x v="4"/>
    <s v="jazz"/>
    <x v="904"/>
    <d v="2016-01-03T01:55:37"/>
    <x v="0"/>
    <s v="Jan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n v="6"/>
    <s v="music/jazz"/>
    <n v="3"/>
    <x v="4"/>
    <s v="jazz"/>
    <x v="905"/>
    <d v="2011-01-24T05:45:26"/>
    <x v="7"/>
    <s v="Jan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n v="0"/>
    <s v="music/jazz"/>
    <n v="0"/>
    <x v="4"/>
    <s v="jazz"/>
    <x v="906"/>
    <d v="2014-03-13T03:33:10"/>
    <x v="3"/>
    <s v="Mar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n v="0"/>
    <s v="music/jazz"/>
    <n v="0"/>
    <x v="4"/>
    <s v="jazz"/>
    <x v="907"/>
    <d v="2011-09-11T04:37:03"/>
    <x v="6"/>
    <s v="Sep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n v="0"/>
    <s v="music/jazz"/>
    <n v="0"/>
    <x v="4"/>
    <s v="jazz"/>
    <x v="908"/>
    <d v="2010-07-27T04:59:00"/>
    <x v="7"/>
    <s v="Jul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n v="8"/>
    <s v="music/jazz"/>
    <n v="3"/>
    <x v="4"/>
    <s v="jazz"/>
    <x v="909"/>
    <d v="2012-07-23T04:00:00"/>
    <x v="5"/>
    <s v="Jul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n v="5"/>
    <s v="music/jazz"/>
    <n v="22"/>
    <x v="4"/>
    <s v="jazz"/>
    <x v="910"/>
    <d v="2017-03-03T13:05:19"/>
    <x v="1"/>
    <s v="Mar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n v="0"/>
    <s v="music/jazz"/>
    <n v="0"/>
    <x v="4"/>
    <s v="jazz"/>
    <x v="911"/>
    <d v="2014-01-24T00:07:25"/>
    <x v="3"/>
    <s v="Ja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n v="2"/>
    <s v="music/jazz"/>
    <n v="1"/>
    <x v="4"/>
    <s v="jazz"/>
    <x v="912"/>
    <d v="2012-12-11T03:37:27"/>
    <x v="5"/>
    <s v="De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n v="24"/>
    <s v="music/jazz"/>
    <n v="7"/>
    <x v="4"/>
    <s v="jazz"/>
    <x v="913"/>
    <d v="2012-05-05T03:20:19"/>
    <x v="5"/>
    <s v="May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n v="0"/>
    <s v="music/jazz"/>
    <n v="0"/>
    <x v="4"/>
    <s v="jazz"/>
    <x v="914"/>
    <d v="2012-08-25T18:19:07"/>
    <x v="5"/>
    <s v="Aug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n v="9"/>
    <s v="music/jazz"/>
    <n v="6"/>
    <x v="4"/>
    <s v="jazz"/>
    <x v="915"/>
    <d v="2012-03-01T04:59:00"/>
    <x v="5"/>
    <s v="Mar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n v="0"/>
    <s v="music/jazz"/>
    <n v="0"/>
    <x v="4"/>
    <s v="jazz"/>
    <x v="916"/>
    <d v="2010-10-22T05:00:00"/>
    <x v="7"/>
    <s v="Oct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n v="1"/>
    <s v="music/jazz"/>
    <n v="1"/>
    <x v="4"/>
    <s v="jazz"/>
    <x v="917"/>
    <d v="2014-07-14T02:30:00"/>
    <x v="3"/>
    <s v="Ju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n v="10"/>
    <s v="music/jazz"/>
    <n v="5"/>
    <x v="4"/>
    <s v="jazz"/>
    <x v="918"/>
    <d v="2014-12-01T22:59:21"/>
    <x v="3"/>
    <s v="Dec"/>
  </r>
  <r>
    <n v="919"/>
    <s v="Jazz CD:  Out of The Blue"/>
    <s v="Cool jazz with a New Orleans flavor."/>
    <n v="20000"/>
    <n v="100"/>
    <x v="2"/>
    <s v="US"/>
    <s v="USD"/>
    <n v="1355930645"/>
    <n v="1352906645"/>
    <n v="1"/>
    <s v="music/jazz"/>
    <n v="1"/>
    <x v="4"/>
    <s v="jazz"/>
    <x v="919"/>
    <d v="2012-12-19T15:24:05"/>
    <x v="5"/>
    <s v="Dec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n v="0"/>
    <s v="music/jazz"/>
    <n v="0"/>
    <x v="4"/>
    <s v="jazz"/>
    <x v="920"/>
    <d v="2013-11-14T17:07:02"/>
    <x v="4"/>
    <s v="Nov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n v="20"/>
    <s v="music/jazz"/>
    <n v="31"/>
    <x v="4"/>
    <s v="jazz"/>
    <x v="921"/>
    <d v="2011-12-12T05:06:16"/>
    <x v="6"/>
    <s v="Dec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n v="30"/>
    <s v="music/jazz"/>
    <n v="21"/>
    <x v="4"/>
    <s v="jazz"/>
    <x v="922"/>
    <d v="2014-10-01T12:43:13"/>
    <x v="3"/>
    <s v="Oct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n v="6"/>
    <s v="music/jazz"/>
    <n v="2"/>
    <x v="4"/>
    <s v="jazz"/>
    <x v="923"/>
    <d v="2014-11-22T00:02:03"/>
    <x v="3"/>
    <s v="Nov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n v="15"/>
    <s v="music/jazz"/>
    <n v="11"/>
    <x v="4"/>
    <s v="jazz"/>
    <x v="924"/>
    <d v="2013-02-13T22:37:49"/>
    <x v="4"/>
    <s v="Feb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n v="5"/>
    <s v="music/jazz"/>
    <n v="3"/>
    <x v="4"/>
    <s v="jazz"/>
    <x v="925"/>
    <d v="2013-11-27T22:08:31"/>
    <x v="4"/>
    <s v="Nov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n v="0"/>
    <s v="music/jazz"/>
    <n v="0"/>
    <x v="4"/>
    <s v="jazz"/>
    <x v="926"/>
    <d v="2010-07-08T22:40:00"/>
    <x v="7"/>
    <s v="Jul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n v="0"/>
    <s v="music/jazz"/>
    <n v="0"/>
    <x v="4"/>
    <s v="jazz"/>
    <x v="927"/>
    <d v="2012-05-14T19:44:55"/>
    <x v="5"/>
    <s v="May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n v="28"/>
    <s v="music/jazz"/>
    <n v="11"/>
    <x v="4"/>
    <s v="jazz"/>
    <x v="928"/>
    <d v="2012-11-18T00:00:00"/>
    <x v="5"/>
    <s v="Nov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n v="0"/>
    <s v="music/jazz"/>
    <n v="0"/>
    <x v="4"/>
    <s v="jazz"/>
    <x v="929"/>
    <d v="2012-04-09T04:42:49"/>
    <x v="5"/>
    <s v="Apr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n v="5"/>
    <s v="music/jazz"/>
    <n v="38"/>
    <x v="4"/>
    <s v="jazz"/>
    <x v="930"/>
    <d v="2010-06-25T21:32:00"/>
    <x v="7"/>
    <s v="Jun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n v="7"/>
    <s v="music/jazz"/>
    <n v="7"/>
    <x v="4"/>
    <s v="jazz"/>
    <x v="931"/>
    <d v="2014-03-16T22:00:00"/>
    <x v="3"/>
    <s v="Mar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n v="30"/>
    <s v="music/jazz"/>
    <n v="15"/>
    <x v="4"/>
    <s v="jazz"/>
    <x v="932"/>
    <d v="2013-03-22T22:15:45"/>
    <x v="4"/>
    <s v="Mar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n v="2"/>
    <s v="music/jazz"/>
    <n v="6"/>
    <x v="4"/>
    <s v="jazz"/>
    <x v="933"/>
    <d v="2014-05-12T04:03:29"/>
    <x v="3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n v="30"/>
    <s v="music/jazz"/>
    <n v="30"/>
    <x v="4"/>
    <s v="jazz"/>
    <x v="934"/>
    <d v="2014-05-04T06:00:00"/>
    <x v="3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n v="2"/>
    <s v="music/jazz"/>
    <n v="1"/>
    <x v="4"/>
    <s v="jazz"/>
    <x v="935"/>
    <d v="2016-01-29T08:00:29"/>
    <x v="0"/>
    <s v="Jan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n v="0"/>
    <s v="music/jazz"/>
    <n v="0"/>
    <x v="4"/>
    <s v="jazz"/>
    <x v="936"/>
    <d v="2012-01-18T20:00:00"/>
    <x v="6"/>
    <s v="Ja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n v="2"/>
    <s v="music/jazz"/>
    <n v="1"/>
    <x v="4"/>
    <s v="jazz"/>
    <x v="937"/>
    <d v="2013-11-03T20:09:17"/>
    <x v="4"/>
    <s v="Nov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n v="1"/>
    <s v="music/jazz"/>
    <n v="0"/>
    <x v="4"/>
    <s v="jazz"/>
    <x v="938"/>
    <d v="2012-09-02T11:30:48"/>
    <x v="5"/>
    <s v="Sep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n v="2"/>
    <s v="music/jazz"/>
    <n v="1"/>
    <x v="4"/>
    <s v="jazz"/>
    <x v="939"/>
    <d v="2013-06-30T19:58:00"/>
    <x v="4"/>
    <s v="Ju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n v="14"/>
    <s v="technology/wearables"/>
    <n v="17"/>
    <x v="2"/>
    <s v="wearables"/>
    <x v="940"/>
    <d v="2015-08-11T00:12:06"/>
    <x v="0"/>
    <s v="Aug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n v="31"/>
    <s v="technology/wearables"/>
    <n v="2"/>
    <x v="2"/>
    <s v="wearables"/>
    <x v="941"/>
    <d v="2017-02-10T02:19:05"/>
    <x v="1"/>
    <s v="F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n v="16"/>
    <s v="technology/wearables"/>
    <n v="9"/>
    <x v="2"/>
    <s v="wearables"/>
    <x v="942"/>
    <d v="2016-02-18T20:14:20"/>
    <x v="2"/>
    <s v="Feb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n v="12"/>
    <s v="technology/wearables"/>
    <n v="10"/>
    <x v="2"/>
    <s v="wearables"/>
    <x v="943"/>
    <d v="2016-11-29T17:01:45"/>
    <x v="2"/>
    <s v="Nov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n v="96"/>
    <s v="technology/wearables"/>
    <n v="13"/>
    <x v="2"/>
    <s v="wearables"/>
    <x v="944"/>
    <d v="2016-04-18T14:00:00"/>
    <x v="2"/>
    <s v="Apr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n v="16"/>
    <s v="technology/wearables"/>
    <n v="2"/>
    <x v="2"/>
    <s v="wearables"/>
    <x v="945"/>
    <d v="2017-02-18T23:59:00"/>
    <x v="2"/>
    <s v="Feb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n v="5"/>
    <s v="technology/wearables"/>
    <n v="2"/>
    <x v="2"/>
    <s v="wearables"/>
    <x v="946"/>
    <d v="2016-09-09T18:00:48"/>
    <x v="2"/>
    <s v="Sep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n v="0"/>
    <s v="technology/wearables"/>
    <n v="0"/>
    <x v="2"/>
    <s v="wearables"/>
    <x v="947"/>
    <d v="2016-06-30T18:45:06"/>
    <x v="2"/>
    <s v="Ju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n v="8"/>
    <s v="technology/wearables"/>
    <n v="12"/>
    <x v="2"/>
    <s v="wearables"/>
    <x v="948"/>
    <d v="2016-03-12T19:52:44"/>
    <x v="2"/>
    <s v="Mar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n v="7"/>
    <s v="technology/wearables"/>
    <n v="1"/>
    <x v="2"/>
    <s v="wearables"/>
    <x v="949"/>
    <d v="2016-02-21T01:02:56"/>
    <x v="0"/>
    <s v="Feb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n v="24"/>
    <s v="technology/wearables"/>
    <n v="28"/>
    <x v="2"/>
    <s v="wearables"/>
    <x v="950"/>
    <d v="2016-01-17T18:01:01"/>
    <x v="0"/>
    <s v="Jan"/>
  </r>
  <r>
    <n v="951"/>
    <s v="Smart Harness"/>
    <s v="Revolutionizing the way we walk our dogs!"/>
    <n v="50000"/>
    <n v="19195"/>
    <x v="2"/>
    <s v="US"/>
    <s v="USD"/>
    <n v="1465054872"/>
    <n v="1461166872"/>
    <n v="121"/>
    <s v="technology/wearables"/>
    <n v="38"/>
    <x v="2"/>
    <s v="wearables"/>
    <x v="951"/>
    <d v="2016-06-04T15:41:12"/>
    <x v="2"/>
    <s v="Jun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n v="196"/>
    <s v="technology/wearables"/>
    <n v="40"/>
    <x v="2"/>
    <s v="wearables"/>
    <x v="952"/>
    <d v="2016-11-18T15:43:32"/>
    <x v="2"/>
    <s v="Nov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n v="5"/>
    <s v="technology/wearables"/>
    <n v="1"/>
    <x v="2"/>
    <s v="wearables"/>
    <x v="953"/>
    <d v="2015-01-25T03:56:39"/>
    <x v="3"/>
    <s v="Ja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n v="73"/>
    <s v="technology/wearables"/>
    <n v="43"/>
    <x v="2"/>
    <s v="wearables"/>
    <x v="954"/>
    <d v="2015-08-20T20:00:39"/>
    <x v="0"/>
    <s v="Aug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n v="93"/>
    <s v="technology/wearables"/>
    <n v="6"/>
    <x v="2"/>
    <s v="wearables"/>
    <x v="955"/>
    <d v="2016-09-13T07:05:00"/>
    <x v="2"/>
    <s v="Sep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n v="17"/>
    <s v="technology/wearables"/>
    <n v="2"/>
    <x v="2"/>
    <s v="wearables"/>
    <x v="956"/>
    <d v="2015-04-26T20:55:59"/>
    <x v="0"/>
    <s v="Apr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n v="7"/>
    <s v="technology/wearables"/>
    <n v="2"/>
    <x v="2"/>
    <s v="wearables"/>
    <x v="957"/>
    <d v="2016-11-17T14:15:33"/>
    <x v="2"/>
    <s v="Nov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n v="17"/>
    <s v="technology/wearables"/>
    <n v="11"/>
    <x v="2"/>
    <s v="wearables"/>
    <x v="958"/>
    <d v="2015-04-10T04:59:00"/>
    <x v="0"/>
    <s v="Apr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n v="171"/>
    <s v="technology/wearables"/>
    <n v="39"/>
    <x v="2"/>
    <s v="wearables"/>
    <x v="959"/>
    <d v="2015-01-19T04:11:05"/>
    <x v="3"/>
    <s v="Ja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n v="188"/>
    <s v="technology/wearables"/>
    <n v="46"/>
    <x v="2"/>
    <s v="wearables"/>
    <x v="960"/>
    <d v="2017-03-14T14:02:35"/>
    <x v="1"/>
    <s v="Mar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n v="110"/>
    <s v="technology/wearables"/>
    <n v="42"/>
    <x v="2"/>
    <s v="wearables"/>
    <x v="961"/>
    <d v="2017-02-20T19:00:00"/>
    <x v="1"/>
    <s v="F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n v="37"/>
    <s v="technology/wearables"/>
    <n v="28"/>
    <x v="2"/>
    <s v="wearables"/>
    <x v="962"/>
    <d v="2016-02-11T17:05:53"/>
    <x v="2"/>
    <s v="Feb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n v="9"/>
    <s v="technology/wearables"/>
    <n v="1"/>
    <x v="2"/>
    <s v="wearables"/>
    <x v="963"/>
    <d v="2016-10-17T15:15:19"/>
    <x v="2"/>
    <s v="Oct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n v="29"/>
    <s v="technology/wearables"/>
    <n v="1"/>
    <x v="2"/>
    <s v="wearables"/>
    <x v="964"/>
    <d v="2015-09-01T15:05:19"/>
    <x v="0"/>
    <s v="Sep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n v="6"/>
    <s v="technology/wearables"/>
    <n v="1"/>
    <x v="2"/>
    <s v="wearables"/>
    <x v="965"/>
    <d v="2016-10-26T03:59:00"/>
    <x v="2"/>
    <s v="Oct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n v="30"/>
    <s v="technology/wearables"/>
    <n v="15"/>
    <x v="2"/>
    <s v="wearables"/>
    <x v="966"/>
    <d v="2016-10-06T15:15:32"/>
    <x v="2"/>
    <s v="Oct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n v="81"/>
    <s v="technology/wearables"/>
    <n v="18"/>
    <x v="2"/>
    <s v="wearables"/>
    <x v="967"/>
    <d v="2016-04-22T05:06:14"/>
    <x v="2"/>
    <s v="Apr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n v="4"/>
    <s v="technology/wearables"/>
    <n v="1"/>
    <x v="2"/>
    <s v="wearables"/>
    <x v="968"/>
    <d v="2014-08-15T20:20:34"/>
    <x v="3"/>
    <s v="Aug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n v="11"/>
    <s v="technology/wearables"/>
    <n v="47"/>
    <x v="2"/>
    <s v="wearables"/>
    <x v="969"/>
    <d v="2017-02-09T07:16:47"/>
    <x v="1"/>
    <s v="Feb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n v="14"/>
    <s v="technology/wearables"/>
    <n v="46"/>
    <x v="2"/>
    <s v="wearables"/>
    <x v="970"/>
    <d v="2017-01-23T04:59:00"/>
    <x v="2"/>
    <s v="Jan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n v="5"/>
    <s v="technology/wearables"/>
    <n v="0"/>
    <x v="2"/>
    <s v="wearables"/>
    <x v="971"/>
    <d v="2015-06-01T17:01:00"/>
    <x v="0"/>
    <s v="Ju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n v="45"/>
    <s v="technology/wearables"/>
    <n v="35"/>
    <x v="2"/>
    <s v="wearables"/>
    <x v="972"/>
    <d v="2014-09-04T06:59:00"/>
    <x v="3"/>
    <s v="Sep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n v="8"/>
    <s v="technology/wearables"/>
    <n v="2"/>
    <x v="2"/>
    <s v="wearables"/>
    <x v="973"/>
    <d v="2015-11-09T01:21:33"/>
    <x v="0"/>
    <s v="Nov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n v="3"/>
    <s v="technology/wearables"/>
    <n v="1"/>
    <x v="2"/>
    <s v="wearables"/>
    <x v="974"/>
    <d v="2016-03-25T16:59:16"/>
    <x v="2"/>
    <s v="Mar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n v="24"/>
    <s v="technology/wearables"/>
    <n v="3"/>
    <x v="2"/>
    <s v="wearables"/>
    <x v="975"/>
    <d v="2016-06-28T16:43:05"/>
    <x v="2"/>
    <s v="Ju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n v="18"/>
    <s v="technology/wearables"/>
    <n v="2"/>
    <x v="2"/>
    <s v="wearables"/>
    <x v="976"/>
    <d v="2015-08-14T01:24:57"/>
    <x v="0"/>
    <s v="Aug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n v="12"/>
    <s v="technology/wearables"/>
    <n v="34"/>
    <x v="2"/>
    <s v="wearables"/>
    <x v="977"/>
    <d v="2016-02-21T22:36:37"/>
    <x v="2"/>
    <s v="Feb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n v="123"/>
    <s v="technology/wearables"/>
    <n v="56"/>
    <x v="2"/>
    <s v="wearables"/>
    <x v="978"/>
    <d v="2016-02-25T07:25:01"/>
    <x v="2"/>
    <s v="Feb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n v="96"/>
    <s v="technology/wearables"/>
    <n v="83"/>
    <x v="2"/>
    <s v="wearables"/>
    <x v="979"/>
    <d v="2016-06-20T18:59:00"/>
    <x v="2"/>
    <s v="Jun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n v="31"/>
    <s v="technology/wearables"/>
    <n v="15"/>
    <x v="2"/>
    <s v="wearables"/>
    <x v="980"/>
    <d v="2014-11-30T22:42:02"/>
    <x v="3"/>
    <s v="Nov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n v="4"/>
    <s v="technology/wearables"/>
    <n v="0"/>
    <x v="2"/>
    <s v="wearables"/>
    <x v="981"/>
    <d v="2014-08-09T22:43:42"/>
    <x v="3"/>
    <s v="Aug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n v="3"/>
    <s v="technology/wearables"/>
    <n v="0"/>
    <x v="2"/>
    <s v="wearables"/>
    <x v="982"/>
    <d v="2016-10-02T18:04:46"/>
    <x v="2"/>
    <s v="Oct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n v="179"/>
    <s v="technology/wearables"/>
    <n v="30"/>
    <x v="2"/>
    <s v="wearables"/>
    <x v="983"/>
    <d v="2016-08-23T20:54:00"/>
    <x v="2"/>
    <s v="Aug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n v="3"/>
    <s v="technology/wearables"/>
    <n v="1"/>
    <x v="2"/>
    <s v="wearables"/>
    <x v="984"/>
    <d v="2015-03-28T01:46:48"/>
    <x v="0"/>
    <s v="Mar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n v="23"/>
    <s v="technology/wearables"/>
    <n v="6"/>
    <x v="2"/>
    <s v="wearables"/>
    <x v="985"/>
    <d v="2015-12-31T23:00:00"/>
    <x v="0"/>
    <s v="De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n v="23"/>
    <s v="technology/wearables"/>
    <n v="13"/>
    <x v="2"/>
    <s v="wearables"/>
    <x v="986"/>
    <d v="2016-01-10T00:00:00"/>
    <x v="0"/>
    <s v="Jan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n v="41"/>
    <s v="technology/wearables"/>
    <n v="13"/>
    <x v="2"/>
    <s v="wearables"/>
    <x v="987"/>
    <d v="2014-06-23T07:04:10"/>
    <x v="3"/>
    <s v="Jun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n v="0"/>
    <s v="technology/wearables"/>
    <n v="0"/>
    <x v="2"/>
    <s v="wearables"/>
    <x v="988"/>
    <d v="2016-10-01T08:33:45"/>
    <x v="2"/>
    <s v="Oct"/>
  </r>
  <r>
    <n v="989"/>
    <s v="Power Rope"/>
    <s v="The most useful phone charger you will ever buy"/>
    <n v="10000"/>
    <n v="1677"/>
    <x v="2"/>
    <s v="US"/>
    <s v="USD"/>
    <n v="1475101495"/>
    <n v="1472509495"/>
    <n v="32"/>
    <s v="technology/wearables"/>
    <n v="17"/>
    <x v="2"/>
    <s v="wearables"/>
    <x v="989"/>
    <d v="2016-09-28T22:24:55"/>
    <x v="2"/>
    <s v="Sep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n v="2"/>
    <s v="technology/wearables"/>
    <n v="0"/>
    <x v="2"/>
    <s v="wearables"/>
    <x v="990"/>
    <d v="2014-09-03T18:49:24"/>
    <x v="3"/>
    <s v="Sep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n v="7"/>
    <s v="technology/wearables"/>
    <n v="4"/>
    <x v="2"/>
    <s v="wearables"/>
    <x v="991"/>
    <d v="2016-07-12T18:51:00"/>
    <x v="2"/>
    <s v="Jul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n v="4"/>
    <s v="technology/wearables"/>
    <n v="0"/>
    <x v="2"/>
    <s v="wearables"/>
    <x v="992"/>
    <d v="2016-05-07T21:11:59"/>
    <x v="2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n v="196"/>
    <s v="technology/wearables"/>
    <n v="25"/>
    <x v="2"/>
    <s v="wearables"/>
    <x v="993"/>
    <d v="2016-11-12T05:00:00"/>
    <x v="2"/>
    <s v="Nov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n v="11"/>
    <s v="technology/wearables"/>
    <n v="2"/>
    <x v="2"/>
    <s v="wearables"/>
    <x v="994"/>
    <d v="2014-11-30T22:59:00"/>
    <x v="3"/>
    <s v="Nov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n v="9"/>
    <s v="technology/wearables"/>
    <n v="7"/>
    <x v="2"/>
    <s v="wearables"/>
    <x v="995"/>
    <d v="2014-11-29T16:00:00"/>
    <x v="3"/>
    <s v="Nov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n v="5"/>
    <s v="technology/wearables"/>
    <n v="2"/>
    <x v="2"/>
    <s v="wearables"/>
    <x v="996"/>
    <d v="2014-07-27T15:27:00"/>
    <x v="3"/>
    <s v="Jul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n v="8"/>
    <s v="technology/wearables"/>
    <n v="1"/>
    <x v="2"/>
    <s v="wearables"/>
    <x v="997"/>
    <d v="2014-11-28T03:28:17"/>
    <x v="3"/>
    <s v="Nov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n v="229"/>
    <s v="technology/wearables"/>
    <n v="59"/>
    <x v="2"/>
    <s v="wearables"/>
    <x v="998"/>
    <d v="2015-11-19T05:03:21"/>
    <x v="0"/>
    <s v="Nov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n v="40"/>
    <s v="technology/wearables"/>
    <n v="8"/>
    <x v="2"/>
    <s v="wearables"/>
    <x v="999"/>
    <d v="2014-11-13T08:02:00"/>
    <x v="3"/>
    <s v="Nov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n v="6"/>
    <s v="technology/wearables"/>
    <n v="2"/>
    <x v="2"/>
    <s v="wearables"/>
    <x v="1000"/>
    <d v="2017-03-15T00:26:00"/>
    <x v="1"/>
    <s v="Mar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n v="4"/>
    <s v="technology/wearables"/>
    <n v="104"/>
    <x v="2"/>
    <s v="wearables"/>
    <x v="1001"/>
    <d v="2017-01-30T17:16:53"/>
    <x v="2"/>
    <s v="Jan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n v="22"/>
    <s v="technology/wearables"/>
    <n v="30"/>
    <x v="2"/>
    <s v="wearables"/>
    <x v="1002"/>
    <d v="2015-12-17T05:59:00"/>
    <x v="0"/>
    <s v="Dec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n v="15"/>
    <s v="technology/wearables"/>
    <n v="16"/>
    <x v="2"/>
    <s v="wearables"/>
    <x v="1003"/>
    <d v="2017-03-16T16:01:01"/>
    <x v="1"/>
    <s v="Mar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n v="95"/>
    <s v="technology/wearables"/>
    <n v="82"/>
    <x v="2"/>
    <s v="wearables"/>
    <x v="1004"/>
    <d v="2016-02-18T17:00:27"/>
    <x v="2"/>
    <s v="Feb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n v="161"/>
    <s v="technology/wearables"/>
    <n v="75"/>
    <x v="2"/>
    <s v="wearables"/>
    <x v="1005"/>
    <d v="2015-10-30T14:59:43"/>
    <x v="0"/>
    <s v="Oct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n v="8"/>
    <s v="technology/wearables"/>
    <n v="6"/>
    <x v="2"/>
    <s v="wearables"/>
    <x v="1006"/>
    <d v="2014-12-12T07:11:00"/>
    <x v="3"/>
    <s v="Dec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n v="76"/>
    <s v="technology/wearables"/>
    <n v="44"/>
    <x v="2"/>
    <s v="wearables"/>
    <x v="1007"/>
    <d v="2016-12-14T15:00:23"/>
    <x v="2"/>
    <s v="Dec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n v="1"/>
    <s v="technology/wearables"/>
    <n v="0"/>
    <x v="2"/>
    <s v="wearables"/>
    <x v="1008"/>
    <d v="2016-12-28T19:25:15"/>
    <x v="2"/>
    <s v="De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n v="101"/>
    <s v="technology/wearables"/>
    <n v="13"/>
    <x v="2"/>
    <s v="wearables"/>
    <x v="1009"/>
    <d v="2016-06-19T14:30:46"/>
    <x v="2"/>
    <s v="Jun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n v="4"/>
    <s v="technology/wearables"/>
    <n v="0"/>
    <x v="2"/>
    <s v="wearables"/>
    <x v="1010"/>
    <d v="2016-09-05T02:59:00"/>
    <x v="2"/>
    <s v="Sep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n v="1"/>
    <s v="technology/wearables"/>
    <n v="0"/>
    <x v="2"/>
    <s v="wearables"/>
    <x v="1011"/>
    <d v="2014-12-18T21:33:15"/>
    <x v="3"/>
    <s v="Dec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n v="775"/>
    <s v="technology/wearables"/>
    <n v="21535"/>
    <x v="2"/>
    <s v="wearables"/>
    <x v="1012"/>
    <d v="2017-01-24T10:34:12"/>
    <x v="2"/>
    <s v="Jan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n v="90"/>
    <s v="technology/wearables"/>
    <n v="35"/>
    <x v="2"/>
    <s v="wearables"/>
    <x v="1013"/>
    <d v="2015-12-29T20:00:00"/>
    <x v="0"/>
    <s v="Dec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n v="16"/>
    <s v="technology/wearables"/>
    <n v="31"/>
    <x v="2"/>
    <s v="wearables"/>
    <x v="1014"/>
    <d v="2015-01-01T00:03:35"/>
    <x v="3"/>
    <s v="Jan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n v="6"/>
    <s v="technology/wearables"/>
    <n v="3"/>
    <x v="2"/>
    <s v="wearables"/>
    <x v="1015"/>
    <d v="2015-11-25T22:04:55"/>
    <x v="0"/>
    <s v="Nov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n v="38"/>
    <s v="technology/wearables"/>
    <n v="3"/>
    <x v="2"/>
    <s v="wearables"/>
    <x v="1016"/>
    <d v="2016-04-07T01:34:16"/>
    <x v="2"/>
    <s v="Apr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n v="355"/>
    <s v="technology/wearables"/>
    <n v="23"/>
    <x v="2"/>
    <s v="wearables"/>
    <x v="1017"/>
    <d v="2015-11-21T17:12:15"/>
    <x v="0"/>
    <s v="Nov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n v="7"/>
    <s v="technology/wearables"/>
    <n v="3"/>
    <x v="2"/>
    <s v="wearables"/>
    <x v="1018"/>
    <d v="2016-07-14T11:48:53"/>
    <x v="2"/>
    <s v="Jul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n v="400"/>
    <s v="technology/wearables"/>
    <n v="47"/>
    <x v="2"/>
    <s v="wearables"/>
    <x v="1019"/>
    <d v="2015-02-04T23:22:29"/>
    <x v="0"/>
    <s v="Feb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n v="30"/>
    <s v="music/electronic music"/>
    <n v="206"/>
    <x v="4"/>
    <s v="electronic music"/>
    <x v="1020"/>
    <d v="2015-06-02T00:47:00"/>
    <x v="0"/>
    <s v="Jun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n v="478"/>
    <s v="music/electronic music"/>
    <n v="352"/>
    <x v="4"/>
    <s v="electronic music"/>
    <x v="1021"/>
    <d v="2015-10-17T04:00:00"/>
    <x v="0"/>
    <s v="Oct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n v="74"/>
    <s v="music/electronic music"/>
    <n v="115"/>
    <x v="4"/>
    <s v="electronic music"/>
    <x v="1022"/>
    <d v="2015-05-17T15:31:17"/>
    <x v="0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n v="131"/>
    <s v="music/electronic music"/>
    <n v="237"/>
    <x v="4"/>
    <s v="electronic music"/>
    <x v="1023"/>
    <d v="2015-06-20T22:04:21"/>
    <x v="0"/>
    <s v="Jun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n v="61"/>
    <s v="music/electronic music"/>
    <n v="119"/>
    <x v="4"/>
    <s v="electronic music"/>
    <x v="1024"/>
    <d v="2016-01-31T13:56:03"/>
    <x v="2"/>
    <s v="Ja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n v="1071"/>
    <s v="music/electronic music"/>
    <n v="110"/>
    <x v="4"/>
    <s v="electronic music"/>
    <x v="1025"/>
    <d v="2015-03-16T19:00:37"/>
    <x v="0"/>
    <s v="Mar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n v="122"/>
    <s v="music/electronic music"/>
    <n v="100"/>
    <x v="4"/>
    <s v="electronic music"/>
    <x v="1026"/>
    <d v="2016-03-31T08:46:56"/>
    <x v="2"/>
    <s v="Mar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n v="111"/>
    <s v="music/electronic music"/>
    <n v="103"/>
    <x v="4"/>
    <s v="electronic music"/>
    <x v="1027"/>
    <d v="2014-10-23T00:49:07"/>
    <x v="3"/>
    <s v="Oct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n v="255"/>
    <s v="music/electronic music"/>
    <n v="117"/>
    <x v="4"/>
    <s v="electronic music"/>
    <x v="1028"/>
    <d v="2017-03-06T20:00:00"/>
    <x v="1"/>
    <s v="Mar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n v="141"/>
    <s v="music/electronic music"/>
    <n v="112"/>
    <x v="4"/>
    <s v="electronic music"/>
    <x v="1029"/>
    <d v="2015-04-04T21:59:00"/>
    <x v="0"/>
    <s v="Apr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n v="159"/>
    <s v="music/electronic music"/>
    <n v="342"/>
    <x v="4"/>
    <s v="electronic music"/>
    <x v="1030"/>
    <d v="2016-09-12T11:35:49"/>
    <x v="2"/>
    <s v="Sep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n v="99"/>
    <s v="music/electronic music"/>
    <n v="107"/>
    <x v="4"/>
    <s v="electronic music"/>
    <x v="1031"/>
    <d v="2015-12-16T18:20:10"/>
    <x v="0"/>
    <s v="De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n v="96"/>
    <s v="music/electronic music"/>
    <n v="108"/>
    <x v="4"/>
    <s v="electronic music"/>
    <x v="1032"/>
    <d v="2016-06-23T16:00:25"/>
    <x v="2"/>
    <s v="Jun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n v="27"/>
    <s v="music/electronic music"/>
    <n v="103"/>
    <x v="4"/>
    <s v="electronic music"/>
    <x v="1033"/>
    <d v="2016-12-12T17:34:40"/>
    <x v="2"/>
    <s v="De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n v="166"/>
    <s v="music/electronic music"/>
    <n v="130"/>
    <x v="4"/>
    <s v="electronic music"/>
    <x v="1034"/>
    <d v="2016-08-05T03:59:00"/>
    <x v="2"/>
    <s v="Aug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n v="76"/>
    <s v="music/electronic music"/>
    <n v="108"/>
    <x v="4"/>
    <s v="electronic music"/>
    <x v="1035"/>
    <d v="2015-02-11T15:23:40"/>
    <x v="0"/>
    <s v="Feb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n v="211"/>
    <s v="music/electronic music"/>
    <n v="112"/>
    <x v="4"/>
    <s v="electronic music"/>
    <x v="1036"/>
    <d v="2013-01-07T08:00:00"/>
    <x v="5"/>
    <s v="Jan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n v="21"/>
    <s v="music/electronic music"/>
    <n v="102"/>
    <x v="4"/>
    <s v="electronic music"/>
    <x v="1037"/>
    <d v="2015-05-18T05:00:00"/>
    <x v="0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n v="61"/>
    <s v="music/electronic music"/>
    <n v="145"/>
    <x v="4"/>
    <s v="electronic music"/>
    <x v="1038"/>
    <d v="2016-03-19T04:33:43"/>
    <x v="2"/>
    <s v="Mar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n v="30"/>
    <s v="music/electronic music"/>
    <n v="128"/>
    <x v="4"/>
    <s v="electronic music"/>
    <x v="1039"/>
    <d v="2016-12-13T07:59:00"/>
    <x v="2"/>
    <s v="De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n v="1"/>
    <s v="journalism/audio"/>
    <n v="0"/>
    <x v="5"/>
    <s v="audio"/>
    <x v="1040"/>
    <d v="2016-08-27T17:00:09"/>
    <x v="2"/>
    <s v="Aug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n v="0"/>
    <s v="journalism/audio"/>
    <n v="0"/>
    <x v="5"/>
    <s v="audio"/>
    <x v="1041"/>
    <d v="2014-07-31T01:26:32"/>
    <x v="3"/>
    <s v="Ju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n v="1"/>
    <s v="journalism/audio"/>
    <n v="2"/>
    <x v="5"/>
    <s v="audio"/>
    <x v="1042"/>
    <d v="2014-09-12T10:00:00"/>
    <x v="3"/>
    <s v="Sep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n v="292"/>
    <s v="journalism/audio"/>
    <n v="9"/>
    <x v="5"/>
    <s v="audio"/>
    <x v="1043"/>
    <d v="2015-05-20T06:04:15"/>
    <x v="0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n v="2"/>
    <s v="journalism/audio"/>
    <n v="0"/>
    <x v="5"/>
    <s v="audio"/>
    <x v="1044"/>
    <d v="2015-03-05T20:27:00"/>
    <x v="0"/>
    <s v="Mar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n v="8"/>
    <s v="journalism/audio"/>
    <n v="3"/>
    <x v="5"/>
    <s v="audio"/>
    <x v="1045"/>
    <d v="2014-08-23T20:59:10"/>
    <x v="3"/>
    <s v="Aug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n v="0"/>
    <s v="journalism/audio"/>
    <n v="0"/>
    <x v="5"/>
    <s v="audio"/>
    <x v="1046"/>
    <d v="2015-12-26T20:26:00"/>
    <x v="0"/>
    <s v="Dec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n v="1"/>
    <s v="journalism/audio"/>
    <n v="0"/>
    <x v="5"/>
    <s v="audio"/>
    <x v="1047"/>
    <d v="2014-11-05T20:38:35"/>
    <x v="3"/>
    <s v="Nov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n v="4"/>
    <s v="journalism/audio"/>
    <n v="1"/>
    <x v="5"/>
    <s v="audio"/>
    <x v="1048"/>
    <d v="2016-09-25T01:16:29"/>
    <x v="2"/>
    <s v="Sep"/>
  </r>
  <r>
    <n v="1049"/>
    <s v="J1 (Canceled)"/>
    <s v="------"/>
    <n v="12000"/>
    <n v="0"/>
    <x v="1"/>
    <s v="US"/>
    <s v="USD"/>
    <n v="1455272445"/>
    <n v="1452680445"/>
    <n v="0"/>
    <s v="journalism/audio"/>
    <n v="0"/>
    <x v="5"/>
    <s v="audio"/>
    <x v="1049"/>
    <d v="2016-02-12T10:20:45"/>
    <x v="2"/>
    <s v="Feb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n v="0"/>
    <s v="journalism/audio"/>
    <n v="0"/>
    <x v="5"/>
    <s v="audio"/>
    <x v="1050"/>
    <d v="2015-09-14T19:07:57"/>
    <x v="0"/>
    <s v="Sep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n v="0"/>
    <s v="journalism/audio"/>
    <n v="0"/>
    <x v="5"/>
    <s v="audio"/>
    <x v="1051"/>
    <d v="2014-08-27T00:20:25"/>
    <x v="3"/>
    <s v="Aug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n v="0"/>
    <s v="journalism/audio"/>
    <n v="0"/>
    <x v="5"/>
    <s v="audio"/>
    <x v="1052"/>
    <d v="2016-06-06T20:09:00"/>
    <x v="2"/>
    <s v="Jun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n v="1"/>
    <s v="journalism/audio"/>
    <n v="1"/>
    <x v="5"/>
    <s v="audio"/>
    <x v="1053"/>
    <d v="2017-03-06T04:08:52"/>
    <x v="1"/>
    <s v="Mar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n v="0"/>
    <s v="journalism/audio"/>
    <n v="0"/>
    <x v="5"/>
    <s v="audio"/>
    <x v="1054"/>
    <d v="2014-08-10T22:00:00"/>
    <x v="3"/>
    <s v="Aug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n v="0"/>
    <s v="journalism/audio"/>
    <n v="0"/>
    <x v="5"/>
    <s v="audio"/>
    <x v="1055"/>
    <d v="2016-03-07T23:49:05"/>
    <x v="2"/>
    <s v="Mar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n v="0"/>
    <s v="journalism/audio"/>
    <n v="0"/>
    <x v="5"/>
    <s v="audio"/>
    <x v="1056"/>
    <d v="2015-04-24T16:16:17"/>
    <x v="0"/>
    <s v="Apr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n v="0"/>
    <s v="journalism/audio"/>
    <n v="0"/>
    <x v="5"/>
    <s v="audio"/>
    <x v="1057"/>
    <d v="2016-12-04T21:54:43"/>
    <x v="2"/>
    <s v="Dec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n v="0"/>
    <s v="journalism/audio"/>
    <n v="0"/>
    <x v="5"/>
    <s v="audio"/>
    <x v="1058"/>
    <d v="2015-03-26T00:00:00"/>
    <x v="0"/>
    <s v="Mar"/>
  </r>
  <r>
    <n v="1059"/>
    <s v="Voice Over Artist (Canceled)"/>
    <s v="Turning myself into a vocal artist."/>
    <n v="1100"/>
    <n v="0"/>
    <x v="1"/>
    <s v="US"/>
    <s v="USD"/>
    <n v="1426269456"/>
    <n v="1423681056"/>
    <n v="0"/>
    <s v="journalism/audio"/>
    <n v="0"/>
    <x v="5"/>
    <s v="audio"/>
    <x v="1059"/>
    <d v="2015-03-13T17:57:36"/>
    <x v="0"/>
    <s v="Mar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n v="1"/>
    <s v="journalism/audio"/>
    <n v="1"/>
    <x v="5"/>
    <s v="audio"/>
    <x v="1060"/>
    <d v="2015-04-15T21:54:53"/>
    <x v="0"/>
    <s v="Apr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n v="0"/>
    <s v="journalism/audio"/>
    <n v="0"/>
    <x v="5"/>
    <s v="audio"/>
    <x v="1061"/>
    <d v="2016-05-02T01:00:00"/>
    <x v="2"/>
    <s v="May"/>
  </r>
  <r>
    <n v="1062"/>
    <s v="RETURNING AT A LATER DATE"/>
    <s v="SEE US ON PATREON www.badgirlartwork.com"/>
    <n v="199"/>
    <n v="190"/>
    <x v="1"/>
    <s v="US"/>
    <s v="USD"/>
    <n v="1468351341"/>
    <n v="1467746541"/>
    <n v="4"/>
    <s v="journalism/audio"/>
    <n v="95"/>
    <x v="5"/>
    <s v="audio"/>
    <x v="1062"/>
    <d v="2016-07-12T19:22:21"/>
    <x v="2"/>
    <s v="Ju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n v="0"/>
    <s v="journalism/audio"/>
    <n v="0"/>
    <x v="5"/>
    <s v="audio"/>
    <x v="1063"/>
    <d v="2016-08-31T00:44:22"/>
    <x v="2"/>
    <s v="Aug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n v="123"/>
    <s v="games/video games"/>
    <n v="9"/>
    <x v="6"/>
    <s v="video games"/>
    <x v="1064"/>
    <d v="2013-07-07T05:28:23"/>
    <x v="4"/>
    <s v="Jul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n v="5"/>
    <s v="games/video games"/>
    <n v="3"/>
    <x v="6"/>
    <s v="video games"/>
    <x v="1065"/>
    <d v="2014-02-19T09:08:42"/>
    <x v="3"/>
    <s v="Feb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n v="148"/>
    <s v="games/video games"/>
    <n v="3"/>
    <x v="6"/>
    <s v="video games"/>
    <x v="1066"/>
    <d v="2013-08-04T23:06:22"/>
    <x v="4"/>
    <s v="Aug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n v="10"/>
    <s v="games/video games"/>
    <n v="26"/>
    <x v="6"/>
    <s v="video games"/>
    <x v="1067"/>
    <d v="2013-12-21T20:32:11"/>
    <x v="4"/>
    <s v="Dec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n v="4"/>
    <s v="games/video games"/>
    <n v="0"/>
    <x v="6"/>
    <s v="video games"/>
    <x v="1068"/>
    <d v="2016-04-10T07:54:24"/>
    <x v="2"/>
    <s v="Apr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n v="21"/>
    <s v="games/video games"/>
    <n v="39"/>
    <x v="6"/>
    <s v="video games"/>
    <x v="1069"/>
    <d v="2013-11-26T06:30:59"/>
    <x v="4"/>
    <s v="Nov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n v="2"/>
    <s v="games/video games"/>
    <n v="1"/>
    <x v="6"/>
    <s v="video games"/>
    <x v="1070"/>
    <d v="2012-10-01T00:17:02"/>
    <x v="5"/>
    <s v="Oct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n v="0"/>
    <s v="games/video games"/>
    <n v="0"/>
    <x v="6"/>
    <s v="video games"/>
    <x v="1071"/>
    <d v="2015-11-17T19:04:53"/>
    <x v="0"/>
    <s v="Nov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n v="4"/>
    <s v="games/video games"/>
    <n v="0"/>
    <x v="6"/>
    <s v="video games"/>
    <x v="1072"/>
    <d v="2014-02-05T19:58:17"/>
    <x v="3"/>
    <s v="Feb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n v="1"/>
    <s v="games/video games"/>
    <n v="1"/>
    <x v="6"/>
    <s v="video games"/>
    <x v="1073"/>
    <d v="2011-10-16T23:09:01"/>
    <x v="6"/>
    <s v="Oct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n v="30"/>
    <s v="games/video games"/>
    <n v="6"/>
    <x v="6"/>
    <s v="video games"/>
    <x v="1074"/>
    <d v="2014-01-04T04:09:05"/>
    <x v="4"/>
    <s v="Jan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n v="3"/>
    <s v="games/video games"/>
    <n v="5"/>
    <x v="6"/>
    <s v="video games"/>
    <x v="1075"/>
    <d v="2012-05-06T21:41:56"/>
    <x v="5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n v="975"/>
    <s v="games/video games"/>
    <n v="63"/>
    <x v="6"/>
    <s v="video games"/>
    <x v="1076"/>
    <d v="2014-09-11T09:04:10"/>
    <x v="3"/>
    <s v="Sep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n v="167"/>
    <s v="games/video games"/>
    <n v="29"/>
    <x v="6"/>
    <s v="video games"/>
    <x v="1077"/>
    <d v="2016-01-14T04:00:11"/>
    <x v="0"/>
    <s v="Ja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n v="5"/>
    <s v="games/video games"/>
    <n v="8"/>
    <x v="6"/>
    <s v="video games"/>
    <x v="1078"/>
    <d v="2011-07-22T04:42:01"/>
    <x v="6"/>
    <s v="Jul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n v="18"/>
    <s v="games/video games"/>
    <n v="3"/>
    <x v="6"/>
    <s v="video games"/>
    <x v="1079"/>
    <d v="2016-05-14T13:35:36"/>
    <x v="2"/>
    <s v="May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n v="98"/>
    <s v="games/video games"/>
    <n v="9"/>
    <x v="6"/>
    <s v="video games"/>
    <x v="1080"/>
    <d v="2014-05-11T03:18:53"/>
    <x v="3"/>
    <s v="May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n v="4"/>
    <s v="games/video games"/>
    <n v="0"/>
    <x v="6"/>
    <s v="video games"/>
    <x v="1081"/>
    <d v="2015-01-28T22:14:52"/>
    <x v="3"/>
    <s v="Jan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n v="3"/>
    <s v="games/video games"/>
    <n v="1"/>
    <x v="6"/>
    <s v="video games"/>
    <x v="1082"/>
    <d v="2012-08-10T21:44:48"/>
    <x v="5"/>
    <s v="Aug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n v="1"/>
    <s v="games/video games"/>
    <n v="1"/>
    <x v="6"/>
    <s v="video games"/>
    <x v="1083"/>
    <d v="2014-08-02T15:49:43"/>
    <x v="3"/>
    <s v="Aug"/>
  </r>
  <r>
    <n v="1084"/>
    <s v="My own channel"/>
    <s v="I want to start my own channel for gaming"/>
    <n v="550"/>
    <n v="0"/>
    <x v="2"/>
    <s v="US"/>
    <s v="USD"/>
    <n v="1407534804"/>
    <n v="1404942804"/>
    <n v="0"/>
    <s v="games/video games"/>
    <n v="0"/>
    <x v="6"/>
    <s v="video games"/>
    <x v="1084"/>
    <d v="2014-08-08T21:53:24"/>
    <x v="3"/>
    <s v="Aug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n v="9"/>
    <s v="games/video games"/>
    <n v="3"/>
    <x v="6"/>
    <s v="video games"/>
    <x v="1085"/>
    <d v="2016-03-14T15:06:15"/>
    <x v="2"/>
    <s v="Mar"/>
  </r>
  <r>
    <n v="1086"/>
    <s v="Cyber Universe Online"/>
    <s v="Humanity's future in the Galaxy"/>
    <n v="18000"/>
    <n v="15"/>
    <x v="2"/>
    <s v="US"/>
    <s v="USD"/>
    <n v="1408913291"/>
    <n v="1406321291"/>
    <n v="2"/>
    <s v="games/video games"/>
    <n v="0"/>
    <x v="6"/>
    <s v="video games"/>
    <x v="1086"/>
    <d v="2014-08-24T20:48:11"/>
    <x v="3"/>
    <s v="Aug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n v="0"/>
    <s v="games/video games"/>
    <n v="0"/>
    <x v="6"/>
    <s v="video games"/>
    <x v="1087"/>
    <d v="2014-06-15T17:08:07"/>
    <x v="3"/>
    <s v="Ju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n v="147"/>
    <s v="games/video games"/>
    <n v="14"/>
    <x v="6"/>
    <s v="video games"/>
    <x v="1088"/>
    <d v="2014-04-24T19:11:07"/>
    <x v="3"/>
    <s v="Apr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n v="49"/>
    <s v="games/video games"/>
    <n v="8"/>
    <x v="6"/>
    <s v="video games"/>
    <x v="1089"/>
    <d v="2015-06-26T04:32:55"/>
    <x v="0"/>
    <s v="Jun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n v="1"/>
    <s v="games/video games"/>
    <n v="0"/>
    <x v="6"/>
    <s v="video games"/>
    <x v="1090"/>
    <d v="2015-05-29T04:27:33"/>
    <x v="0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n v="2"/>
    <s v="games/video games"/>
    <n v="13"/>
    <x v="6"/>
    <s v="video games"/>
    <x v="1091"/>
    <d v="2016-04-10T18:41:12"/>
    <x v="2"/>
    <s v="Ap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n v="7"/>
    <s v="games/video games"/>
    <n v="1"/>
    <x v="6"/>
    <s v="video games"/>
    <x v="1092"/>
    <d v="2013-01-06T00:37:18"/>
    <x v="5"/>
    <s v="Ja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n v="4"/>
    <s v="games/video games"/>
    <n v="14"/>
    <x v="6"/>
    <s v="video games"/>
    <x v="1093"/>
    <d v="2016-02-11T23:22:17"/>
    <x v="2"/>
    <s v="Feb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n v="27"/>
    <s v="games/video games"/>
    <n v="18"/>
    <x v="6"/>
    <s v="video games"/>
    <x v="1094"/>
    <d v="2011-10-09T17:07:13"/>
    <x v="6"/>
    <s v="Oct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n v="94"/>
    <s v="games/video games"/>
    <n v="5"/>
    <x v="6"/>
    <s v="video games"/>
    <x v="1095"/>
    <d v="2013-08-30T12:53:40"/>
    <x v="4"/>
    <s v="Aug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n v="29"/>
    <s v="games/video games"/>
    <n v="18"/>
    <x v="6"/>
    <s v="video games"/>
    <x v="1096"/>
    <d v="2014-10-04T03:30:00"/>
    <x v="3"/>
    <s v="Oct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n v="7"/>
    <s v="games/video games"/>
    <n v="0"/>
    <x v="6"/>
    <s v="video games"/>
    <x v="1097"/>
    <d v="2014-03-02T19:01:17"/>
    <x v="3"/>
    <s v="Mar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n v="22"/>
    <s v="games/video games"/>
    <n v="7"/>
    <x v="6"/>
    <s v="video games"/>
    <x v="1098"/>
    <d v="2014-04-13T18:18:15"/>
    <x v="3"/>
    <s v="Apr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n v="1"/>
    <s v="games/video games"/>
    <n v="1"/>
    <x v="6"/>
    <s v="video games"/>
    <x v="1099"/>
    <d v="2015-05-13T20:04:28"/>
    <x v="0"/>
    <s v="May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n v="10"/>
    <s v="games/video games"/>
    <n v="3"/>
    <x v="6"/>
    <s v="video games"/>
    <x v="1100"/>
    <d v="2016-02-14T02:39:31"/>
    <x v="2"/>
    <s v="Feb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n v="6"/>
    <s v="games/video games"/>
    <n v="0"/>
    <x v="6"/>
    <s v="video games"/>
    <x v="1101"/>
    <d v="2016-07-14T18:12:00"/>
    <x v="2"/>
    <s v="Jul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n v="24"/>
    <s v="games/video games"/>
    <n v="5"/>
    <x v="6"/>
    <s v="video games"/>
    <x v="1102"/>
    <d v="2013-12-09T05:59:00"/>
    <x v="4"/>
    <s v="Dec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n v="15"/>
    <s v="games/video games"/>
    <n v="2"/>
    <x v="6"/>
    <s v="video games"/>
    <x v="1103"/>
    <d v="2016-06-18T05:19:50"/>
    <x v="2"/>
    <s v="Ju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n v="37"/>
    <s v="games/video games"/>
    <n v="5"/>
    <x v="6"/>
    <s v="video games"/>
    <x v="1104"/>
    <d v="2014-06-11T09:50:21"/>
    <x v="3"/>
    <s v="Ju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n v="20"/>
    <s v="games/video games"/>
    <n v="0"/>
    <x v="6"/>
    <s v="video games"/>
    <x v="1105"/>
    <d v="2014-03-24T02:15:27"/>
    <x v="3"/>
    <s v="Mar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n v="7"/>
    <s v="games/video games"/>
    <n v="41"/>
    <x v="6"/>
    <s v="video games"/>
    <x v="1106"/>
    <d v="2012-04-04T16:46:15"/>
    <x v="5"/>
    <s v="Apr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n v="0"/>
    <s v="games/video games"/>
    <n v="0"/>
    <x v="6"/>
    <s v="video games"/>
    <x v="1107"/>
    <d v="2014-07-23T20:40:24"/>
    <x v="3"/>
    <s v="Jul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n v="21"/>
    <s v="games/video games"/>
    <n v="3"/>
    <x v="6"/>
    <s v="video games"/>
    <x v="1108"/>
    <d v="2012-04-13T14:17:15"/>
    <x v="5"/>
    <s v="Apr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n v="3"/>
    <s v="games/video games"/>
    <n v="0"/>
    <x v="6"/>
    <s v="video games"/>
    <x v="1109"/>
    <d v="2016-11-18T19:03:10"/>
    <x v="2"/>
    <s v="Nov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n v="11"/>
    <s v="games/video games"/>
    <n v="1"/>
    <x v="6"/>
    <s v="video games"/>
    <x v="1110"/>
    <d v="2012-12-07T22:23:42"/>
    <x v="5"/>
    <s v="Dec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n v="1"/>
    <s v="games/video games"/>
    <n v="0"/>
    <x v="6"/>
    <s v="video games"/>
    <x v="1111"/>
    <d v="2016-01-08T04:53:10"/>
    <x v="0"/>
    <s v="Ja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n v="312"/>
    <s v="games/video games"/>
    <n v="36"/>
    <x v="6"/>
    <s v="video games"/>
    <x v="1112"/>
    <d v="2015-01-19T08:30:00"/>
    <x v="3"/>
    <s v="Jan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n v="1"/>
    <s v="games/video games"/>
    <n v="1"/>
    <x v="6"/>
    <s v="video games"/>
    <x v="1113"/>
    <d v="2014-08-14T23:27:00"/>
    <x v="3"/>
    <s v="Aug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n v="3"/>
    <s v="games/video games"/>
    <n v="0"/>
    <x v="6"/>
    <s v="video games"/>
    <x v="1114"/>
    <d v="2013-10-09T08:18:07"/>
    <x v="4"/>
    <s v="Oct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n v="4"/>
    <s v="games/video games"/>
    <n v="0"/>
    <x v="6"/>
    <s v="video games"/>
    <x v="1115"/>
    <d v="2016-03-30T15:41:35"/>
    <x v="2"/>
    <s v="Mar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n v="10"/>
    <s v="games/video games"/>
    <n v="0"/>
    <x v="6"/>
    <s v="video games"/>
    <x v="1116"/>
    <d v="2012-06-09T20:20:08"/>
    <x v="5"/>
    <s v="Jun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n v="8"/>
    <s v="games/video games"/>
    <n v="8"/>
    <x v="6"/>
    <s v="video games"/>
    <x v="1117"/>
    <d v="2015-12-25T14:21:53"/>
    <x v="0"/>
    <s v="De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n v="3"/>
    <s v="games/video games"/>
    <n v="2"/>
    <x v="6"/>
    <s v="video games"/>
    <x v="1118"/>
    <d v="2014-04-05T02:59:39"/>
    <x v="3"/>
    <s v="Apr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n v="1"/>
    <s v="games/video games"/>
    <n v="0"/>
    <x v="6"/>
    <s v="video games"/>
    <x v="1119"/>
    <d v="2014-04-06T19:01:04"/>
    <x v="3"/>
    <s v="Apr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n v="0"/>
    <s v="games/video games"/>
    <n v="0"/>
    <x v="6"/>
    <s v="video games"/>
    <x v="1120"/>
    <d v="2011-10-28T20:56:40"/>
    <x v="6"/>
    <s v="Oct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n v="5"/>
    <s v="games/video games"/>
    <n v="0"/>
    <x v="6"/>
    <s v="video games"/>
    <x v="1121"/>
    <d v="2016-03-13T21:25:16"/>
    <x v="2"/>
    <s v="Mar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n v="0"/>
    <s v="games/video games"/>
    <n v="0"/>
    <x v="6"/>
    <s v="video games"/>
    <x v="1122"/>
    <d v="2013-05-30T16:53:45"/>
    <x v="4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n v="3"/>
    <s v="games/video games"/>
    <n v="0"/>
    <x v="6"/>
    <s v="video games"/>
    <x v="1123"/>
    <d v="2014-04-19T12:34:08"/>
    <x v="3"/>
    <s v="Ap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n v="7"/>
    <s v="games/mobile games"/>
    <n v="0"/>
    <x v="6"/>
    <s v="mobile games"/>
    <x v="1124"/>
    <d v="2015-04-30T16:00:51"/>
    <x v="0"/>
    <s v="Apr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n v="0"/>
    <s v="games/mobile games"/>
    <n v="0"/>
    <x v="6"/>
    <s v="mobile games"/>
    <x v="1125"/>
    <d v="2015-09-25T14:58:50"/>
    <x v="0"/>
    <s v="Sep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n v="2"/>
    <s v="games/mobile games"/>
    <n v="1"/>
    <x v="6"/>
    <s v="mobile games"/>
    <x v="1126"/>
    <d v="2016-07-14T07:51:34"/>
    <x v="2"/>
    <s v="Jul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n v="23"/>
    <s v="games/mobile games"/>
    <n v="2"/>
    <x v="6"/>
    <s v="mobile games"/>
    <x v="1127"/>
    <d v="2014-11-14T21:30:00"/>
    <x v="3"/>
    <s v="Nov"/>
  </r>
  <r>
    <n v="1128"/>
    <s v="Flying Turds"/>
    <s v="#havingfunFTW"/>
    <n v="1000"/>
    <n v="1"/>
    <x v="2"/>
    <s v="GB"/>
    <s v="GBP"/>
    <n v="1407425717"/>
    <n v="1404833717"/>
    <n v="1"/>
    <s v="games/mobile games"/>
    <n v="0"/>
    <x v="6"/>
    <s v="mobile games"/>
    <x v="1128"/>
    <d v="2014-08-07T15:35:17"/>
    <x v="3"/>
    <s v="Aug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n v="2"/>
    <s v="games/mobile games"/>
    <n v="0"/>
    <x v="6"/>
    <s v="mobile games"/>
    <x v="1129"/>
    <d v="2016-06-05T06:21:33"/>
    <x v="2"/>
    <s v="Jun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n v="3"/>
    <s v="games/mobile games"/>
    <n v="0"/>
    <x v="6"/>
    <s v="mobile games"/>
    <x v="1130"/>
    <d v="2014-11-26T00:55:00"/>
    <x v="3"/>
    <s v="Nov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n v="0"/>
    <s v="games/mobile games"/>
    <n v="0"/>
    <x v="6"/>
    <s v="mobile games"/>
    <x v="1131"/>
    <d v="2015-12-24T21:47:48"/>
    <x v="0"/>
    <s v="Dec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n v="13"/>
    <s v="games/mobile games"/>
    <n v="14"/>
    <x v="6"/>
    <s v="mobile games"/>
    <x v="1132"/>
    <d v="2017-01-01T02:46:11"/>
    <x v="2"/>
    <s v="Jan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n v="1"/>
    <s v="games/mobile games"/>
    <n v="1"/>
    <x v="6"/>
    <s v="mobile games"/>
    <x v="1133"/>
    <d v="2014-07-31T09:46:21"/>
    <x v="3"/>
    <s v="Jul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n v="1"/>
    <s v="games/mobile games"/>
    <n v="0"/>
    <x v="6"/>
    <s v="mobile games"/>
    <x v="1134"/>
    <d v="2014-11-29T04:33:00"/>
    <x v="3"/>
    <s v="Nov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n v="1"/>
    <s v="games/mobile games"/>
    <n v="5"/>
    <x v="6"/>
    <s v="mobile games"/>
    <x v="1135"/>
    <d v="2016-08-06T23:44:54"/>
    <x v="2"/>
    <s v="Aug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n v="6"/>
    <s v="games/mobile games"/>
    <n v="6"/>
    <x v="6"/>
    <s v="mobile games"/>
    <x v="1136"/>
    <d v="2015-12-19T16:07:09"/>
    <x v="0"/>
    <s v="Dec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n v="39"/>
    <s v="games/mobile games"/>
    <n v="40"/>
    <x v="6"/>
    <s v="mobile games"/>
    <x v="1137"/>
    <d v="2016-04-23T19:40:21"/>
    <x v="2"/>
    <s v="Ap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n v="4"/>
    <s v="games/mobile games"/>
    <n v="0"/>
    <x v="6"/>
    <s v="mobile games"/>
    <x v="1138"/>
    <d v="2017-01-21T21:45:31"/>
    <x v="1"/>
    <s v="Ja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n v="1"/>
    <s v="games/mobile games"/>
    <n v="0"/>
    <x v="6"/>
    <s v="mobile games"/>
    <x v="1139"/>
    <d v="2015-01-01T08:20:26"/>
    <x v="3"/>
    <s v="Jan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n v="0"/>
    <s v="games/mobile games"/>
    <n v="0"/>
    <x v="6"/>
    <s v="mobile games"/>
    <x v="1140"/>
    <d v="2015-08-06T11:05:21"/>
    <x v="0"/>
    <s v="Aug"/>
  </r>
  <r>
    <n v="1141"/>
    <s v="Arena Z - Zombie Survival"/>
    <s v="I think this will be a great game!"/>
    <n v="500"/>
    <n v="0"/>
    <x v="2"/>
    <s v="DE"/>
    <s v="EUR"/>
    <n v="1436460450"/>
    <n v="1433868450"/>
    <n v="0"/>
    <s v="games/mobile games"/>
    <n v="0"/>
    <x v="6"/>
    <s v="mobile games"/>
    <x v="1141"/>
    <d v="2015-07-09T16:47:30"/>
    <x v="0"/>
    <s v="Jul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n v="0"/>
    <s v="games/mobile games"/>
    <n v="0"/>
    <x v="6"/>
    <s v="mobile games"/>
    <x v="1142"/>
    <d v="2015-02-17T00:08:47"/>
    <x v="0"/>
    <s v="Feb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n v="8"/>
    <s v="games/mobile games"/>
    <n v="0"/>
    <x v="6"/>
    <s v="mobile games"/>
    <x v="1143"/>
    <d v="2015-12-17T04:38:46"/>
    <x v="0"/>
    <s v="Dec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n v="0"/>
    <s v="food/food trucks"/>
    <n v="0"/>
    <x v="7"/>
    <s v="food trucks"/>
    <x v="1144"/>
    <d v="2015-04-29T04:22:00"/>
    <x v="0"/>
    <s v="Apr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n v="1"/>
    <s v="food/food trucks"/>
    <n v="0"/>
    <x v="7"/>
    <s v="food trucks"/>
    <x v="1145"/>
    <d v="2014-10-02T17:56:32"/>
    <x v="3"/>
    <s v="Oct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n v="12"/>
    <s v="food/food trucks"/>
    <n v="9"/>
    <x v="7"/>
    <s v="food trucks"/>
    <x v="1146"/>
    <d v="2014-05-02T22:52:53"/>
    <x v="3"/>
    <s v="May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n v="0"/>
    <s v="food/food trucks"/>
    <n v="0"/>
    <x v="7"/>
    <s v="food trucks"/>
    <x v="1147"/>
    <d v="2014-10-19T23:19:43"/>
    <x v="3"/>
    <s v="Oct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n v="3"/>
    <s v="food/food trucks"/>
    <n v="0"/>
    <x v="7"/>
    <s v="food trucks"/>
    <x v="1148"/>
    <d v="2016-12-01T05:06:21"/>
    <x v="2"/>
    <s v="Dec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n v="2"/>
    <s v="food/food trucks"/>
    <n v="0"/>
    <x v="7"/>
    <s v="food trucks"/>
    <x v="1149"/>
    <d v="2016-06-16T17:02:46"/>
    <x v="2"/>
    <s v="Jun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n v="6"/>
    <s v="food/food trucks"/>
    <n v="10"/>
    <x v="7"/>
    <s v="food trucks"/>
    <x v="1150"/>
    <d v="2016-01-08T22:54:35"/>
    <x v="0"/>
    <s v="Jan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n v="0"/>
    <s v="food/food trucks"/>
    <n v="0"/>
    <x v="7"/>
    <s v="food trucks"/>
    <x v="1151"/>
    <d v="2015-09-07T02:27:43"/>
    <x v="0"/>
    <s v="Sep"/>
  </r>
  <r>
    <n v="1152"/>
    <s v="Peruvian King Food Truck"/>
    <s v="Peruvian food truck with an LA twist."/>
    <n v="16000"/>
    <n v="911"/>
    <x v="2"/>
    <s v="US"/>
    <s v="USD"/>
    <n v="1431709312"/>
    <n v="1429117312"/>
    <n v="15"/>
    <s v="food/food trucks"/>
    <n v="6"/>
    <x v="7"/>
    <s v="food trucks"/>
    <x v="1152"/>
    <d v="2015-05-15T17:01:52"/>
    <x v="0"/>
    <s v="May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n v="1"/>
    <s v="food/food trucks"/>
    <n v="1"/>
    <x v="7"/>
    <s v="food trucks"/>
    <x v="1153"/>
    <d v="2015-06-18T17:08:25"/>
    <x v="0"/>
    <s v="Jun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n v="3"/>
    <s v="food/food trucks"/>
    <n v="7"/>
    <x v="7"/>
    <s v="food trucks"/>
    <x v="1154"/>
    <d v="2015-09-06T02:36:46"/>
    <x v="0"/>
    <s v="Sep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n v="8"/>
    <s v="food/food trucks"/>
    <n v="1"/>
    <x v="7"/>
    <s v="food trucks"/>
    <x v="1155"/>
    <d v="2014-08-14T18:20:08"/>
    <x v="3"/>
    <s v="Aug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n v="0"/>
    <s v="food/food trucks"/>
    <n v="0"/>
    <x v="7"/>
    <s v="food trucks"/>
    <x v="1156"/>
    <d v="2015-02-24T01:42:42"/>
    <x v="0"/>
    <s v="Feb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n v="3"/>
    <s v="food/food trucks"/>
    <n v="2"/>
    <x v="7"/>
    <s v="food trucks"/>
    <x v="1157"/>
    <d v="2014-12-05T16:04:40"/>
    <x v="3"/>
    <s v="Dec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n v="3"/>
    <s v="food/food trucks"/>
    <n v="0"/>
    <x v="7"/>
    <s v="food trucks"/>
    <x v="1158"/>
    <d v="2014-12-09T02:12:08"/>
    <x v="3"/>
    <s v="Dec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n v="0"/>
    <s v="food/food trucks"/>
    <n v="0"/>
    <x v="7"/>
    <s v="food trucks"/>
    <x v="1159"/>
    <d v="2015-06-30T15:45:00"/>
    <x v="0"/>
    <s v="Jun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n v="19"/>
    <s v="food/food trucks"/>
    <n v="4"/>
    <x v="7"/>
    <s v="food trucks"/>
    <x v="1160"/>
    <d v="2015-03-28T02:43:06"/>
    <x v="0"/>
    <s v="Mar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n v="0"/>
    <s v="food/food trucks"/>
    <n v="0"/>
    <x v="7"/>
    <s v="food trucks"/>
    <x v="1161"/>
    <d v="2015-05-19T15:06:29"/>
    <x v="0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n v="2"/>
    <s v="food/food trucks"/>
    <n v="0"/>
    <x v="7"/>
    <s v="food trucks"/>
    <x v="1162"/>
    <d v="2014-09-25T16:24:24"/>
    <x v="3"/>
    <s v="Sep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n v="0"/>
    <s v="food/food trucks"/>
    <n v="0"/>
    <x v="7"/>
    <s v="food trucks"/>
    <x v="1163"/>
    <d v="2014-08-09T17:22:00"/>
    <x v="3"/>
    <s v="Aug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n v="0"/>
    <s v="food/food trucks"/>
    <n v="0"/>
    <x v="7"/>
    <s v="food trucks"/>
    <x v="1164"/>
    <d v="2016-06-18T17:23:02"/>
    <x v="2"/>
    <s v="Ju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n v="25"/>
    <s v="food/food trucks"/>
    <n v="21"/>
    <x v="7"/>
    <s v="food trucks"/>
    <x v="1165"/>
    <d v="2014-07-06T05:08:50"/>
    <x v="3"/>
    <s v="Jul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n v="8"/>
    <s v="food/food trucks"/>
    <n v="19"/>
    <x v="7"/>
    <s v="food trucks"/>
    <x v="1166"/>
    <d v="2015-06-26T04:00:00"/>
    <x v="0"/>
    <s v="Jun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n v="16"/>
    <s v="food/food trucks"/>
    <n v="2"/>
    <x v="7"/>
    <s v="food trucks"/>
    <x v="1167"/>
    <d v="2014-09-12T17:38:15"/>
    <x v="3"/>
    <s v="Sep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n v="3"/>
    <s v="food/food trucks"/>
    <n v="6"/>
    <x v="7"/>
    <s v="food trucks"/>
    <x v="1168"/>
    <d v="2016-09-22T01:17:45"/>
    <x v="2"/>
    <s v="Sep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n v="3"/>
    <s v="food/food trucks"/>
    <n v="0"/>
    <x v="7"/>
    <s v="food trucks"/>
    <x v="1169"/>
    <d v="2015-02-22T08:29:23"/>
    <x v="0"/>
    <s v="Feb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n v="2"/>
    <s v="food/food trucks"/>
    <n v="0"/>
    <x v="7"/>
    <s v="food trucks"/>
    <x v="1170"/>
    <d v="2015-05-30T21:26:11"/>
    <x v="0"/>
    <s v="May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n v="1"/>
    <s v="food/food trucks"/>
    <n v="0"/>
    <x v="7"/>
    <s v="food trucks"/>
    <x v="1171"/>
    <d v="2014-11-13T20:18:47"/>
    <x v="3"/>
    <s v="Nov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n v="0"/>
    <s v="food/food trucks"/>
    <n v="0"/>
    <x v="7"/>
    <s v="food trucks"/>
    <x v="1172"/>
    <d v="2014-08-20T16:22:32"/>
    <x v="3"/>
    <s v="Aug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n v="1"/>
    <s v="food/food trucks"/>
    <n v="0"/>
    <x v="7"/>
    <s v="food trucks"/>
    <x v="1173"/>
    <d v="2015-08-03T04:27:37"/>
    <x v="0"/>
    <s v="Aug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n v="19"/>
    <s v="food/food trucks"/>
    <n v="6"/>
    <x v="7"/>
    <s v="food trucks"/>
    <x v="1174"/>
    <d v="2016-05-08T20:12:07"/>
    <x v="2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n v="9"/>
    <s v="food/food trucks"/>
    <n v="3"/>
    <x v="7"/>
    <s v="food trucks"/>
    <x v="1175"/>
    <d v="2015-07-15T17:28:59"/>
    <x v="0"/>
    <s v="Jul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n v="1"/>
    <s v="food/food trucks"/>
    <n v="0"/>
    <x v="7"/>
    <s v="food trucks"/>
    <x v="1176"/>
    <d v="2017-03-06T13:00:00"/>
    <x v="1"/>
    <s v="Mar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n v="0"/>
    <s v="food/food trucks"/>
    <n v="0"/>
    <x v="7"/>
    <s v="food trucks"/>
    <x v="1177"/>
    <d v="2014-10-15T15:51:36"/>
    <x v="3"/>
    <s v="Oct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n v="1"/>
    <s v="food/food trucks"/>
    <n v="0"/>
    <x v="7"/>
    <s v="food trucks"/>
    <x v="1178"/>
    <d v="2014-08-16T21:44:12"/>
    <x v="3"/>
    <s v="Aug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n v="5"/>
    <s v="food/food trucks"/>
    <n v="5"/>
    <x v="7"/>
    <s v="food trucks"/>
    <x v="1179"/>
    <d v="2015-10-28T17:17:07"/>
    <x v="0"/>
    <s v="Oct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n v="85"/>
    <s v="food/food trucks"/>
    <n v="12"/>
    <x v="7"/>
    <s v="food trucks"/>
    <x v="1180"/>
    <d v="2014-06-28T19:21:54"/>
    <x v="3"/>
    <s v="Jun"/>
  </r>
  <r>
    <n v="1181"/>
    <s v="Gringo Loco Tacos Food Truck"/>
    <s v="Bringing the best tacos to the streets of Chicago!"/>
    <n v="50000"/>
    <n v="4"/>
    <x v="2"/>
    <s v="US"/>
    <s v="USD"/>
    <n v="1425197321"/>
    <n v="1422605321"/>
    <n v="3"/>
    <s v="food/food trucks"/>
    <n v="0"/>
    <x v="7"/>
    <s v="food trucks"/>
    <x v="1181"/>
    <d v="2015-03-01T08:08:41"/>
    <x v="0"/>
    <s v="Mar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n v="4"/>
    <s v="food/food trucks"/>
    <n v="4"/>
    <x v="7"/>
    <s v="food trucks"/>
    <x v="1182"/>
    <d v="2017-01-12T16:42:00"/>
    <x v="2"/>
    <s v="Jan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n v="3"/>
    <s v="food/food trucks"/>
    <n v="4"/>
    <x v="7"/>
    <s v="food trucks"/>
    <x v="1183"/>
    <d v="2016-11-02T03:59:00"/>
    <x v="2"/>
    <s v="Nov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n v="375"/>
    <s v="photography/photobooks"/>
    <n v="105"/>
    <x v="8"/>
    <s v="photobooks"/>
    <x v="1184"/>
    <d v="2017-02-06T14:23:31"/>
    <x v="1"/>
    <s v="Feb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n v="111"/>
    <s v="photography/photobooks"/>
    <n v="105"/>
    <x v="8"/>
    <s v="photobooks"/>
    <x v="1185"/>
    <d v="2015-06-08T04:00:00"/>
    <x v="0"/>
    <s v="Ju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n v="123"/>
    <s v="photography/photobooks"/>
    <n v="107"/>
    <x v="8"/>
    <s v="photobooks"/>
    <x v="1186"/>
    <d v="2015-06-01T22:42:00"/>
    <x v="0"/>
    <s v="Jun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n v="70"/>
    <s v="photography/photobooks"/>
    <n v="104"/>
    <x v="8"/>
    <s v="photobooks"/>
    <x v="1187"/>
    <d v="2015-05-17T18:00:00"/>
    <x v="0"/>
    <s v="May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n v="85"/>
    <s v="photography/photobooks"/>
    <n v="161"/>
    <x v="8"/>
    <s v="photobooks"/>
    <x v="1188"/>
    <d v="2016-12-28T16:49:00"/>
    <x v="2"/>
    <s v="Dec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n v="86"/>
    <s v="photography/photobooks"/>
    <n v="108"/>
    <x v="8"/>
    <s v="photobooks"/>
    <x v="1189"/>
    <d v="2016-06-29T23:29:55"/>
    <x v="2"/>
    <s v="Ju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n v="13"/>
    <s v="photography/photobooks"/>
    <n v="135"/>
    <x v="8"/>
    <s v="photobooks"/>
    <x v="1190"/>
    <d v="2014-08-31T15:58:45"/>
    <x v="3"/>
    <s v="Aug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n v="33"/>
    <s v="photography/photobooks"/>
    <n v="109"/>
    <x v="8"/>
    <s v="photobooks"/>
    <x v="1191"/>
    <d v="2016-03-20T13:29:20"/>
    <x v="2"/>
    <s v="Mar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n v="15"/>
    <s v="photography/photobooks"/>
    <n v="290"/>
    <x v="8"/>
    <s v="photobooks"/>
    <x v="1192"/>
    <d v="2017-02-11T12:09:38"/>
    <x v="1"/>
    <s v="Feb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n v="273"/>
    <s v="photography/photobooks"/>
    <n v="104"/>
    <x v="8"/>
    <s v="photobooks"/>
    <x v="1193"/>
    <d v="2016-04-09T17:37:33"/>
    <x v="2"/>
    <s v="Apr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n v="714"/>
    <s v="photography/photobooks"/>
    <n v="322"/>
    <x v="8"/>
    <s v="photobooks"/>
    <x v="1194"/>
    <d v="2015-04-08T11:42:59"/>
    <x v="0"/>
    <s v="Ap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n v="170"/>
    <s v="photography/photobooks"/>
    <n v="135"/>
    <x v="8"/>
    <s v="photobooks"/>
    <x v="1195"/>
    <d v="2015-12-20T09:00:00"/>
    <x v="0"/>
    <s v="Dec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n v="512"/>
    <s v="photography/photobooks"/>
    <n v="270"/>
    <x v="8"/>
    <s v="photobooks"/>
    <x v="1196"/>
    <d v="2015-12-18T19:38:59"/>
    <x v="0"/>
    <s v="Dec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n v="314"/>
    <s v="photography/photobooks"/>
    <n v="253"/>
    <x v="8"/>
    <s v="photobooks"/>
    <x v="1197"/>
    <d v="2016-06-13T05:59:00"/>
    <x v="2"/>
    <s v="Jun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n v="167"/>
    <s v="photography/photobooks"/>
    <n v="261"/>
    <x v="8"/>
    <s v="photobooks"/>
    <x v="1198"/>
    <d v="2015-12-31T03:00:00"/>
    <x v="0"/>
    <s v="Dec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n v="9"/>
    <s v="photography/photobooks"/>
    <n v="101"/>
    <x v="8"/>
    <s v="photobooks"/>
    <x v="1199"/>
    <d v="2015-07-08T18:30:00"/>
    <x v="0"/>
    <s v="Jul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n v="103"/>
    <s v="photography/photobooks"/>
    <n v="126"/>
    <x v="8"/>
    <s v="photobooks"/>
    <x v="1200"/>
    <d v="2015-04-16T11:27:36"/>
    <x v="0"/>
    <s v="Apr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n v="111"/>
    <s v="photography/photobooks"/>
    <n v="102"/>
    <x v="8"/>
    <s v="photobooks"/>
    <x v="1201"/>
    <d v="2016-07-15T14:34:06"/>
    <x v="2"/>
    <s v="J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n v="271"/>
    <s v="photography/photobooks"/>
    <n v="199"/>
    <x v="8"/>
    <s v="photobooks"/>
    <x v="1202"/>
    <d v="2015-06-27T06:55:54"/>
    <x v="0"/>
    <s v="Jun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n v="101"/>
    <s v="photography/photobooks"/>
    <n v="102"/>
    <x v="8"/>
    <s v="photobooks"/>
    <x v="1203"/>
    <d v="2015-05-31T14:45:27"/>
    <x v="0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n v="57"/>
    <s v="photography/photobooks"/>
    <n v="103"/>
    <x v="8"/>
    <s v="photobooks"/>
    <x v="1204"/>
    <d v="2015-12-04T05:00:00"/>
    <x v="0"/>
    <s v="Dec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n v="62"/>
    <s v="photography/photobooks"/>
    <n v="101"/>
    <x v="8"/>
    <s v="photobooks"/>
    <x v="1205"/>
    <d v="2015-06-13T12:09:11"/>
    <x v="0"/>
    <s v="Jun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n v="32"/>
    <s v="photography/photobooks"/>
    <n v="115"/>
    <x v="8"/>
    <s v="photobooks"/>
    <x v="1206"/>
    <d v="2017-03-11T13:29:00"/>
    <x v="1"/>
    <s v="Mar"/>
  </r>
  <r>
    <n v="1207"/>
    <s v="ITALIANA"/>
    <s v="A humanistic photo book about ancestral &amp; post-modern Italy."/>
    <n v="16700"/>
    <n v="17396"/>
    <x v="0"/>
    <s v="IT"/>
    <s v="EUR"/>
    <n v="1459418400"/>
    <n v="1456827573"/>
    <n v="141"/>
    <s v="photography/photobooks"/>
    <n v="104"/>
    <x v="8"/>
    <s v="photobooks"/>
    <x v="1207"/>
    <d v="2016-03-31T10:00:00"/>
    <x v="2"/>
    <s v="Mar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n v="75"/>
    <s v="photography/photobooks"/>
    <n v="155"/>
    <x v="8"/>
    <s v="photobooks"/>
    <x v="1208"/>
    <d v="2016-03-24T16:01:04"/>
    <x v="2"/>
    <s v="Mar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n v="46"/>
    <s v="photography/photobooks"/>
    <n v="106"/>
    <x v="8"/>
    <s v="photobooks"/>
    <x v="1209"/>
    <d v="2017-02-25T20:18:25"/>
    <x v="1"/>
    <s v="Feb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n v="103"/>
    <s v="photography/photobooks"/>
    <n v="254"/>
    <x v="8"/>
    <s v="photobooks"/>
    <x v="1210"/>
    <d v="2015-05-31T21:00:00"/>
    <x v="0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n v="6"/>
    <s v="photography/photobooks"/>
    <n v="101"/>
    <x v="8"/>
    <s v="photobooks"/>
    <x v="1211"/>
    <d v="2016-06-09T20:47:41"/>
    <x v="2"/>
    <s v="Ju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n v="83"/>
    <s v="photography/photobooks"/>
    <n v="129"/>
    <x v="8"/>
    <s v="photobooks"/>
    <x v="1212"/>
    <d v="2015-11-27T01:00:00"/>
    <x v="0"/>
    <s v="Nov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n v="108"/>
    <s v="photography/photobooks"/>
    <n v="102"/>
    <x v="8"/>
    <s v="photobooks"/>
    <x v="1213"/>
    <d v="2017-01-31T18:08:20"/>
    <x v="2"/>
    <s v="Ja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n v="25"/>
    <s v="photography/photobooks"/>
    <n v="132"/>
    <x v="8"/>
    <s v="photobooks"/>
    <x v="1214"/>
    <d v="2015-06-09T20:10:05"/>
    <x v="0"/>
    <s v="Jun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n v="549"/>
    <s v="photography/photobooks"/>
    <n v="786"/>
    <x v="8"/>
    <s v="photobooks"/>
    <x v="1215"/>
    <d v="2014-05-30T22:09:16"/>
    <x v="3"/>
    <s v="May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n v="222"/>
    <s v="photography/photobooks"/>
    <n v="146"/>
    <x v="8"/>
    <s v="photobooks"/>
    <x v="1216"/>
    <d v="2015-10-02T23:03:00"/>
    <x v="0"/>
    <s v="Oct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n v="183"/>
    <s v="photography/photobooks"/>
    <n v="103"/>
    <x v="8"/>
    <s v="photobooks"/>
    <x v="1217"/>
    <d v="2016-07-14T19:25:40"/>
    <x v="2"/>
    <s v="Jul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n v="89"/>
    <s v="photography/photobooks"/>
    <n v="172"/>
    <x v="8"/>
    <s v="photobooks"/>
    <x v="1218"/>
    <d v="2015-11-01T03:00:00"/>
    <x v="0"/>
    <s v="Nov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n v="253"/>
    <s v="photography/photobooks"/>
    <n v="159"/>
    <x v="8"/>
    <s v="photobooks"/>
    <x v="1219"/>
    <d v="2016-10-20T11:05:13"/>
    <x v="2"/>
    <s v="Oct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n v="140"/>
    <s v="photography/photobooks"/>
    <n v="104"/>
    <x v="8"/>
    <s v="photobooks"/>
    <x v="1220"/>
    <d v="2015-08-25T15:05:12"/>
    <x v="0"/>
    <s v="Aug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n v="103"/>
    <s v="photography/photobooks"/>
    <n v="111"/>
    <x v="8"/>
    <s v="photobooks"/>
    <x v="1221"/>
    <d v="2016-12-04T00:00:00"/>
    <x v="2"/>
    <s v="Dec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n v="138"/>
    <s v="photography/photobooks"/>
    <n v="280"/>
    <x v="8"/>
    <s v="photobooks"/>
    <x v="1222"/>
    <d v="2016-04-01T04:00:00"/>
    <x v="2"/>
    <s v="Apr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n v="191"/>
    <s v="photography/photobooks"/>
    <n v="112"/>
    <x v="8"/>
    <s v="photobooks"/>
    <x v="1223"/>
    <d v="2016-11-10T05:15:09"/>
    <x v="2"/>
    <s v="Nov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n v="18"/>
    <s v="music/world music"/>
    <n v="7"/>
    <x v="4"/>
    <s v="world music"/>
    <x v="1224"/>
    <d v="2014-06-06T13:11:42"/>
    <x v="3"/>
    <s v="Ju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n v="3"/>
    <s v="music/world music"/>
    <n v="4"/>
    <x v="4"/>
    <s v="world music"/>
    <x v="1225"/>
    <d v="2013-10-22T21:44:38"/>
    <x v="4"/>
    <s v="Oct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n v="40"/>
    <s v="music/world music"/>
    <n v="4"/>
    <x v="4"/>
    <s v="world music"/>
    <x v="1226"/>
    <d v="2014-04-21T01:00:00"/>
    <x v="3"/>
    <s v="Apr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n v="0"/>
    <s v="music/world music"/>
    <n v="0"/>
    <x v="4"/>
    <s v="world music"/>
    <x v="1227"/>
    <d v="2014-08-07T07:00:00"/>
    <x v="3"/>
    <s v="Aug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n v="24"/>
    <s v="music/world music"/>
    <n v="29"/>
    <x v="4"/>
    <s v="world music"/>
    <x v="1228"/>
    <d v="2011-09-28T17:30:08"/>
    <x v="6"/>
    <s v="Sep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n v="1"/>
    <s v="music/world music"/>
    <n v="1"/>
    <x v="4"/>
    <s v="world music"/>
    <x v="1229"/>
    <d v="2012-04-16T16:00:00"/>
    <x v="5"/>
    <s v="Apr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n v="0"/>
    <s v="music/world music"/>
    <n v="0"/>
    <x v="4"/>
    <s v="world music"/>
    <x v="1230"/>
    <d v="2011-02-24T23:20:30"/>
    <x v="6"/>
    <s v="Feb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n v="0"/>
    <s v="music/world music"/>
    <n v="0"/>
    <x v="4"/>
    <s v="world music"/>
    <x v="1231"/>
    <d v="2015-08-28T01:00:00"/>
    <x v="0"/>
    <s v="Aug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n v="1"/>
    <s v="music/world music"/>
    <n v="1"/>
    <x v="4"/>
    <s v="world music"/>
    <x v="1232"/>
    <d v="2013-10-06T20:21:10"/>
    <x v="4"/>
    <s v="Oct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n v="6"/>
    <s v="music/world music"/>
    <n v="12"/>
    <x v="4"/>
    <s v="world music"/>
    <x v="1233"/>
    <d v="2012-02-21T22:46:14"/>
    <x v="5"/>
    <s v="F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n v="0"/>
    <s v="music/world music"/>
    <n v="0"/>
    <x v="4"/>
    <s v="world music"/>
    <x v="1234"/>
    <d v="2015-02-02T18:55:42"/>
    <x v="0"/>
    <s v="Feb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n v="6"/>
    <s v="music/world music"/>
    <n v="3"/>
    <x v="4"/>
    <s v="world music"/>
    <x v="1235"/>
    <d v="2013-12-15T03:14:59"/>
    <x v="4"/>
    <s v="De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n v="0"/>
    <s v="music/world music"/>
    <n v="0"/>
    <x v="4"/>
    <s v="world music"/>
    <x v="1236"/>
    <d v="2012-07-28T16:00:00"/>
    <x v="5"/>
    <s v="Jul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n v="0"/>
    <s v="music/world music"/>
    <n v="0"/>
    <x v="4"/>
    <s v="world music"/>
    <x v="1237"/>
    <d v="2012-08-24T06:47:45"/>
    <x v="5"/>
    <s v="Aug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n v="3"/>
    <s v="music/world music"/>
    <n v="18"/>
    <x v="4"/>
    <s v="world music"/>
    <x v="1238"/>
    <d v="2011-08-06T14:38:56"/>
    <x v="6"/>
    <s v="Aug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n v="0"/>
    <s v="music/world music"/>
    <n v="0"/>
    <x v="4"/>
    <s v="world music"/>
    <x v="1239"/>
    <d v="2012-01-05T23:06:07"/>
    <x v="6"/>
    <s v="Jan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n v="8"/>
    <s v="music/world music"/>
    <n v="3"/>
    <x v="4"/>
    <s v="world music"/>
    <x v="1240"/>
    <d v="2013-07-12T21:51:00"/>
    <x v="4"/>
    <s v="Ju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n v="34"/>
    <s v="music/world music"/>
    <n v="51"/>
    <x v="4"/>
    <s v="world music"/>
    <x v="1241"/>
    <d v="2014-11-03T05:59:00"/>
    <x v="3"/>
    <s v="Nov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n v="1"/>
    <s v="music/world music"/>
    <n v="1"/>
    <x v="4"/>
    <s v="world music"/>
    <x v="1242"/>
    <d v="2011-09-11T13:18:00"/>
    <x v="6"/>
    <s v="Sep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n v="38"/>
    <s v="music/world music"/>
    <n v="14"/>
    <x v="4"/>
    <s v="world music"/>
    <x v="1243"/>
    <d v="2011-07-08T21:00:00"/>
    <x v="6"/>
    <s v="Jul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n v="45"/>
    <s v="music/rock"/>
    <n v="104"/>
    <x v="4"/>
    <s v="rock"/>
    <x v="1244"/>
    <d v="2013-04-22T21:00:00"/>
    <x v="4"/>
    <s v="Ap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n v="17"/>
    <s v="music/rock"/>
    <n v="120"/>
    <x v="4"/>
    <s v="rock"/>
    <x v="1245"/>
    <d v="2014-06-14T14:23:54"/>
    <x v="3"/>
    <s v="Jun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n v="31"/>
    <s v="music/rock"/>
    <n v="117"/>
    <x v="4"/>
    <s v="rock"/>
    <x v="1246"/>
    <d v="2011-12-06T02:02:29"/>
    <x v="6"/>
    <s v="Dec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n v="50"/>
    <s v="music/rock"/>
    <n v="122"/>
    <x v="4"/>
    <s v="rock"/>
    <x v="1247"/>
    <d v="2013-05-06T07:00:55"/>
    <x v="4"/>
    <s v="May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n v="59"/>
    <s v="music/rock"/>
    <n v="152"/>
    <x v="4"/>
    <s v="rock"/>
    <x v="1248"/>
    <d v="2014-06-13T06:59:00"/>
    <x v="3"/>
    <s v="Ju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n v="81"/>
    <s v="music/rock"/>
    <n v="104"/>
    <x v="4"/>
    <s v="rock"/>
    <x v="1249"/>
    <d v="2012-07-07T17:46:51"/>
    <x v="5"/>
    <s v="J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n v="508"/>
    <s v="music/rock"/>
    <n v="200"/>
    <x v="4"/>
    <s v="rock"/>
    <x v="1250"/>
    <d v="2014-09-06T15:25:31"/>
    <x v="3"/>
    <s v="Sep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n v="74"/>
    <s v="music/rock"/>
    <n v="102"/>
    <x v="4"/>
    <s v="rock"/>
    <x v="1251"/>
    <d v="2011-09-25T19:32:47"/>
    <x v="6"/>
    <s v="Sep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n v="141"/>
    <s v="music/rock"/>
    <n v="138"/>
    <x v="4"/>
    <s v="rock"/>
    <x v="1252"/>
    <d v="2013-10-24T23:42:49"/>
    <x v="4"/>
    <s v="Oct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n v="711"/>
    <s v="music/rock"/>
    <n v="303833"/>
    <x v="4"/>
    <s v="rock"/>
    <x v="1253"/>
    <d v="2014-09-03T18:48:27"/>
    <x v="3"/>
    <s v="Sep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n v="141"/>
    <s v="music/rock"/>
    <n v="199"/>
    <x v="4"/>
    <s v="rock"/>
    <x v="1254"/>
    <d v="2011-01-01T04:59:00"/>
    <x v="7"/>
    <s v="Ja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n v="109"/>
    <s v="music/rock"/>
    <n v="202"/>
    <x v="4"/>
    <s v="rock"/>
    <x v="1255"/>
    <d v="2013-12-01T21:17:32"/>
    <x v="4"/>
    <s v="De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n v="361"/>
    <s v="music/rock"/>
    <n v="118"/>
    <x v="4"/>
    <s v="rock"/>
    <x v="1256"/>
    <d v="2012-02-12T22:03:51"/>
    <x v="5"/>
    <s v="Feb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n v="176"/>
    <s v="music/rock"/>
    <n v="295"/>
    <x v="4"/>
    <s v="rock"/>
    <x v="1257"/>
    <d v="2011-04-03T01:03:10"/>
    <x v="6"/>
    <s v="Apr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n v="670"/>
    <s v="music/rock"/>
    <n v="213"/>
    <x v="4"/>
    <s v="rock"/>
    <x v="1258"/>
    <d v="2013-08-31T14:40:12"/>
    <x v="4"/>
    <s v="Aug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n v="96"/>
    <s v="music/rock"/>
    <n v="104"/>
    <x v="4"/>
    <s v="rock"/>
    <x v="1259"/>
    <d v="2014-06-09T03:59:00"/>
    <x v="3"/>
    <s v="Jun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n v="74"/>
    <s v="music/rock"/>
    <n v="114"/>
    <x v="4"/>
    <s v="rock"/>
    <x v="1260"/>
    <d v="2014-02-26T20:13:40"/>
    <x v="3"/>
    <s v="Feb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n v="52"/>
    <s v="music/rock"/>
    <n v="101"/>
    <x v="4"/>
    <s v="rock"/>
    <x v="1261"/>
    <d v="2014-01-29T08:13:47"/>
    <x v="4"/>
    <s v="Jan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n v="105"/>
    <s v="music/rock"/>
    <n v="125"/>
    <x v="4"/>
    <s v="rock"/>
    <x v="1262"/>
    <d v="2014-02-16T18:18:12"/>
    <x v="3"/>
    <s v="Feb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n v="41"/>
    <s v="music/rock"/>
    <n v="119"/>
    <x v="4"/>
    <s v="rock"/>
    <x v="1263"/>
    <d v="2014-03-29T01:00:00"/>
    <x v="3"/>
    <s v="Mar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n v="34"/>
    <s v="music/rock"/>
    <n v="166"/>
    <x v="4"/>
    <s v="rock"/>
    <x v="1264"/>
    <d v="2013-10-29T15:54:43"/>
    <x v="4"/>
    <s v="Oct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n v="66"/>
    <s v="music/rock"/>
    <n v="119"/>
    <x v="4"/>
    <s v="rock"/>
    <x v="1265"/>
    <d v="2010-11-30T15:43:35"/>
    <x v="7"/>
    <s v="Nov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n v="50"/>
    <s v="music/rock"/>
    <n v="100"/>
    <x v="4"/>
    <s v="rock"/>
    <x v="1266"/>
    <d v="2014-01-11T21:02:25"/>
    <x v="4"/>
    <s v="Jan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n v="159"/>
    <s v="music/rock"/>
    <n v="102"/>
    <x v="4"/>
    <s v="rock"/>
    <x v="1267"/>
    <d v="2013-07-24T14:02:38"/>
    <x v="4"/>
    <s v="Ju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n v="182"/>
    <s v="music/rock"/>
    <n v="117"/>
    <x v="4"/>
    <s v="rock"/>
    <x v="1268"/>
    <d v="2013-09-20T20:17:27"/>
    <x v="4"/>
    <s v="Sep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n v="206"/>
    <s v="music/rock"/>
    <n v="109"/>
    <x v="4"/>
    <s v="rock"/>
    <x v="1269"/>
    <d v="2016-04-16T00:00:00"/>
    <x v="2"/>
    <s v="Apr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n v="169"/>
    <s v="music/rock"/>
    <n v="115"/>
    <x v="4"/>
    <s v="rock"/>
    <x v="1270"/>
    <d v="2012-03-25T19:34:02"/>
    <x v="5"/>
    <s v="Mar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n v="31"/>
    <s v="music/rock"/>
    <n v="102"/>
    <x v="4"/>
    <s v="rock"/>
    <x v="1271"/>
    <d v="2013-11-13T17:24:19"/>
    <x v="4"/>
    <s v="Nov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n v="28"/>
    <s v="music/rock"/>
    <n v="106"/>
    <x v="4"/>
    <s v="rock"/>
    <x v="1272"/>
    <d v="2010-06-15T04:00:00"/>
    <x v="7"/>
    <s v="Jun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n v="54"/>
    <s v="music/rock"/>
    <n v="104"/>
    <x v="4"/>
    <s v="rock"/>
    <x v="1273"/>
    <d v="2014-08-31T17:31:31"/>
    <x v="3"/>
    <s v="Aug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n v="467"/>
    <s v="music/rock"/>
    <n v="155"/>
    <x v="4"/>
    <s v="rock"/>
    <x v="1274"/>
    <d v="2012-08-30T16:33:45"/>
    <x v="5"/>
    <s v="Aug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n v="389"/>
    <s v="music/rock"/>
    <n v="162"/>
    <x v="4"/>
    <s v="rock"/>
    <x v="1275"/>
    <d v="2013-08-07T20:49:47"/>
    <x v="4"/>
    <s v="Aug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n v="68"/>
    <s v="music/rock"/>
    <n v="104"/>
    <x v="4"/>
    <s v="rock"/>
    <x v="1276"/>
    <d v="2009-09-01T04:00:00"/>
    <x v="8"/>
    <s v="Sep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n v="413"/>
    <s v="music/rock"/>
    <n v="106"/>
    <x v="4"/>
    <s v="rock"/>
    <x v="1277"/>
    <d v="2012-09-04T13:29:07"/>
    <x v="5"/>
    <s v="Sep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n v="190"/>
    <s v="music/rock"/>
    <n v="155"/>
    <x v="4"/>
    <s v="rock"/>
    <x v="1278"/>
    <d v="2014-06-25T02:00:00"/>
    <x v="3"/>
    <s v="Ju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n v="189"/>
    <s v="music/rock"/>
    <n v="111"/>
    <x v="4"/>
    <s v="rock"/>
    <x v="1279"/>
    <d v="2014-03-24T01:22:50"/>
    <x v="3"/>
    <s v="Mar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n v="130"/>
    <s v="music/rock"/>
    <n v="111"/>
    <x v="4"/>
    <s v="rock"/>
    <x v="1280"/>
    <d v="2011-03-01T18:10:54"/>
    <x v="7"/>
    <s v="Mar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n v="74"/>
    <s v="music/rock"/>
    <n v="111"/>
    <x v="4"/>
    <s v="rock"/>
    <x v="1281"/>
    <d v="2013-07-28T17:50:36"/>
    <x v="4"/>
    <s v="J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n v="274"/>
    <s v="music/rock"/>
    <n v="124"/>
    <x v="4"/>
    <s v="rock"/>
    <x v="1282"/>
    <d v="2013-12-09T04:59:00"/>
    <x v="4"/>
    <s v="Dec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n v="22"/>
    <s v="music/rock"/>
    <n v="211"/>
    <x v="4"/>
    <s v="rock"/>
    <x v="1283"/>
    <d v="2013-03-11T04:00:00"/>
    <x v="4"/>
    <s v="Mar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n v="31"/>
    <s v="theater/plays"/>
    <n v="101"/>
    <x v="1"/>
    <s v="plays"/>
    <x v="1284"/>
    <d v="2016-12-31T16:59:00"/>
    <x v="2"/>
    <s v="Dec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n v="63"/>
    <s v="theater/plays"/>
    <n v="102"/>
    <x v="1"/>
    <s v="plays"/>
    <x v="1285"/>
    <d v="2015-06-20T13:59:35"/>
    <x v="0"/>
    <s v="Ju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n v="20"/>
    <s v="theater/plays"/>
    <n v="108"/>
    <x v="1"/>
    <s v="plays"/>
    <x v="1286"/>
    <d v="2015-02-17T14:00:00"/>
    <x v="0"/>
    <s v="Fe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n v="25"/>
    <s v="theater/plays"/>
    <n v="242"/>
    <x v="1"/>
    <s v="plays"/>
    <x v="1287"/>
    <d v="2015-06-12T14:54:16"/>
    <x v="0"/>
    <s v="Jun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n v="61"/>
    <s v="theater/plays"/>
    <n v="100"/>
    <x v="1"/>
    <s v="plays"/>
    <x v="1288"/>
    <d v="2016-08-10T04:00:00"/>
    <x v="2"/>
    <s v="Aug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n v="52"/>
    <s v="theater/plays"/>
    <n v="125"/>
    <x v="1"/>
    <s v="plays"/>
    <x v="1289"/>
    <d v="2017-01-04T03:14:05"/>
    <x v="2"/>
    <s v="Jan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n v="86"/>
    <s v="theater/plays"/>
    <n v="109"/>
    <x v="1"/>
    <s v="plays"/>
    <x v="1290"/>
    <d v="2015-04-23T06:59:00"/>
    <x v="0"/>
    <s v="Ap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n v="42"/>
    <s v="theater/plays"/>
    <n v="146"/>
    <x v="1"/>
    <s v="plays"/>
    <x v="1291"/>
    <d v="2015-04-07T07:00:00"/>
    <x v="0"/>
    <s v="Ap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n v="52"/>
    <s v="theater/plays"/>
    <n v="110"/>
    <x v="1"/>
    <s v="plays"/>
    <x v="1292"/>
    <d v="2015-10-06T22:59:00"/>
    <x v="0"/>
    <s v="Oct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n v="120"/>
    <s v="theater/plays"/>
    <n v="102"/>
    <x v="1"/>
    <s v="plays"/>
    <x v="1293"/>
    <d v="2015-11-14T17:49:31"/>
    <x v="0"/>
    <s v="Nov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n v="22"/>
    <s v="theater/plays"/>
    <n v="122"/>
    <x v="1"/>
    <s v="plays"/>
    <x v="1294"/>
    <d v="2015-10-19T11:00:00"/>
    <x v="0"/>
    <s v="Oct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n v="64"/>
    <s v="theater/plays"/>
    <n v="102"/>
    <x v="1"/>
    <s v="plays"/>
    <x v="1295"/>
    <d v="2015-07-29T17:00:00"/>
    <x v="0"/>
    <s v="J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n v="23"/>
    <s v="theater/plays"/>
    <n v="141"/>
    <x v="1"/>
    <s v="plays"/>
    <x v="1296"/>
    <d v="2016-03-14T00:12:53"/>
    <x v="2"/>
    <s v="Ma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n v="238"/>
    <s v="theater/plays"/>
    <n v="110"/>
    <x v="1"/>
    <s v="plays"/>
    <x v="1297"/>
    <d v="2016-05-01T17:55:58"/>
    <x v="2"/>
    <s v="May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n v="33"/>
    <s v="theater/plays"/>
    <n v="105"/>
    <x v="1"/>
    <s v="plays"/>
    <x v="1298"/>
    <d v="2016-04-28T16:20:32"/>
    <x v="2"/>
    <s v="Ap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n v="32"/>
    <s v="theater/plays"/>
    <n v="124"/>
    <x v="1"/>
    <s v="plays"/>
    <x v="1299"/>
    <d v="2015-07-14T19:32:39"/>
    <x v="0"/>
    <s v="Jul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n v="24"/>
    <s v="theater/plays"/>
    <n v="135"/>
    <x v="1"/>
    <s v="plays"/>
    <x v="1300"/>
    <d v="2016-06-01T18:57:00"/>
    <x v="2"/>
    <s v="Jun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n v="29"/>
    <s v="theater/plays"/>
    <n v="103"/>
    <x v="1"/>
    <s v="plays"/>
    <x v="1301"/>
    <d v="2015-07-21T03:00:00"/>
    <x v="0"/>
    <s v="Ju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n v="50"/>
    <s v="theater/plays"/>
    <n v="100"/>
    <x v="1"/>
    <s v="plays"/>
    <x v="1302"/>
    <d v="2016-12-01T02:23:31"/>
    <x v="2"/>
    <s v="Dec"/>
  </r>
  <r>
    <n v="1303"/>
    <s v="Forward Arena Theatre Company: Summer Season"/>
    <s v="Groundbreaking queer theatre."/>
    <n v="3500"/>
    <n v="4559.13"/>
    <x v="0"/>
    <s v="GB"/>
    <s v="GBP"/>
    <n v="1469962800"/>
    <n v="1468578920"/>
    <n v="108"/>
    <s v="theater/plays"/>
    <n v="130"/>
    <x v="1"/>
    <s v="plays"/>
    <x v="1303"/>
    <d v="2016-07-31T11:00:00"/>
    <x v="2"/>
    <s v="J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n v="104"/>
    <s v="technology/wearables"/>
    <n v="40"/>
    <x v="2"/>
    <s v="wearables"/>
    <x v="1304"/>
    <d v="2017-03-13T03:40:05"/>
    <x v="1"/>
    <s v="Mar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n v="86"/>
    <s v="technology/wearables"/>
    <n v="26"/>
    <x v="2"/>
    <s v="wearables"/>
    <x v="1305"/>
    <d v="2016-07-21T17:30:00"/>
    <x v="2"/>
    <s v="Jul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n v="356"/>
    <s v="technology/wearables"/>
    <n v="65"/>
    <x v="2"/>
    <s v="wearables"/>
    <x v="1306"/>
    <d v="2014-12-04T10:58:54"/>
    <x v="3"/>
    <s v="Dec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n v="45"/>
    <s v="technology/wearables"/>
    <n v="12"/>
    <x v="2"/>
    <s v="wearables"/>
    <x v="1307"/>
    <d v="2016-02-17T12:04:39"/>
    <x v="2"/>
    <s v="Feb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n v="38"/>
    <s v="technology/wearables"/>
    <n v="11"/>
    <x v="2"/>
    <s v="wearables"/>
    <x v="1308"/>
    <d v="2016-10-08T14:43:32"/>
    <x v="2"/>
    <s v="Oct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n v="35"/>
    <s v="technology/wearables"/>
    <n v="112"/>
    <x v="2"/>
    <s v="wearables"/>
    <x v="1309"/>
    <d v="2015-10-15T21:11:08"/>
    <x v="0"/>
    <s v="Oct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n v="24"/>
    <s v="technology/wearables"/>
    <n v="16"/>
    <x v="2"/>
    <s v="wearables"/>
    <x v="1310"/>
    <d v="2016-08-19T16:00:50"/>
    <x v="2"/>
    <s v="Aug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n v="100"/>
    <s v="technology/wearables"/>
    <n v="32"/>
    <x v="2"/>
    <s v="wearables"/>
    <x v="1311"/>
    <d v="2016-11-30T20:15:19"/>
    <x v="2"/>
    <s v="Nov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n v="1"/>
    <s v="technology/wearables"/>
    <n v="1"/>
    <x v="2"/>
    <s v="wearables"/>
    <x v="1312"/>
    <d v="2015-04-18T16:52:02"/>
    <x v="0"/>
    <s v="Ap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n v="122"/>
    <s v="technology/wearables"/>
    <n v="31"/>
    <x v="2"/>
    <s v="wearables"/>
    <x v="1313"/>
    <d v="2016-03-03T17:01:54"/>
    <x v="2"/>
    <s v="Mar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n v="11"/>
    <s v="technology/wearables"/>
    <n v="1"/>
    <x v="2"/>
    <s v="wearables"/>
    <x v="1314"/>
    <d v="2016-10-21T16:04:20"/>
    <x v="2"/>
    <s v="Oct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n v="248"/>
    <s v="technology/wearables"/>
    <n v="40"/>
    <x v="2"/>
    <s v="wearables"/>
    <x v="1315"/>
    <d v="2015-11-06T01:00:00"/>
    <x v="0"/>
    <s v="Nov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n v="1"/>
    <s v="technology/wearables"/>
    <n v="0"/>
    <x v="2"/>
    <s v="wearables"/>
    <x v="1316"/>
    <d v="2016-02-28T23:05:09"/>
    <x v="2"/>
    <s v="Feb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n v="19"/>
    <s v="technology/wearables"/>
    <n v="6"/>
    <x v="2"/>
    <s v="wearables"/>
    <x v="1317"/>
    <d v="2016-07-21T14:00:00"/>
    <x v="2"/>
    <s v="Jul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n v="135"/>
    <s v="technology/wearables"/>
    <n v="15"/>
    <x v="2"/>
    <s v="wearables"/>
    <x v="1318"/>
    <d v="2015-01-11T01:02:52"/>
    <x v="3"/>
    <s v="Jan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n v="9"/>
    <s v="technology/wearables"/>
    <n v="15"/>
    <x v="2"/>
    <s v="wearables"/>
    <x v="1319"/>
    <d v="2014-07-11T16:00:00"/>
    <x v="3"/>
    <s v="Jul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n v="3"/>
    <s v="technology/wearables"/>
    <n v="1"/>
    <x v="2"/>
    <s v="wearables"/>
    <x v="1320"/>
    <d v="2016-12-30T23:00:00"/>
    <x v="2"/>
    <s v="De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n v="7"/>
    <s v="technology/wearables"/>
    <n v="1"/>
    <x v="2"/>
    <s v="wearables"/>
    <x v="1321"/>
    <d v="2016-12-23T17:58:57"/>
    <x v="2"/>
    <s v="Dec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n v="4"/>
    <s v="technology/wearables"/>
    <n v="0"/>
    <x v="2"/>
    <s v="wearables"/>
    <x v="1322"/>
    <d v="2015-05-21T15:45:25"/>
    <x v="0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n v="44"/>
    <s v="technology/wearables"/>
    <n v="9"/>
    <x v="2"/>
    <s v="wearables"/>
    <x v="1323"/>
    <d v="2016-04-26T06:55:00"/>
    <x v="2"/>
    <s v="Ap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n v="90"/>
    <s v="technology/wearables"/>
    <n v="10"/>
    <x v="2"/>
    <s v="wearables"/>
    <x v="1324"/>
    <d v="2016-10-13T15:12:32"/>
    <x v="2"/>
    <s v="Oct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n v="8"/>
    <s v="technology/wearables"/>
    <n v="2"/>
    <x v="2"/>
    <s v="wearables"/>
    <x v="1325"/>
    <d v="2016-12-30T02:03:55"/>
    <x v="2"/>
    <s v="Dec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n v="11"/>
    <s v="technology/wearables"/>
    <n v="1"/>
    <x v="2"/>
    <s v="wearables"/>
    <x v="1326"/>
    <d v="2015-01-15T19:00:28"/>
    <x v="3"/>
    <s v="Jan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n v="41"/>
    <s v="technology/wearables"/>
    <n v="4"/>
    <x v="2"/>
    <s v="wearables"/>
    <x v="1327"/>
    <d v="2015-05-29T16:17:15"/>
    <x v="0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n v="15"/>
    <s v="technology/wearables"/>
    <n v="2"/>
    <x v="2"/>
    <s v="wearables"/>
    <x v="1328"/>
    <d v="2016-10-14T15:25:34"/>
    <x v="2"/>
    <s v="Oct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n v="9"/>
    <s v="technology/wearables"/>
    <n v="1"/>
    <x v="2"/>
    <s v="wearables"/>
    <x v="1329"/>
    <d v="2014-12-02T06:19:05"/>
    <x v="3"/>
    <s v="Dec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n v="50"/>
    <s v="technology/wearables"/>
    <n v="22"/>
    <x v="2"/>
    <s v="wearables"/>
    <x v="1330"/>
    <d v="2016-07-02T04:00:00"/>
    <x v="2"/>
    <s v="Jul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n v="34"/>
    <s v="technology/wearables"/>
    <n v="1"/>
    <x v="2"/>
    <s v="wearables"/>
    <x v="1331"/>
    <d v="2016-08-17T12:05:54"/>
    <x v="2"/>
    <s v="Aug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n v="0"/>
    <s v="technology/wearables"/>
    <n v="0"/>
    <x v="2"/>
    <s v="wearables"/>
    <x v="1332"/>
    <d v="2017-01-27T01:26:48"/>
    <x v="2"/>
    <s v="Jan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n v="0"/>
    <s v="technology/wearables"/>
    <n v="0"/>
    <x v="2"/>
    <s v="wearables"/>
    <x v="1333"/>
    <d v="2014-07-16T02:33:45"/>
    <x v="3"/>
    <s v="Jul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n v="276"/>
    <s v="technology/wearables"/>
    <n v="11"/>
    <x v="2"/>
    <s v="wearables"/>
    <x v="1334"/>
    <d v="2016-03-11T18:34:47"/>
    <x v="2"/>
    <s v="Mar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n v="16"/>
    <s v="technology/wearables"/>
    <n v="20"/>
    <x v="2"/>
    <s v="wearables"/>
    <x v="1335"/>
    <d v="2015-12-05T22:28:22"/>
    <x v="0"/>
    <s v="Dec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n v="224"/>
    <s v="technology/wearables"/>
    <n v="85"/>
    <x v="2"/>
    <s v="wearables"/>
    <x v="1336"/>
    <d v="2014-12-17T20:43:48"/>
    <x v="3"/>
    <s v="Dec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n v="140"/>
    <s v="technology/wearables"/>
    <n v="49"/>
    <x v="2"/>
    <s v="wearables"/>
    <x v="1337"/>
    <d v="2017-03-03T13:51:19"/>
    <x v="1"/>
    <s v="Mar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n v="15"/>
    <s v="technology/wearables"/>
    <n v="3"/>
    <x v="2"/>
    <s v="wearables"/>
    <x v="1338"/>
    <d v="2015-08-02T19:17:13"/>
    <x v="0"/>
    <s v="Aug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n v="37"/>
    <s v="technology/wearables"/>
    <n v="7"/>
    <x v="2"/>
    <s v="wearables"/>
    <x v="1339"/>
    <d v="2014-12-08T16:31:55"/>
    <x v="3"/>
    <s v="Dec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n v="0"/>
    <s v="technology/wearables"/>
    <n v="0"/>
    <x v="2"/>
    <s v="wearables"/>
    <x v="1340"/>
    <d v="2014-08-15T14:17:33"/>
    <x v="3"/>
    <s v="Aug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n v="46"/>
    <s v="technology/wearables"/>
    <n v="70"/>
    <x v="2"/>
    <s v="wearables"/>
    <x v="1341"/>
    <d v="2016-10-01T14:58:37"/>
    <x v="2"/>
    <s v="Oct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n v="1"/>
    <s v="technology/wearables"/>
    <n v="0"/>
    <x v="2"/>
    <s v="wearables"/>
    <x v="1342"/>
    <d v="2015-07-17T19:35:39"/>
    <x v="0"/>
    <s v="Jul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n v="323"/>
    <s v="technology/wearables"/>
    <n v="102"/>
    <x v="2"/>
    <s v="wearables"/>
    <x v="1343"/>
    <d v="2016-08-19T03:59:00"/>
    <x v="2"/>
    <s v="Aug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n v="139"/>
    <s v="publishing/nonfiction"/>
    <n v="378"/>
    <x v="3"/>
    <s v="nonfiction"/>
    <x v="1344"/>
    <d v="2016-06-30T18:57:19"/>
    <x v="2"/>
    <s v="Ju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n v="7"/>
    <s v="publishing/nonfiction"/>
    <n v="125"/>
    <x v="3"/>
    <s v="nonfiction"/>
    <x v="1345"/>
    <d v="2014-07-14T19:32:39"/>
    <x v="3"/>
    <s v="Jul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n v="149"/>
    <s v="publishing/nonfiction"/>
    <n v="147"/>
    <x v="3"/>
    <s v="nonfiction"/>
    <x v="1346"/>
    <d v="2013-06-27T01:49:11"/>
    <x v="4"/>
    <s v="Ju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n v="31"/>
    <s v="publishing/nonfiction"/>
    <n v="102"/>
    <x v="3"/>
    <s v="nonfiction"/>
    <x v="1347"/>
    <d v="2015-03-07T15:18:45"/>
    <x v="0"/>
    <s v="Mar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n v="26"/>
    <s v="publishing/nonfiction"/>
    <n v="102"/>
    <x v="3"/>
    <s v="nonfiction"/>
    <x v="1348"/>
    <d v="2014-12-18T12:08:53"/>
    <x v="3"/>
    <s v="Dec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n v="172"/>
    <s v="publishing/nonfiction"/>
    <n v="204"/>
    <x v="3"/>
    <s v="nonfiction"/>
    <x v="1349"/>
    <d v="2015-12-16T06:59:00"/>
    <x v="0"/>
    <s v="Dec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n v="78"/>
    <s v="publishing/nonfiction"/>
    <n v="104"/>
    <x v="3"/>
    <s v="nonfiction"/>
    <x v="1350"/>
    <d v="2015-12-26T00:18:54"/>
    <x v="0"/>
    <s v="Dec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n v="120"/>
    <s v="publishing/nonfiction"/>
    <n v="101"/>
    <x v="3"/>
    <s v="nonfiction"/>
    <x v="1351"/>
    <d v="2016-02-12T17:45:44"/>
    <x v="2"/>
    <s v="Feb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n v="227"/>
    <s v="publishing/nonfiction"/>
    <n v="136"/>
    <x v="3"/>
    <s v="nonfiction"/>
    <x v="1352"/>
    <d v="2015-09-05T03:59:00"/>
    <x v="0"/>
    <s v="Sep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n v="42"/>
    <s v="publishing/nonfiction"/>
    <n v="134"/>
    <x v="3"/>
    <s v="nonfiction"/>
    <x v="1353"/>
    <d v="2013-03-11T00:00:00"/>
    <x v="4"/>
    <s v="Mar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n v="64"/>
    <s v="publishing/nonfiction"/>
    <n v="130"/>
    <x v="3"/>
    <s v="nonfiction"/>
    <x v="1354"/>
    <d v="2016-06-11T19:22:59"/>
    <x v="2"/>
    <s v="Ju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n v="121"/>
    <s v="publishing/nonfiction"/>
    <n v="123"/>
    <x v="3"/>
    <s v="nonfiction"/>
    <x v="1355"/>
    <d v="2012-11-30T10:00:00"/>
    <x v="5"/>
    <s v="Nov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n v="87"/>
    <s v="publishing/nonfiction"/>
    <n v="183"/>
    <x v="3"/>
    <s v="nonfiction"/>
    <x v="1356"/>
    <d v="2013-07-05T00:56:00"/>
    <x v="4"/>
    <s v="Jul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n v="65"/>
    <s v="publishing/nonfiction"/>
    <n v="125"/>
    <x v="3"/>
    <s v="nonfiction"/>
    <x v="1357"/>
    <d v="2013-03-01T05:59:00"/>
    <x v="4"/>
    <s v="Mar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n v="49"/>
    <s v="publishing/nonfiction"/>
    <n v="112"/>
    <x v="3"/>
    <s v="nonfiction"/>
    <x v="1358"/>
    <d v="2011-06-25T13:42:03"/>
    <x v="6"/>
    <s v="Ju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n v="19"/>
    <s v="publishing/nonfiction"/>
    <n v="116"/>
    <x v="3"/>
    <s v="nonfiction"/>
    <x v="1359"/>
    <d v="2011-07-06T19:33:10"/>
    <x v="6"/>
    <s v="Jul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n v="81"/>
    <s v="publishing/nonfiction"/>
    <n v="173"/>
    <x v="3"/>
    <s v="nonfiction"/>
    <x v="1360"/>
    <d v="2012-08-02T21:37:00"/>
    <x v="5"/>
    <s v="Au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n v="264"/>
    <s v="publishing/nonfiction"/>
    <n v="126"/>
    <x v="3"/>
    <s v="nonfiction"/>
    <x v="1361"/>
    <d v="2014-06-21T17:12:52"/>
    <x v="3"/>
    <s v="Ju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n v="25"/>
    <s v="publishing/nonfiction"/>
    <n v="109"/>
    <x v="3"/>
    <s v="nonfiction"/>
    <x v="1362"/>
    <d v="2013-09-07T22:25:31"/>
    <x v="4"/>
    <s v="Sep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n v="5"/>
    <s v="publishing/nonfiction"/>
    <n v="100"/>
    <x v="3"/>
    <s v="nonfiction"/>
    <x v="1363"/>
    <d v="2016-02-15T07:59:00"/>
    <x v="2"/>
    <s v="Feb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n v="144"/>
    <s v="music/rock"/>
    <n v="119"/>
    <x v="4"/>
    <s v="rock"/>
    <x v="1364"/>
    <d v="2015-01-07T16:41:46"/>
    <x v="3"/>
    <s v="Ja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n v="92"/>
    <s v="music/rock"/>
    <n v="100"/>
    <x v="4"/>
    <s v="rock"/>
    <x v="1365"/>
    <d v="2015-03-16T16:35:52"/>
    <x v="0"/>
    <s v="Mar"/>
  </r>
  <r>
    <n v="1366"/>
    <s v="Kick It! A Tribute to the A.K.s"/>
    <s v="A musical memorial for Alexi Petersen."/>
    <n v="7500"/>
    <n v="9486.69"/>
    <x v="0"/>
    <s v="US"/>
    <s v="USD"/>
    <n v="1417049663"/>
    <n v="1413158063"/>
    <n v="147"/>
    <s v="music/rock"/>
    <n v="126"/>
    <x v="4"/>
    <s v="rock"/>
    <x v="1366"/>
    <d v="2014-11-27T00:54:23"/>
    <x v="3"/>
    <s v="Nov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n v="90"/>
    <s v="music/rock"/>
    <n v="114"/>
    <x v="4"/>
    <s v="rock"/>
    <x v="1367"/>
    <d v="2015-11-14T01:04:10"/>
    <x v="0"/>
    <s v="Nov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n v="87"/>
    <s v="music/rock"/>
    <n v="111"/>
    <x v="4"/>
    <s v="rock"/>
    <x v="1368"/>
    <d v="2015-06-15T04:34:54"/>
    <x v="0"/>
    <s v="Ju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n v="406"/>
    <s v="music/rock"/>
    <n v="105"/>
    <x v="4"/>
    <s v="rock"/>
    <x v="1369"/>
    <d v="2014-04-11T14:15:46"/>
    <x v="3"/>
    <s v="Apr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n v="20"/>
    <s v="music/rock"/>
    <n v="104"/>
    <x v="4"/>
    <s v="rock"/>
    <x v="1370"/>
    <d v="2013-10-16T00:04:50"/>
    <x v="4"/>
    <s v="Oct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n v="70"/>
    <s v="music/rock"/>
    <n v="107"/>
    <x v="4"/>
    <s v="rock"/>
    <x v="1371"/>
    <d v="2015-05-07T18:12:22"/>
    <x v="0"/>
    <s v="May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n v="16"/>
    <s v="music/rock"/>
    <n v="124"/>
    <x v="4"/>
    <s v="rock"/>
    <x v="1372"/>
    <d v="2012-07-12T17:45:32"/>
    <x v="5"/>
    <s v="Jul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n v="52"/>
    <s v="music/rock"/>
    <n v="105"/>
    <x v="4"/>
    <s v="rock"/>
    <x v="1373"/>
    <d v="2016-12-30T22:50:33"/>
    <x v="2"/>
    <s v="De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n v="66"/>
    <s v="music/rock"/>
    <n v="189"/>
    <x v="4"/>
    <s v="rock"/>
    <x v="1374"/>
    <d v="2016-03-25T02:53:08"/>
    <x v="2"/>
    <s v="Mar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n v="109"/>
    <s v="music/rock"/>
    <n v="171"/>
    <x v="4"/>
    <s v="rock"/>
    <x v="1375"/>
    <d v="2017-01-15T01:35:19"/>
    <x v="2"/>
    <s v="Jan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n v="168"/>
    <s v="music/rock"/>
    <n v="252"/>
    <x v="4"/>
    <s v="rock"/>
    <x v="1376"/>
    <d v="2016-12-03T17:03:26"/>
    <x v="2"/>
    <s v="De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n v="31"/>
    <s v="music/rock"/>
    <n v="116"/>
    <x v="4"/>
    <s v="rock"/>
    <x v="1377"/>
    <d v="2017-02-03T04:11:00"/>
    <x v="1"/>
    <s v="Feb"/>
  </r>
  <r>
    <n v="1378"/>
    <s v="SIX BY SEVEN"/>
    <s v="A psychedelic post rock masterpiece!"/>
    <n v="2000"/>
    <n v="4067"/>
    <x v="0"/>
    <s v="GB"/>
    <s v="GBP"/>
    <n v="1470075210"/>
    <n v="1468779210"/>
    <n v="133"/>
    <s v="music/rock"/>
    <n v="203"/>
    <x v="4"/>
    <s v="rock"/>
    <x v="1378"/>
    <d v="2016-08-01T18:13:30"/>
    <x v="2"/>
    <s v="Aug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n v="151"/>
    <s v="music/rock"/>
    <n v="112"/>
    <x v="4"/>
    <s v="rock"/>
    <x v="1379"/>
    <d v="2015-06-05T11:47:56"/>
    <x v="0"/>
    <s v="Jun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n v="5"/>
    <s v="music/rock"/>
    <n v="424"/>
    <x v="4"/>
    <s v="rock"/>
    <x v="1380"/>
    <d v="2015-06-09T02:00:00"/>
    <x v="0"/>
    <s v="Jun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n v="73"/>
    <s v="music/rock"/>
    <n v="107"/>
    <x v="4"/>
    <s v="rock"/>
    <x v="1381"/>
    <d v="2016-12-29T05:08:45"/>
    <x v="2"/>
    <s v="Dec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n v="148"/>
    <s v="music/rock"/>
    <n v="104"/>
    <x v="4"/>
    <s v="rock"/>
    <x v="1382"/>
    <d v="2013-05-06T19:12:16"/>
    <x v="4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n v="93"/>
    <s v="music/rock"/>
    <n v="212"/>
    <x v="4"/>
    <s v="rock"/>
    <x v="1383"/>
    <d v="2016-12-23T01:47:58"/>
    <x v="2"/>
    <s v="De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n v="63"/>
    <s v="music/rock"/>
    <n v="124"/>
    <x v="4"/>
    <s v="rock"/>
    <x v="1384"/>
    <d v="2015-07-05T17:38:42"/>
    <x v="0"/>
    <s v="Jul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n v="134"/>
    <s v="music/rock"/>
    <n v="110"/>
    <x v="4"/>
    <s v="rock"/>
    <x v="1385"/>
    <d v="2016-04-29T12:11:00"/>
    <x v="2"/>
    <s v="Apr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n v="14"/>
    <s v="music/rock"/>
    <n v="219"/>
    <x v="4"/>
    <s v="rock"/>
    <x v="1386"/>
    <d v="2015-07-29T15:31:29"/>
    <x v="0"/>
    <s v="Jul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n v="78"/>
    <s v="music/rock"/>
    <n v="137"/>
    <x v="4"/>
    <s v="rock"/>
    <x v="1387"/>
    <d v="2015-06-03T04:30:00"/>
    <x v="0"/>
    <s v="Jun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n v="112"/>
    <s v="music/rock"/>
    <n v="135"/>
    <x v="4"/>
    <s v="rock"/>
    <x v="1388"/>
    <d v="2016-10-17T16:14:00"/>
    <x v="2"/>
    <s v="Oct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n v="34"/>
    <s v="music/rock"/>
    <n v="145"/>
    <x v="4"/>
    <s v="rock"/>
    <x v="1389"/>
    <d v="2016-08-13T11:32:37"/>
    <x v="2"/>
    <s v="Aug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n v="19"/>
    <s v="music/rock"/>
    <n v="109"/>
    <x v="4"/>
    <s v="rock"/>
    <x v="1390"/>
    <d v="2015-04-27T17:12:00"/>
    <x v="0"/>
    <s v="Apr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n v="13"/>
    <s v="music/rock"/>
    <n v="110"/>
    <x v="4"/>
    <s v="rock"/>
    <x v="1391"/>
    <d v="2015-08-22T04:59:00"/>
    <x v="0"/>
    <s v="Aug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n v="104"/>
    <s v="music/rock"/>
    <n v="114"/>
    <x v="4"/>
    <s v="rock"/>
    <x v="1392"/>
    <d v="2016-03-03T03:43:06"/>
    <x v="2"/>
    <s v="Mar"/>
  </r>
  <r>
    <n v="1393"/>
    <s v="WolfHunt | Social Commentary Rock Project"/>
    <s v="Rock n' Roll tales of our times"/>
    <n v="10000"/>
    <n v="10235"/>
    <x v="0"/>
    <s v="US"/>
    <s v="USD"/>
    <n v="1470068523"/>
    <n v="1467476523"/>
    <n v="52"/>
    <s v="music/rock"/>
    <n v="102"/>
    <x v="4"/>
    <s v="rock"/>
    <x v="1393"/>
    <d v="2016-08-01T16:22:03"/>
    <x v="2"/>
    <s v="Aug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n v="17"/>
    <s v="music/rock"/>
    <n v="122"/>
    <x v="4"/>
    <s v="rock"/>
    <x v="1394"/>
    <d v="2017-03-01T03:00:00"/>
    <x v="1"/>
    <s v="Mar"/>
  </r>
  <r>
    <n v="1395"/>
    <s v="Quiet Oaks Full Length Album"/>
    <s v="Help Quiet Oaks record their debut album!!!"/>
    <n v="3500"/>
    <n v="3916"/>
    <x v="0"/>
    <s v="US"/>
    <s v="USD"/>
    <n v="1484430481"/>
    <n v="1481838481"/>
    <n v="82"/>
    <s v="music/rock"/>
    <n v="112"/>
    <x v="4"/>
    <s v="rock"/>
    <x v="1395"/>
    <d v="2017-01-14T21:48:01"/>
    <x v="2"/>
    <s v="Ja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n v="73"/>
    <s v="music/rock"/>
    <n v="107"/>
    <x v="4"/>
    <s v="rock"/>
    <x v="1396"/>
    <d v="2015-02-13T23:58:02"/>
    <x v="0"/>
    <s v="Feb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n v="158"/>
    <s v="music/rock"/>
    <n v="114"/>
    <x v="4"/>
    <s v="rock"/>
    <x v="1397"/>
    <d v="2016-10-27T21:19:00"/>
    <x v="2"/>
    <s v="Oct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n v="65"/>
    <s v="music/rock"/>
    <n v="110"/>
    <x v="4"/>
    <s v="rock"/>
    <x v="1398"/>
    <d v="2016-07-05T20:58:54"/>
    <x v="2"/>
    <s v="J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n v="184"/>
    <s v="music/rock"/>
    <n v="126"/>
    <x v="4"/>
    <s v="rock"/>
    <x v="1399"/>
    <d v="2014-10-07T00:06:13"/>
    <x v="3"/>
    <s v="Oct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n v="34"/>
    <s v="music/rock"/>
    <n v="167"/>
    <x v="4"/>
    <s v="rock"/>
    <x v="1400"/>
    <d v="2016-06-12T05:30:00"/>
    <x v="2"/>
    <s v="Jun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n v="240"/>
    <s v="music/rock"/>
    <n v="497"/>
    <x v="4"/>
    <s v="rock"/>
    <x v="1401"/>
    <d v="2013-05-26T23:54:34"/>
    <x v="4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n v="113"/>
    <s v="music/rock"/>
    <n v="109"/>
    <x v="4"/>
    <s v="rock"/>
    <x v="1402"/>
    <d v="2015-05-01T00:16:51"/>
    <x v="0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n v="66"/>
    <s v="music/rock"/>
    <n v="103"/>
    <x v="4"/>
    <s v="rock"/>
    <x v="1403"/>
    <d v="2013-07-26T01:30:35"/>
    <x v="4"/>
    <s v="Jul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n v="5"/>
    <s v="publishing/translations"/>
    <n v="2"/>
    <x v="3"/>
    <s v="translations"/>
    <x v="1404"/>
    <d v="2015-02-22T12:14:45"/>
    <x v="0"/>
    <s v="Feb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n v="17"/>
    <s v="publishing/translations"/>
    <n v="0"/>
    <x v="3"/>
    <s v="translations"/>
    <x v="1405"/>
    <d v="2014-11-28T17:20:01"/>
    <x v="3"/>
    <s v="Nov"/>
  </r>
  <r>
    <n v="1406"/>
    <s v="Man Down! Translation project"/>
    <s v="The White coat and the battle dress uniform"/>
    <n v="12000"/>
    <n v="15"/>
    <x v="2"/>
    <s v="IT"/>
    <s v="EUR"/>
    <n v="1449914400"/>
    <n v="1445336607"/>
    <n v="3"/>
    <s v="publishing/translations"/>
    <n v="0"/>
    <x v="3"/>
    <s v="translations"/>
    <x v="1406"/>
    <d v="2015-12-12T10:00:00"/>
    <x v="0"/>
    <s v="Dec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n v="2"/>
    <s v="publishing/translations"/>
    <n v="1"/>
    <x v="3"/>
    <s v="translations"/>
    <x v="1407"/>
    <d v="2014-08-12T12:52:58"/>
    <x v="3"/>
    <s v="Au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n v="6"/>
    <s v="publishing/translations"/>
    <n v="7"/>
    <x v="3"/>
    <s v="translations"/>
    <x v="1408"/>
    <d v="2015-11-13T21:55:56"/>
    <x v="0"/>
    <s v="Nov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n v="0"/>
    <s v="publishing/translations"/>
    <n v="0"/>
    <x v="3"/>
    <s v="translations"/>
    <x v="1409"/>
    <d v="2015-01-01T04:12:15"/>
    <x v="3"/>
    <s v="Ja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n v="1"/>
    <s v="publishing/translations"/>
    <n v="0"/>
    <x v="3"/>
    <s v="translations"/>
    <x v="1410"/>
    <d v="2016-06-03T07:38:40"/>
    <x v="2"/>
    <s v="Ju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n v="3"/>
    <s v="publishing/translations"/>
    <n v="0"/>
    <x v="3"/>
    <s v="translations"/>
    <x v="1411"/>
    <d v="2015-02-06T01:25:00"/>
    <x v="0"/>
    <s v="Feb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n v="13"/>
    <s v="publishing/translations"/>
    <n v="5"/>
    <x v="3"/>
    <s v="translations"/>
    <x v="1412"/>
    <d v="2014-12-04T01:31:39"/>
    <x v="3"/>
    <s v="Dec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n v="1"/>
    <s v="publishing/translations"/>
    <n v="5"/>
    <x v="3"/>
    <s v="translations"/>
    <x v="1413"/>
    <d v="2016-02-20T10:29:30"/>
    <x v="0"/>
    <s v="Feb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n v="1"/>
    <s v="publishing/translations"/>
    <n v="0"/>
    <x v="3"/>
    <s v="translations"/>
    <x v="1414"/>
    <d v="2017-01-03T06:04:27"/>
    <x v="2"/>
    <s v="Ja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n v="9"/>
    <s v="publishing/translations"/>
    <n v="18"/>
    <x v="3"/>
    <s v="translations"/>
    <x v="1415"/>
    <d v="2015-08-16T16:13:11"/>
    <x v="0"/>
    <s v="Aug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n v="0"/>
    <s v="publishing/translations"/>
    <n v="0"/>
    <x v="3"/>
    <s v="translations"/>
    <x v="1416"/>
    <d v="2015-11-21T23:13:39"/>
    <x v="0"/>
    <s v="Nov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n v="2"/>
    <s v="publishing/translations"/>
    <n v="1"/>
    <x v="3"/>
    <s v="translations"/>
    <x v="1417"/>
    <d v="2015-09-15T11:11:00"/>
    <x v="0"/>
    <s v="Sep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n v="1"/>
    <s v="publishing/translations"/>
    <n v="0"/>
    <x v="3"/>
    <s v="translations"/>
    <x v="1418"/>
    <d v="2016-02-25T10:57:14"/>
    <x v="2"/>
    <s v="Feb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n v="10"/>
    <s v="publishing/translations"/>
    <n v="7"/>
    <x v="3"/>
    <s v="translations"/>
    <x v="1419"/>
    <d v="2016-10-09T10:56:59"/>
    <x v="2"/>
    <s v="Oct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n v="3"/>
    <s v="publishing/translations"/>
    <n v="3"/>
    <x v="3"/>
    <s v="translations"/>
    <x v="1420"/>
    <d v="2016-06-28T16:01:26"/>
    <x v="2"/>
    <s v="Ju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n v="2"/>
    <s v="publishing/translations"/>
    <n v="0"/>
    <x v="3"/>
    <s v="translations"/>
    <x v="1421"/>
    <d v="2015-02-08T21:58:29"/>
    <x v="0"/>
    <s v="Feb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n v="2"/>
    <s v="publishing/translations"/>
    <n v="0"/>
    <x v="3"/>
    <s v="translations"/>
    <x v="1422"/>
    <d v="2016-09-21T05:45:04"/>
    <x v="2"/>
    <s v="Sep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n v="1"/>
    <s v="publishing/translations"/>
    <n v="0"/>
    <x v="3"/>
    <s v="translations"/>
    <x v="1423"/>
    <d v="2016-01-01T08:38:51"/>
    <x v="0"/>
    <s v="Jan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n v="14"/>
    <s v="publishing/translations"/>
    <n v="20"/>
    <x v="3"/>
    <s v="translations"/>
    <x v="1424"/>
    <d v="2016-11-15T18:13:22"/>
    <x v="2"/>
    <s v="Nov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n v="0"/>
    <s v="publishing/translations"/>
    <n v="0"/>
    <x v="3"/>
    <s v="translations"/>
    <x v="1425"/>
    <d v="2015-04-29T03:09:19"/>
    <x v="0"/>
    <s v="Ap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n v="0"/>
    <s v="publishing/translations"/>
    <n v="0"/>
    <x v="3"/>
    <s v="translations"/>
    <x v="1426"/>
    <d v="2015-08-24T09:22:00"/>
    <x v="0"/>
    <s v="Aug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n v="4"/>
    <s v="publishing/translations"/>
    <n v="8"/>
    <x v="3"/>
    <s v="translations"/>
    <x v="1427"/>
    <d v="2016-09-18T20:26:25"/>
    <x v="2"/>
    <s v="Sep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n v="3"/>
    <s v="publishing/translations"/>
    <n v="5"/>
    <x v="3"/>
    <s v="translations"/>
    <x v="1428"/>
    <d v="2016-04-02T08:06:57"/>
    <x v="2"/>
    <s v="Apr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n v="0"/>
    <s v="publishing/translations"/>
    <n v="0"/>
    <x v="3"/>
    <s v="translations"/>
    <x v="1429"/>
    <d v="2015-04-10T01:27:22"/>
    <x v="0"/>
    <s v="Apr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n v="5"/>
    <s v="publishing/translations"/>
    <n v="8"/>
    <x v="3"/>
    <s v="translations"/>
    <x v="1430"/>
    <d v="2014-12-19T19:31:28"/>
    <x v="3"/>
    <s v="Dec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n v="47"/>
    <s v="publishing/translations"/>
    <n v="32"/>
    <x v="3"/>
    <s v="translations"/>
    <x v="1431"/>
    <d v="2015-11-26T06:03:36"/>
    <x v="0"/>
    <s v="Nov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n v="0"/>
    <s v="publishing/translations"/>
    <n v="0"/>
    <x v="3"/>
    <s v="translations"/>
    <x v="1432"/>
    <d v="2015-07-20T18:43:48"/>
    <x v="0"/>
    <s v="Jul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n v="10"/>
    <s v="publishing/translations"/>
    <n v="7"/>
    <x v="3"/>
    <s v="translations"/>
    <x v="1433"/>
    <d v="2016-12-10T11:00:00"/>
    <x v="2"/>
    <s v="Dec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n v="11"/>
    <s v="publishing/translations"/>
    <n v="10"/>
    <x v="3"/>
    <s v="translations"/>
    <x v="1434"/>
    <d v="2015-06-08T15:00:00"/>
    <x v="0"/>
    <s v="Jun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n v="2"/>
    <s v="publishing/translations"/>
    <n v="0"/>
    <x v="3"/>
    <s v="translations"/>
    <x v="1435"/>
    <d v="2015-10-11T18:43:40"/>
    <x v="0"/>
    <s v="Oct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n v="2"/>
    <s v="publishing/translations"/>
    <n v="1"/>
    <x v="3"/>
    <s v="translations"/>
    <x v="1436"/>
    <d v="2016-02-21T08:24:17"/>
    <x v="2"/>
    <s v="Feb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n v="22"/>
    <s v="publishing/translations"/>
    <n v="27"/>
    <x v="3"/>
    <s v="translations"/>
    <x v="1437"/>
    <d v="2014-07-13T04:59:00"/>
    <x v="3"/>
    <s v="Jul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n v="8"/>
    <s v="publishing/translations"/>
    <n v="3"/>
    <x v="3"/>
    <s v="translations"/>
    <x v="1438"/>
    <d v="2016-04-27T13:55:00"/>
    <x v="2"/>
    <s v="Ap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n v="6"/>
    <s v="publishing/translations"/>
    <n v="7"/>
    <x v="3"/>
    <s v="translations"/>
    <x v="1439"/>
    <d v="2015-03-07T19:55:01"/>
    <x v="0"/>
    <s v="Mar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n v="1"/>
    <s v="publishing/translations"/>
    <n v="0"/>
    <x v="3"/>
    <s v="translations"/>
    <x v="1440"/>
    <d v="2016-05-26T17:57:43"/>
    <x v="2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n v="3"/>
    <s v="publishing/translations"/>
    <n v="1"/>
    <x v="3"/>
    <s v="translations"/>
    <x v="1441"/>
    <d v="2015-09-11T18:22:49"/>
    <x v="0"/>
    <s v="Sep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n v="0"/>
    <s v="publishing/translations"/>
    <n v="0"/>
    <x v="3"/>
    <s v="translations"/>
    <x v="1442"/>
    <d v="2016-05-25T15:29:18"/>
    <x v="2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n v="0"/>
    <s v="publishing/translations"/>
    <n v="0"/>
    <x v="3"/>
    <s v="translations"/>
    <x v="1443"/>
    <d v="2017-01-02T22:13:29"/>
    <x v="2"/>
    <s v="Jan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n v="0"/>
    <s v="publishing/translations"/>
    <n v="0"/>
    <x v="3"/>
    <s v="translations"/>
    <x v="1444"/>
    <d v="2015-09-12T20:57:42"/>
    <x v="0"/>
    <s v="Sep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n v="0"/>
    <s v="publishing/translations"/>
    <n v="0"/>
    <x v="3"/>
    <s v="translations"/>
    <x v="1445"/>
    <d v="2015-06-14T13:00:55"/>
    <x v="0"/>
    <s v="Jun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n v="0"/>
    <s v="publishing/translations"/>
    <n v="0"/>
    <x v="3"/>
    <s v="translations"/>
    <x v="1446"/>
    <d v="2016-04-21T10:44:38"/>
    <x v="2"/>
    <s v="Apr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n v="3"/>
    <s v="publishing/translations"/>
    <n v="0"/>
    <x v="3"/>
    <s v="translations"/>
    <x v="1447"/>
    <d v="2016-07-08T17:32:14"/>
    <x v="2"/>
    <s v="Jul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n v="0"/>
    <s v="publishing/translations"/>
    <n v="0"/>
    <x v="3"/>
    <s v="translations"/>
    <x v="1448"/>
    <d v="2015-05-22T05:25:00"/>
    <x v="0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n v="0"/>
    <s v="publishing/translations"/>
    <n v="0"/>
    <x v="3"/>
    <s v="translations"/>
    <x v="1449"/>
    <d v="2015-05-10T19:28:25"/>
    <x v="0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n v="1"/>
    <s v="publishing/translations"/>
    <n v="0"/>
    <x v="3"/>
    <s v="translations"/>
    <x v="1450"/>
    <d v="2016-02-20T04:06:37"/>
    <x v="2"/>
    <s v="Feb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n v="2"/>
    <s v="publishing/translations"/>
    <n v="0"/>
    <x v="3"/>
    <s v="translations"/>
    <x v="1451"/>
    <d v="2014-11-19T00:00:59"/>
    <x v="3"/>
    <s v="Nov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n v="0"/>
    <s v="publishing/translations"/>
    <n v="0"/>
    <x v="3"/>
    <s v="translations"/>
    <x v="1452"/>
    <d v="2014-07-28T16:52:43"/>
    <x v="3"/>
    <s v="Jul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n v="0"/>
    <s v="publishing/translations"/>
    <n v="0"/>
    <x v="3"/>
    <s v="translations"/>
    <x v="1453"/>
    <d v="2017-04-15T15:42:27"/>
    <x v="1"/>
    <s v="Ap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n v="1"/>
    <s v="publishing/translations"/>
    <n v="1"/>
    <x v="3"/>
    <s v="translations"/>
    <x v="1454"/>
    <d v="2016-04-24T21:59:00"/>
    <x v="2"/>
    <s v="Ap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n v="7"/>
    <s v="publishing/translations"/>
    <n v="11"/>
    <x v="3"/>
    <s v="translations"/>
    <x v="1455"/>
    <d v="2014-09-05T13:39:00"/>
    <x v="3"/>
    <s v="Sep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n v="3"/>
    <s v="publishing/translations"/>
    <n v="3"/>
    <x v="3"/>
    <s v="translations"/>
    <x v="1456"/>
    <d v="2017-01-03T16:02:45"/>
    <x v="2"/>
    <s v="Jan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n v="0"/>
    <s v="publishing/translations"/>
    <n v="0"/>
    <x v="3"/>
    <s v="translations"/>
    <x v="1457"/>
    <d v="2015-11-11T22:30:44"/>
    <x v="0"/>
    <s v="Nov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n v="0"/>
    <s v="publishing/translations"/>
    <n v="0"/>
    <x v="3"/>
    <s v="translations"/>
    <x v="1458"/>
    <d v="2014-08-11T04:00:00"/>
    <x v="3"/>
    <s v="Aug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n v="0"/>
    <s v="publishing/translations"/>
    <n v="0"/>
    <x v="3"/>
    <s v="translations"/>
    <x v="1459"/>
    <d v="2015-12-02T17:25:00"/>
    <x v="0"/>
    <s v="Dec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n v="0"/>
    <s v="publishing/translations"/>
    <n v="0"/>
    <x v="3"/>
    <s v="translations"/>
    <x v="1460"/>
    <d v="2014-11-30T23:45:00"/>
    <x v="3"/>
    <s v="Nov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n v="340"/>
    <s v="publishing/radio &amp; podcasts"/>
    <n v="101"/>
    <x v="3"/>
    <s v="radio &amp; podcasts"/>
    <x v="1461"/>
    <d v="2014-10-21T00:00:00"/>
    <x v="3"/>
    <s v="Oct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n v="150"/>
    <s v="publishing/radio &amp; podcasts"/>
    <n v="109"/>
    <x v="3"/>
    <s v="radio &amp; podcasts"/>
    <x v="1462"/>
    <d v="2013-04-10T15:54:31"/>
    <x v="4"/>
    <s v="Apr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n v="25"/>
    <s v="publishing/radio &amp; podcasts"/>
    <n v="148"/>
    <x v="3"/>
    <s v="radio &amp; podcasts"/>
    <x v="1463"/>
    <d v="2013-04-07T20:52:18"/>
    <x v="4"/>
    <s v="Apr"/>
  </r>
  <r>
    <n v="1464"/>
    <s v="Science Studio"/>
    <s v="The Best Science Media on the Web"/>
    <n v="5000"/>
    <n v="8160"/>
    <x v="0"/>
    <s v="US"/>
    <s v="USD"/>
    <n v="1361029958"/>
    <n v="1358437958"/>
    <n v="234"/>
    <s v="publishing/radio &amp; podcasts"/>
    <n v="163"/>
    <x v="3"/>
    <s v="radio &amp; podcasts"/>
    <x v="1464"/>
    <d v="2013-02-16T15:52:38"/>
    <x v="4"/>
    <s v="Feb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n v="2602"/>
    <s v="publishing/radio &amp; podcasts"/>
    <n v="456"/>
    <x v="3"/>
    <s v="radio &amp; podcasts"/>
    <x v="1465"/>
    <d v="2012-03-22T03:00:00"/>
    <x v="5"/>
    <s v="Mar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n v="248"/>
    <s v="publishing/radio &amp; podcasts"/>
    <n v="108"/>
    <x v="3"/>
    <s v="radio &amp; podcasts"/>
    <x v="1466"/>
    <d v="2016-01-12T05:00:00"/>
    <x v="0"/>
    <s v="Jan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n v="600"/>
    <s v="publishing/radio &amp; podcasts"/>
    <n v="115"/>
    <x v="3"/>
    <s v="radio &amp; podcasts"/>
    <x v="1467"/>
    <d v="2012-03-25T18:14:45"/>
    <x v="5"/>
    <s v="Mar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n v="293"/>
    <s v="publishing/radio &amp; podcasts"/>
    <n v="102"/>
    <x v="3"/>
    <s v="radio &amp; podcasts"/>
    <x v="1468"/>
    <d v="2011-06-12T00:20:49"/>
    <x v="6"/>
    <s v="Jun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n v="321"/>
    <s v="publishing/radio &amp; podcasts"/>
    <n v="108"/>
    <x v="3"/>
    <s v="radio &amp; podcasts"/>
    <x v="1469"/>
    <d v="2013-02-15T14:21:49"/>
    <x v="4"/>
    <s v="Feb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n v="81"/>
    <s v="publishing/radio &amp; podcasts"/>
    <n v="125"/>
    <x v="3"/>
    <s v="radio &amp; podcasts"/>
    <x v="1470"/>
    <d v="2012-12-28T19:51:03"/>
    <x v="5"/>
    <s v="Dec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n v="343"/>
    <s v="publishing/radio &amp; podcasts"/>
    <n v="104"/>
    <x v="3"/>
    <s v="radio &amp; podcasts"/>
    <x v="1471"/>
    <d v="2015-04-09T22:58:54"/>
    <x v="0"/>
    <s v="Ap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n v="336"/>
    <s v="publishing/radio &amp; podcasts"/>
    <n v="139"/>
    <x v="3"/>
    <s v="radio &amp; podcasts"/>
    <x v="1472"/>
    <d v="2013-10-16T13:01:43"/>
    <x v="4"/>
    <s v="Oct"/>
  </r>
  <r>
    <n v="1473"/>
    <s v="ONE LOVES ONLY FORM"/>
    <s v="Public Radio Project"/>
    <n v="1500"/>
    <n v="1807.74"/>
    <x v="0"/>
    <s v="US"/>
    <s v="USD"/>
    <n v="1330644639"/>
    <n v="1328052639"/>
    <n v="47"/>
    <s v="publishing/radio &amp; podcasts"/>
    <n v="121"/>
    <x v="3"/>
    <s v="radio &amp; podcasts"/>
    <x v="1473"/>
    <d v="2012-03-01T23:30:39"/>
    <x v="5"/>
    <s v="Mar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n v="76"/>
    <s v="publishing/radio &amp; podcasts"/>
    <n v="112"/>
    <x v="3"/>
    <s v="radio &amp; podcasts"/>
    <x v="1474"/>
    <d v="2013-09-13T17:28:12"/>
    <x v="4"/>
    <s v="Sep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n v="441"/>
    <s v="publishing/radio &amp; podcasts"/>
    <n v="189"/>
    <x v="3"/>
    <s v="radio &amp; podcasts"/>
    <x v="1475"/>
    <d v="2014-12-20T04:59:00"/>
    <x v="3"/>
    <s v="Dec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n v="916"/>
    <s v="publishing/radio &amp; podcasts"/>
    <n v="662"/>
    <x v="3"/>
    <s v="radio &amp; podcasts"/>
    <x v="1476"/>
    <d v="2011-09-10T01:00:22"/>
    <x v="6"/>
    <s v="Sep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n v="369"/>
    <s v="publishing/radio &amp; podcasts"/>
    <n v="111"/>
    <x v="3"/>
    <s v="radio &amp; podcasts"/>
    <x v="1477"/>
    <d v="2011-12-23T03:00:00"/>
    <x v="6"/>
    <s v="Dec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n v="20242"/>
    <s v="publishing/radio &amp; podcasts"/>
    <n v="1182"/>
    <x v="3"/>
    <s v="radio &amp; podcasts"/>
    <x v="1478"/>
    <d v="2013-05-14T20:55:13"/>
    <x v="4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n v="71"/>
    <s v="publishing/radio &amp; podcasts"/>
    <n v="137"/>
    <x v="3"/>
    <s v="radio &amp; podcasts"/>
    <x v="1479"/>
    <d v="2014-05-10T03:59:00"/>
    <x v="3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n v="635"/>
    <s v="publishing/radio &amp; podcasts"/>
    <n v="117"/>
    <x v="3"/>
    <s v="radio &amp; podcasts"/>
    <x v="1480"/>
    <d v="2013-07-26T17:00:00"/>
    <x v="4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n v="6"/>
    <s v="publishing/fiction"/>
    <n v="2"/>
    <x v="3"/>
    <s v="fiction"/>
    <x v="1481"/>
    <d v="2013-11-02T22:09:05"/>
    <x v="4"/>
    <s v="Nov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n v="1"/>
    <s v="publishing/fiction"/>
    <n v="0"/>
    <x v="3"/>
    <s v="fiction"/>
    <x v="1482"/>
    <d v="2012-09-07T07:51:00"/>
    <x v="5"/>
    <s v="Sep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n v="2"/>
    <s v="publishing/fiction"/>
    <n v="1"/>
    <x v="3"/>
    <s v="fiction"/>
    <x v="1483"/>
    <d v="2016-07-22T04:37:55"/>
    <x v="2"/>
    <s v="Jul"/>
  </r>
  <r>
    <n v="1484"/>
    <s v="a book called filtered down thru the stars"/>
    <s v="The mussings of an old wizard"/>
    <n v="2000"/>
    <n v="0"/>
    <x v="2"/>
    <s v="US"/>
    <s v="USD"/>
    <n v="1342882260"/>
    <n v="1337834963"/>
    <n v="0"/>
    <s v="publishing/fiction"/>
    <n v="0"/>
    <x v="3"/>
    <s v="fiction"/>
    <x v="1484"/>
    <d v="2012-07-21T14:51:00"/>
    <x v="5"/>
    <s v="Jul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n v="3"/>
    <s v="publishing/fiction"/>
    <n v="2"/>
    <x v="3"/>
    <s v="fiction"/>
    <x v="1485"/>
    <d v="2015-06-20T19:06:13"/>
    <x v="0"/>
    <s v="Ju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n v="3"/>
    <s v="publishing/fiction"/>
    <n v="0"/>
    <x v="3"/>
    <s v="fiction"/>
    <x v="1486"/>
    <d v="2015-02-27T04:02:41"/>
    <x v="0"/>
    <s v="Feb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n v="0"/>
    <s v="publishing/fiction"/>
    <n v="0"/>
    <x v="3"/>
    <s v="fiction"/>
    <x v="1487"/>
    <d v="2016-08-02T22:01:11"/>
    <x v="2"/>
    <s v="Aug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n v="6"/>
    <s v="publishing/fiction"/>
    <n v="2"/>
    <x v="3"/>
    <s v="fiction"/>
    <x v="1488"/>
    <d v="2014-01-05T13:31:00"/>
    <x v="4"/>
    <s v="Ja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n v="0"/>
    <s v="publishing/fiction"/>
    <n v="0"/>
    <x v="3"/>
    <s v="fiction"/>
    <x v="1489"/>
    <d v="2012-11-15T15:40:52"/>
    <x v="5"/>
    <s v="Nov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n v="19"/>
    <s v="publishing/fiction"/>
    <n v="31"/>
    <x v="3"/>
    <s v="fiction"/>
    <x v="1490"/>
    <d v="2013-10-02T13:27:54"/>
    <x v="4"/>
    <s v="Oct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n v="1"/>
    <s v="publishing/fiction"/>
    <n v="8"/>
    <x v="3"/>
    <s v="fiction"/>
    <x v="1491"/>
    <d v="2015-02-15T15:38:00"/>
    <x v="3"/>
    <s v="Feb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n v="2"/>
    <s v="publishing/fiction"/>
    <n v="1"/>
    <x v="3"/>
    <s v="fiction"/>
    <x v="1492"/>
    <d v="2011-06-18T21:14:06"/>
    <x v="6"/>
    <s v="Ju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n v="0"/>
    <s v="publishing/fiction"/>
    <n v="0"/>
    <x v="3"/>
    <s v="fiction"/>
    <x v="1493"/>
    <d v="2013-06-16T20:47:55"/>
    <x v="4"/>
    <s v="Ju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n v="11"/>
    <s v="publishing/fiction"/>
    <n v="9"/>
    <x v="3"/>
    <s v="fiction"/>
    <x v="1494"/>
    <d v="2015-04-03T15:38:00"/>
    <x v="0"/>
    <s v="Apr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n v="0"/>
    <s v="publishing/fiction"/>
    <n v="0"/>
    <x v="3"/>
    <s v="fiction"/>
    <x v="1495"/>
    <d v="2011-08-27T18:57:11"/>
    <x v="6"/>
    <s v="Aug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n v="0"/>
    <s v="publishing/fiction"/>
    <n v="0"/>
    <x v="3"/>
    <s v="fiction"/>
    <x v="1496"/>
    <d v="2014-09-16T11:24:19"/>
    <x v="3"/>
    <s v="Sep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n v="1"/>
    <s v="publishing/fiction"/>
    <n v="0"/>
    <x v="3"/>
    <s v="fiction"/>
    <x v="1497"/>
    <d v="2013-07-31T19:43:00"/>
    <x v="4"/>
    <s v="Jul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n v="3"/>
    <s v="publishing/fiction"/>
    <n v="2"/>
    <x v="3"/>
    <s v="fiction"/>
    <x v="1498"/>
    <d v="2014-09-03T23:36:18"/>
    <x v="3"/>
    <s v="Sep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n v="1"/>
    <s v="publishing/fiction"/>
    <n v="0"/>
    <x v="3"/>
    <s v="fiction"/>
    <x v="1499"/>
    <d v="2016-08-05T00:10:33"/>
    <x v="2"/>
    <s v="Au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n v="15"/>
    <s v="publishing/fiction"/>
    <n v="25"/>
    <x v="3"/>
    <s v="fiction"/>
    <x v="1500"/>
    <d v="2013-05-01T21:42:37"/>
    <x v="4"/>
    <s v="May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n v="885"/>
    <s v="photography/photobooks"/>
    <n v="166"/>
    <x v="8"/>
    <s v="photobooks"/>
    <x v="1501"/>
    <d v="2015-07-08T14:00:23"/>
    <x v="0"/>
    <s v="Jul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n v="329"/>
    <s v="photography/photobooks"/>
    <n v="101"/>
    <x v="8"/>
    <s v="photobooks"/>
    <x v="1502"/>
    <d v="2016-03-25T22:00:00"/>
    <x v="2"/>
    <s v="Mar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n v="71"/>
    <s v="photography/photobooks"/>
    <n v="108"/>
    <x v="8"/>
    <s v="photobooks"/>
    <x v="1503"/>
    <d v="2016-10-23T08:20:01"/>
    <x v="2"/>
    <s v="Oct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n v="269"/>
    <s v="photography/photobooks"/>
    <n v="278"/>
    <x v="8"/>
    <s v="photobooks"/>
    <x v="1504"/>
    <d v="2014-06-10T08:33:00"/>
    <x v="3"/>
    <s v="Jun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n v="345"/>
    <s v="photography/photobooks"/>
    <n v="104"/>
    <x v="8"/>
    <s v="photobooks"/>
    <x v="1505"/>
    <d v="2016-03-22T20:01:00"/>
    <x v="2"/>
    <s v="Mar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n v="43"/>
    <s v="photography/photobooks"/>
    <n v="111"/>
    <x v="8"/>
    <s v="photobooks"/>
    <x v="1506"/>
    <d v="2014-07-24T18:51:44"/>
    <x v="3"/>
    <s v="J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n v="33"/>
    <s v="photography/photobooks"/>
    <n v="215"/>
    <x v="8"/>
    <s v="photobooks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n v="211"/>
    <s v="photography/photobooks"/>
    <n v="111"/>
    <x v="8"/>
    <s v="photobooks"/>
    <x v="1508"/>
    <d v="2014-06-27T14:44:41"/>
    <x v="3"/>
    <s v="Jun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n v="196"/>
    <s v="photography/photobooks"/>
    <n v="124"/>
    <x v="8"/>
    <s v="photobooks"/>
    <x v="1509"/>
    <d v="2017-02-14T22:59:00"/>
    <x v="1"/>
    <s v="Feb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n v="405"/>
    <s v="photography/photobooks"/>
    <n v="101"/>
    <x v="8"/>
    <s v="photobooks"/>
    <x v="1510"/>
    <d v="2014-07-19T09:14:38"/>
    <x v="3"/>
    <s v="Jul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n v="206"/>
    <s v="photography/photobooks"/>
    <n v="112"/>
    <x v="8"/>
    <s v="photobooks"/>
    <x v="1511"/>
    <d v="2015-11-18T15:00:04"/>
    <x v="0"/>
    <s v="Nov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n v="335"/>
    <s v="photography/photobooks"/>
    <n v="559"/>
    <x v="8"/>
    <s v="photobooks"/>
    <x v="1512"/>
    <d v="2017-02-05T16:25:39"/>
    <x v="1"/>
    <s v="Feb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n v="215"/>
    <s v="photography/photobooks"/>
    <n v="150"/>
    <x v="8"/>
    <s v="photobooks"/>
    <x v="1513"/>
    <d v="2014-07-16T15:17:46"/>
    <x v="3"/>
    <s v="Jul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n v="176"/>
    <s v="photography/photobooks"/>
    <n v="106"/>
    <x v="8"/>
    <s v="photobooks"/>
    <x v="1514"/>
    <d v="2015-09-27T14:20:40"/>
    <x v="0"/>
    <s v="Sep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n v="555"/>
    <s v="photography/photobooks"/>
    <n v="157"/>
    <x v="8"/>
    <s v="photobooks"/>
    <x v="1515"/>
    <d v="2016-03-16T05:04:57"/>
    <x v="2"/>
    <s v="Mar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n v="116"/>
    <s v="photography/photobooks"/>
    <n v="109"/>
    <x v="8"/>
    <s v="photobooks"/>
    <x v="1516"/>
    <d v="2016-10-06T14:00:00"/>
    <x v="2"/>
    <s v="Oct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n v="615"/>
    <s v="photography/photobooks"/>
    <n v="162"/>
    <x v="8"/>
    <s v="photobooks"/>
    <x v="1517"/>
    <d v="2014-12-06T06:00:00"/>
    <x v="3"/>
    <s v="De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n v="236"/>
    <s v="photography/photobooks"/>
    <n v="205"/>
    <x v="8"/>
    <s v="photobooks"/>
    <x v="1518"/>
    <d v="2014-05-31T19:40:52"/>
    <x v="3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n v="145"/>
    <s v="photography/photobooks"/>
    <n v="103"/>
    <x v="8"/>
    <s v="photobooks"/>
    <x v="1519"/>
    <d v="2014-06-20T21:59:00"/>
    <x v="3"/>
    <s v="Jun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n v="167"/>
    <s v="photography/photobooks"/>
    <n v="103"/>
    <x v="8"/>
    <s v="photobooks"/>
    <x v="1520"/>
    <d v="2014-12-19T04:00:00"/>
    <x v="3"/>
    <s v="Dec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n v="235"/>
    <s v="photography/photobooks"/>
    <n v="107"/>
    <x v="8"/>
    <s v="photobooks"/>
    <x v="1521"/>
    <d v="2016-06-07T04:01:31"/>
    <x v="2"/>
    <s v="Ju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n v="452"/>
    <s v="photography/photobooks"/>
    <n v="139"/>
    <x v="8"/>
    <s v="photobooks"/>
    <x v="1522"/>
    <d v="2014-10-17T19:55:39"/>
    <x v="3"/>
    <s v="Oct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n v="241"/>
    <s v="photography/photobooks"/>
    <n v="125"/>
    <x v="8"/>
    <s v="photobooks"/>
    <x v="1523"/>
    <d v="2014-12-23T00:00:00"/>
    <x v="3"/>
    <s v="Dec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n v="28"/>
    <s v="photography/photobooks"/>
    <n v="207"/>
    <x v="8"/>
    <s v="photobooks"/>
    <x v="1524"/>
    <d v="2017-02-20T12:01:30"/>
    <x v="1"/>
    <s v="Feb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n v="140"/>
    <s v="photography/photobooks"/>
    <n v="174"/>
    <x v="8"/>
    <s v="photobooks"/>
    <x v="1525"/>
    <d v="2016-08-18T16:52:18"/>
    <x v="2"/>
    <s v="Aug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n v="280"/>
    <s v="photography/photobooks"/>
    <n v="120"/>
    <x v="8"/>
    <s v="photobooks"/>
    <x v="1526"/>
    <d v="2016-01-19T06:37:27"/>
    <x v="0"/>
    <s v="Jan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n v="70"/>
    <s v="photography/photobooks"/>
    <n v="110"/>
    <x v="8"/>
    <s v="photobooks"/>
    <x v="1527"/>
    <d v="2017-03-14T13:24:46"/>
    <x v="1"/>
    <s v="Mar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n v="160"/>
    <s v="photography/photobooks"/>
    <n v="282"/>
    <x v="8"/>
    <s v="photobooks"/>
    <x v="1528"/>
    <d v="2017-02-01T00:00:00"/>
    <x v="1"/>
    <s v="Feb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n v="141"/>
    <s v="photography/photobooks"/>
    <n v="101"/>
    <x v="8"/>
    <s v="photobooks"/>
    <x v="1529"/>
    <d v="2015-03-19T14:05:20"/>
    <x v="0"/>
    <s v="Mar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n v="874"/>
    <s v="photography/photobooks"/>
    <n v="135"/>
    <x v="8"/>
    <s v="photobooks"/>
    <x v="1530"/>
    <d v="2015-10-23T18:24:55"/>
    <x v="0"/>
    <s v="Oct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n v="73"/>
    <s v="photography/photobooks"/>
    <n v="176"/>
    <x v="8"/>
    <s v="photobooks"/>
    <x v="1531"/>
    <d v="2014-12-01T03:00:00"/>
    <x v="3"/>
    <s v="Dec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n v="294"/>
    <s v="photography/photobooks"/>
    <n v="484"/>
    <x v="8"/>
    <s v="photobooks"/>
    <x v="1532"/>
    <d v="2016-02-15T15:00:00"/>
    <x v="2"/>
    <s v="Feb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n v="740"/>
    <s v="photography/photobooks"/>
    <n v="145"/>
    <x v="8"/>
    <s v="photobooks"/>
    <x v="1533"/>
    <d v="2016-05-02T03:59:00"/>
    <x v="2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n v="369"/>
    <s v="photography/photobooks"/>
    <n v="418"/>
    <x v="8"/>
    <s v="photobooks"/>
    <x v="1534"/>
    <d v="2015-09-04T16:11:02"/>
    <x v="0"/>
    <s v="Se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n v="110"/>
    <s v="photography/photobooks"/>
    <n v="132"/>
    <x v="8"/>
    <s v="photobooks"/>
    <x v="1535"/>
    <d v="2016-05-23T22:00:00"/>
    <x v="2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n v="455"/>
    <s v="photography/photobooks"/>
    <n v="250"/>
    <x v="8"/>
    <s v="photobooks"/>
    <x v="1536"/>
    <d v="2015-08-27T19:15:10"/>
    <x v="0"/>
    <s v="Aug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n v="224"/>
    <s v="photography/photobooks"/>
    <n v="180"/>
    <x v="8"/>
    <s v="photobooks"/>
    <x v="1537"/>
    <d v="2016-08-06T18:00:00"/>
    <x v="2"/>
    <s v="Aug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n v="46"/>
    <s v="photography/photobooks"/>
    <n v="103"/>
    <x v="8"/>
    <s v="photobooks"/>
    <x v="1538"/>
    <d v="2015-01-22T18:46:10"/>
    <x v="3"/>
    <s v="Ja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n v="284"/>
    <s v="photography/photobooks"/>
    <n v="136"/>
    <x v="8"/>
    <s v="photobooks"/>
    <x v="1539"/>
    <d v="2017-01-03T22:03:39"/>
    <x v="2"/>
    <s v="Ja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n v="98"/>
    <s v="photography/photobooks"/>
    <n v="118"/>
    <x v="8"/>
    <s v="photobooks"/>
    <x v="1540"/>
    <d v="2014-11-26T01:15:00"/>
    <x v="3"/>
    <s v="Nov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n v="2"/>
    <s v="photography/nature"/>
    <n v="0"/>
    <x v="8"/>
    <s v="nature"/>
    <x v="1541"/>
    <d v="2014-12-31T17:05:38"/>
    <x v="3"/>
    <s v="Dec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n v="1"/>
    <s v="photography/nature"/>
    <n v="4"/>
    <x v="8"/>
    <s v="nature"/>
    <x v="1542"/>
    <d v="2015-06-30T23:55:00"/>
    <x v="0"/>
    <s v="Ju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n v="1"/>
    <s v="photography/nature"/>
    <n v="0"/>
    <x v="8"/>
    <s v="nature"/>
    <x v="1543"/>
    <d v="2014-11-22T13:13:54"/>
    <x v="3"/>
    <s v="Nov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n v="0"/>
    <s v="photography/nature"/>
    <n v="0"/>
    <x v="8"/>
    <s v="nature"/>
    <x v="1544"/>
    <d v="2015-04-01T00:18:00"/>
    <x v="0"/>
    <s v="Apr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n v="1"/>
    <s v="photography/nature"/>
    <n v="0"/>
    <x v="8"/>
    <s v="nature"/>
    <x v="1545"/>
    <d v="2015-03-02T21:16:00"/>
    <x v="0"/>
    <s v="Mar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n v="11"/>
    <s v="photography/nature"/>
    <n v="29"/>
    <x v="8"/>
    <s v="nature"/>
    <x v="1546"/>
    <d v="2014-09-17T05:06:39"/>
    <x v="3"/>
    <s v="Sep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n v="0"/>
    <s v="photography/nature"/>
    <n v="0"/>
    <x v="8"/>
    <s v="nature"/>
    <x v="1547"/>
    <d v="2017-02-23T10:14:42"/>
    <x v="1"/>
    <s v="F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n v="1"/>
    <s v="photography/nature"/>
    <n v="9"/>
    <x v="8"/>
    <s v="nature"/>
    <x v="1548"/>
    <d v="2015-11-08T22:10:20"/>
    <x v="0"/>
    <s v="Nov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n v="6"/>
    <s v="photography/nature"/>
    <n v="34"/>
    <x v="8"/>
    <s v="nature"/>
    <x v="1549"/>
    <d v="2015-11-03T04:15:59"/>
    <x v="0"/>
    <s v="Nov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n v="7"/>
    <s v="photography/nature"/>
    <n v="13"/>
    <x v="8"/>
    <s v="nature"/>
    <x v="1550"/>
    <d v="2016-05-12T10:47:14"/>
    <x v="2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n v="0"/>
    <s v="photography/nature"/>
    <n v="0"/>
    <x v="8"/>
    <s v="nature"/>
    <x v="1551"/>
    <d v="2015-05-27T19:47:19"/>
    <x v="0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n v="16"/>
    <s v="photography/nature"/>
    <n v="49"/>
    <x v="8"/>
    <s v="nature"/>
    <x v="1552"/>
    <d v="2014-10-01T03:59:00"/>
    <x v="3"/>
    <s v="Oct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n v="0"/>
    <s v="photography/nature"/>
    <n v="0"/>
    <x v="8"/>
    <s v="nature"/>
    <x v="1553"/>
    <d v="2015-09-02T06:47:27"/>
    <x v="0"/>
    <s v="Sep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n v="0"/>
    <s v="photography/nature"/>
    <n v="0"/>
    <x v="8"/>
    <s v="nature"/>
    <x v="1554"/>
    <d v="2015-08-02T06:03:10"/>
    <x v="0"/>
    <s v="Aug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n v="0"/>
    <s v="photography/nature"/>
    <n v="0"/>
    <x v="8"/>
    <s v="nature"/>
    <x v="1555"/>
    <d v="2015-09-17T17:00:00"/>
    <x v="0"/>
    <s v="Sep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n v="12"/>
    <s v="photography/nature"/>
    <n v="45"/>
    <x v="8"/>
    <s v="nature"/>
    <x v="1556"/>
    <d v="2016-07-04T03:40:24"/>
    <x v="2"/>
    <s v="Jul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n v="1"/>
    <s v="photography/nature"/>
    <n v="4"/>
    <x v="8"/>
    <s v="nature"/>
    <x v="1557"/>
    <d v="2014-09-20T15:40:33"/>
    <x v="3"/>
    <s v="Sep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n v="3"/>
    <s v="photography/nature"/>
    <n v="5"/>
    <x v="8"/>
    <s v="nature"/>
    <x v="1558"/>
    <d v="2015-08-28T12:12:00"/>
    <x v="0"/>
    <s v="Aug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n v="1"/>
    <s v="photography/nature"/>
    <n v="0"/>
    <x v="8"/>
    <s v="nature"/>
    <x v="1559"/>
    <d v="2015-04-29T01:16:39"/>
    <x v="0"/>
    <s v="Apr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n v="4"/>
    <s v="photography/nature"/>
    <n v="4"/>
    <x v="8"/>
    <s v="nature"/>
    <x v="1560"/>
    <d v="2014-11-13T01:29:53"/>
    <x v="3"/>
    <s v="Nov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n v="1"/>
    <s v="publishing/art books"/>
    <n v="1"/>
    <x v="3"/>
    <s v="art books"/>
    <x v="1561"/>
    <d v="2013-11-07T02:00:03"/>
    <x v="4"/>
    <s v="Nov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n v="0"/>
    <s v="publishing/art books"/>
    <n v="0"/>
    <x v="3"/>
    <s v="art books"/>
    <x v="1562"/>
    <d v="2009-12-02T00:50:00"/>
    <x v="8"/>
    <s v="Dec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n v="2"/>
    <s v="publishing/art books"/>
    <n v="1"/>
    <x v="3"/>
    <s v="art books"/>
    <x v="1563"/>
    <d v="2014-03-14T16:49:11"/>
    <x v="3"/>
    <s v="Mar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n v="1"/>
    <s v="publishing/art books"/>
    <n v="0"/>
    <x v="3"/>
    <s v="art books"/>
    <x v="1564"/>
    <d v="2015-05-28T20:05:00"/>
    <x v="0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n v="1"/>
    <s v="publishing/art books"/>
    <n v="3"/>
    <x v="3"/>
    <s v="art books"/>
    <x v="1565"/>
    <d v="2011-06-08T17:31:01"/>
    <x v="6"/>
    <s v="Jun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n v="59"/>
    <s v="publishing/art books"/>
    <n v="21"/>
    <x v="3"/>
    <s v="art books"/>
    <x v="1566"/>
    <d v="2016-07-27T22:00:00"/>
    <x v="2"/>
    <s v="Jul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n v="13"/>
    <s v="publishing/art books"/>
    <n v="4"/>
    <x v="3"/>
    <s v="art books"/>
    <x v="1567"/>
    <d v="2014-02-17T00:00:00"/>
    <x v="3"/>
    <s v="F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n v="22"/>
    <s v="publishing/art books"/>
    <n v="14"/>
    <x v="3"/>
    <s v="art books"/>
    <x v="1568"/>
    <d v="2014-12-24T01:29:45"/>
    <x v="3"/>
    <s v="Dec"/>
  </r>
  <r>
    <n v="1569"/>
    <s v="to be removed (Canceled)"/>
    <s v="to be removed"/>
    <n v="30000"/>
    <n v="0"/>
    <x v="1"/>
    <s v="US"/>
    <s v="USD"/>
    <n v="1369498714"/>
    <n v="1366906714"/>
    <n v="0"/>
    <s v="publishing/art books"/>
    <n v="0"/>
    <x v="3"/>
    <s v="art books"/>
    <x v="1569"/>
    <d v="2013-05-25T16:18:34"/>
    <x v="4"/>
    <s v="May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n v="52"/>
    <s v="publishing/art books"/>
    <n v="41"/>
    <x v="3"/>
    <s v="art books"/>
    <x v="1570"/>
    <d v="2016-04-08T18:31:22"/>
    <x v="2"/>
    <s v="Ap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n v="4"/>
    <s v="publishing/art books"/>
    <n v="1"/>
    <x v="3"/>
    <s v="art books"/>
    <x v="1571"/>
    <d v="2015-06-19T18:28:03"/>
    <x v="0"/>
    <s v="Ju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n v="3"/>
    <s v="publishing/art books"/>
    <n v="5"/>
    <x v="3"/>
    <s v="art books"/>
    <x v="1572"/>
    <d v="2016-02-28T23:59:00"/>
    <x v="2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n v="3"/>
    <s v="publishing/art books"/>
    <n v="2"/>
    <x v="3"/>
    <s v="art books"/>
    <x v="1573"/>
    <d v="2017-04-01T03:59:00"/>
    <x v="1"/>
    <s v="Apr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n v="6"/>
    <s v="publishing/art books"/>
    <n v="5"/>
    <x v="3"/>
    <s v="art books"/>
    <x v="1574"/>
    <d v="2015-02-17T22:15:29"/>
    <x v="0"/>
    <s v="F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n v="35"/>
    <s v="publishing/art books"/>
    <n v="23"/>
    <x v="3"/>
    <s v="art books"/>
    <x v="1575"/>
    <d v="2014-07-09T12:34:56"/>
    <x v="3"/>
    <s v="Jul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n v="10"/>
    <s v="publishing/art books"/>
    <n v="13"/>
    <x v="3"/>
    <s v="art books"/>
    <x v="1576"/>
    <d v="2015-06-30T21:06:08"/>
    <x v="0"/>
    <s v="Jun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n v="2"/>
    <s v="publishing/art books"/>
    <n v="1"/>
    <x v="3"/>
    <s v="art books"/>
    <x v="1577"/>
    <d v="2012-07-24T20:20:48"/>
    <x v="5"/>
    <s v="Jul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n v="4"/>
    <s v="publishing/art books"/>
    <n v="11"/>
    <x v="3"/>
    <s v="art books"/>
    <x v="1578"/>
    <d v="2010-09-02T02:00:00"/>
    <x v="7"/>
    <s v="Sep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n v="2"/>
    <s v="publishing/art books"/>
    <n v="1"/>
    <x v="3"/>
    <s v="art books"/>
    <x v="1579"/>
    <d v="2013-08-28T23:54:51"/>
    <x v="4"/>
    <s v="Au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n v="0"/>
    <s v="publishing/art books"/>
    <n v="0"/>
    <x v="3"/>
    <s v="art books"/>
    <x v="1580"/>
    <d v="2012-05-21T01:12:06"/>
    <x v="5"/>
    <s v="May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n v="1"/>
    <s v="photography/places"/>
    <n v="1"/>
    <x v="8"/>
    <s v="places"/>
    <x v="1581"/>
    <d v="2015-12-19T10:46:30"/>
    <x v="0"/>
    <s v="Dec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n v="3"/>
    <s v="photography/places"/>
    <n v="9"/>
    <x v="8"/>
    <s v="places"/>
    <x v="1582"/>
    <d v="2015-10-26T21:20:00"/>
    <x v="0"/>
    <s v="Oct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n v="1"/>
    <s v="photography/places"/>
    <n v="0"/>
    <x v="8"/>
    <s v="places"/>
    <x v="1583"/>
    <d v="2014-09-25T21:43:11"/>
    <x v="3"/>
    <s v="Sep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n v="0"/>
    <s v="photography/places"/>
    <n v="0"/>
    <x v="8"/>
    <s v="places"/>
    <x v="1584"/>
    <d v="2014-05-30T15:35:01"/>
    <x v="3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n v="12"/>
    <s v="photography/places"/>
    <n v="79"/>
    <x v="8"/>
    <s v="places"/>
    <x v="1585"/>
    <d v="2016-12-25T11:00:00"/>
    <x v="2"/>
    <s v="Dec"/>
  </r>
  <r>
    <n v="1586"/>
    <s v="Missouri In Pictures"/>
    <s v="Show the world the beauty that is in all of our back yards!"/>
    <n v="1500"/>
    <n v="0"/>
    <x v="2"/>
    <s v="US"/>
    <s v="USD"/>
    <n v="1428197422"/>
    <n v="1425609022"/>
    <n v="0"/>
    <s v="photography/places"/>
    <n v="0"/>
    <x v="8"/>
    <s v="places"/>
    <x v="1586"/>
    <d v="2015-04-05T01:30:22"/>
    <x v="0"/>
    <s v="Apr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n v="1"/>
    <s v="photography/places"/>
    <n v="0"/>
    <x v="8"/>
    <s v="places"/>
    <x v="1587"/>
    <d v="2014-12-13T22:49:25"/>
    <x v="3"/>
    <s v="Dec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n v="0"/>
    <s v="photography/places"/>
    <n v="0"/>
    <x v="8"/>
    <s v="places"/>
    <x v="1588"/>
    <d v="2015-01-31T20:12:00"/>
    <x v="0"/>
    <s v="Ja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n v="0"/>
    <s v="photography/places"/>
    <n v="0"/>
    <x v="8"/>
    <s v="places"/>
    <x v="1589"/>
    <d v="2015-10-09T23:38:06"/>
    <x v="0"/>
    <s v="Oct"/>
  </r>
  <r>
    <n v="1590"/>
    <s v="An Italian Adventure"/>
    <s v="Discover Italy through photography."/>
    <n v="60000"/>
    <n v="1020"/>
    <x v="2"/>
    <s v="IT"/>
    <s v="EUR"/>
    <n v="1443040464"/>
    <n v="1440448464"/>
    <n v="2"/>
    <s v="photography/places"/>
    <n v="2"/>
    <x v="8"/>
    <s v="places"/>
    <x v="1590"/>
    <d v="2015-09-23T20:34:24"/>
    <x v="0"/>
    <s v="Sep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n v="92"/>
    <s v="photography/places"/>
    <n v="29"/>
    <x v="8"/>
    <s v="places"/>
    <x v="1591"/>
    <d v="2016-04-03T16:25:41"/>
    <x v="2"/>
    <s v="Apr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n v="0"/>
    <s v="photography/places"/>
    <n v="0"/>
    <x v="8"/>
    <s v="places"/>
    <x v="1592"/>
    <d v="2015-03-28T00:44:45"/>
    <x v="0"/>
    <s v="Mar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n v="3"/>
    <s v="photography/places"/>
    <n v="0"/>
    <x v="8"/>
    <s v="places"/>
    <x v="1593"/>
    <d v="2015-02-28T20:17:35"/>
    <x v="0"/>
    <s v="Feb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n v="10"/>
    <s v="photography/places"/>
    <n v="21"/>
    <x v="8"/>
    <s v="places"/>
    <x v="1594"/>
    <d v="2016-05-15T16:21:00"/>
    <x v="2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n v="7"/>
    <s v="photography/places"/>
    <n v="0"/>
    <x v="8"/>
    <s v="places"/>
    <x v="1595"/>
    <d v="2014-06-18T20:13:00"/>
    <x v="3"/>
    <s v="Jun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n v="3"/>
    <s v="photography/places"/>
    <n v="2"/>
    <x v="8"/>
    <s v="places"/>
    <x v="1596"/>
    <d v="2014-12-13T11:19:29"/>
    <x v="3"/>
    <s v="Dec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n v="0"/>
    <s v="photography/places"/>
    <n v="0"/>
    <x v="8"/>
    <s v="places"/>
    <x v="1597"/>
    <d v="2016-09-20T08:29:57"/>
    <x v="2"/>
    <s v="Sep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n v="1"/>
    <s v="photography/places"/>
    <n v="0"/>
    <x v="8"/>
    <s v="places"/>
    <x v="1598"/>
    <d v="2015-07-26T16:00:58"/>
    <x v="0"/>
    <s v="Jul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n v="0"/>
    <s v="photography/places"/>
    <n v="0"/>
    <x v="8"/>
    <s v="places"/>
    <x v="1599"/>
    <d v="2016-04-08T11:56:16"/>
    <x v="2"/>
    <s v="Apr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n v="9"/>
    <s v="photography/places"/>
    <n v="7"/>
    <x v="8"/>
    <s v="places"/>
    <x v="1600"/>
    <d v="2014-07-15T05:11:00"/>
    <x v="3"/>
    <s v="Jul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n v="56"/>
    <s v="music/rock"/>
    <n v="108"/>
    <x v="4"/>
    <s v="rock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n v="32"/>
    <s v="music/rock"/>
    <n v="100"/>
    <x v="4"/>
    <s v="rock"/>
    <x v="1602"/>
    <d v="2011-10-14T23:00:00"/>
    <x v="6"/>
    <s v="Oct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n v="30"/>
    <s v="music/rock"/>
    <n v="100"/>
    <x v="4"/>
    <s v="rock"/>
    <x v="1603"/>
    <d v="2012-01-28T04:04:19"/>
    <x v="6"/>
    <s v="Ja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n v="70"/>
    <s v="music/rock"/>
    <n v="122"/>
    <x v="4"/>
    <s v="rock"/>
    <x v="1604"/>
    <d v="2012-03-17T19:17:15"/>
    <x v="5"/>
    <s v="Mar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n v="44"/>
    <s v="music/rock"/>
    <n v="101"/>
    <x v="4"/>
    <s v="rock"/>
    <x v="1605"/>
    <d v="2011-08-01T07:00:00"/>
    <x v="6"/>
    <s v="Aug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n v="92"/>
    <s v="music/rock"/>
    <n v="101"/>
    <x v="4"/>
    <s v="rock"/>
    <x v="1606"/>
    <d v="2011-03-24T01:40:38"/>
    <x v="7"/>
    <s v="Mar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n v="205"/>
    <s v="music/rock"/>
    <n v="145"/>
    <x v="4"/>
    <s v="rock"/>
    <x v="1607"/>
    <d v="2012-06-14T19:24:11"/>
    <x v="5"/>
    <s v="Jun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n v="23"/>
    <s v="music/rock"/>
    <n v="101"/>
    <x v="4"/>
    <s v="rock"/>
    <x v="1608"/>
    <d v="2014-01-01T05:26:00"/>
    <x v="4"/>
    <s v="Ja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n v="4"/>
    <s v="music/rock"/>
    <n v="118"/>
    <x v="4"/>
    <s v="rock"/>
    <x v="1609"/>
    <d v="2011-11-02T08:00:00"/>
    <x v="6"/>
    <s v="Nov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n v="112"/>
    <s v="music/rock"/>
    <n v="272"/>
    <x v="4"/>
    <s v="rock"/>
    <x v="1610"/>
    <d v="2012-12-15T22:11:50"/>
    <x v="5"/>
    <s v="Dec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n v="27"/>
    <s v="music/rock"/>
    <n v="125"/>
    <x v="4"/>
    <s v="rock"/>
    <x v="1611"/>
    <d v="2013-06-05T00:00:32"/>
    <x v="4"/>
    <s v="Jun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n v="11"/>
    <s v="music/rock"/>
    <n v="110"/>
    <x v="4"/>
    <s v="rock"/>
    <x v="1612"/>
    <d v="2013-01-02T20:59:44"/>
    <x v="5"/>
    <s v="Jan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n v="26"/>
    <s v="music/rock"/>
    <n v="102"/>
    <x v="4"/>
    <s v="rock"/>
    <x v="1613"/>
    <d v="2012-07-22T01:40:02"/>
    <x v="5"/>
    <s v="J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n v="77"/>
    <s v="music/rock"/>
    <n v="103"/>
    <x v="4"/>
    <s v="rock"/>
    <x v="1614"/>
    <d v="2014-08-03T17:00:00"/>
    <x v="3"/>
    <s v="Aug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n v="136"/>
    <s v="music/rock"/>
    <n v="114"/>
    <x v="4"/>
    <s v="rock"/>
    <x v="1615"/>
    <d v="2011-12-13T02:13:16"/>
    <x v="6"/>
    <s v="Dec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n v="157"/>
    <s v="music/rock"/>
    <n v="104"/>
    <x v="4"/>
    <s v="rock"/>
    <x v="1616"/>
    <d v="2012-11-22T22:00:00"/>
    <x v="5"/>
    <s v="Nov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n v="158"/>
    <s v="music/rock"/>
    <n v="146"/>
    <x v="4"/>
    <s v="rock"/>
    <x v="1617"/>
    <d v="2013-11-01T19:00:00"/>
    <x v="4"/>
    <s v="Nov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n v="27"/>
    <s v="music/rock"/>
    <n v="105"/>
    <x v="4"/>
    <s v="rock"/>
    <x v="1618"/>
    <d v="2013-03-08T15:42:15"/>
    <x v="4"/>
    <s v="Mar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n v="23"/>
    <s v="music/rock"/>
    <n v="133"/>
    <x v="4"/>
    <s v="rock"/>
    <x v="1619"/>
    <d v="2014-09-15T04:28:06"/>
    <x v="3"/>
    <s v="Sep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n v="17"/>
    <s v="music/rock"/>
    <n v="113"/>
    <x v="4"/>
    <s v="rock"/>
    <x v="1620"/>
    <d v="2013-02-23T08:09:00"/>
    <x v="4"/>
    <s v="Fe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n v="37"/>
    <s v="music/rock"/>
    <n v="121"/>
    <x v="4"/>
    <s v="rock"/>
    <x v="1621"/>
    <d v="2012-05-28T03:59:00"/>
    <x v="5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n v="65"/>
    <s v="music/rock"/>
    <n v="102"/>
    <x v="4"/>
    <s v="rock"/>
    <x v="1622"/>
    <d v="2014-12-17T07:59:00"/>
    <x v="3"/>
    <s v="De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n v="18"/>
    <s v="music/rock"/>
    <n v="101"/>
    <x v="4"/>
    <s v="rock"/>
    <x v="1623"/>
    <d v="2013-08-27T16:31:29"/>
    <x v="4"/>
    <s v="Aug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n v="25"/>
    <s v="music/rock"/>
    <n v="118"/>
    <x v="4"/>
    <s v="rock"/>
    <x v="1624"/>
    <d v="2013-01-09T08:48:55"/>
    <x v="5"/>
    <s v="Ja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n v="104"/>
    <s v="music/rock"/>
    <n v="155"/>
    <x v="4"/>
    <s v="rock"/>
    <x v="1625"/>
    <d v="2012-09-11T16:47:33"/>
    <x v="5"/>
    <s v="Sep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n v="108"/>
    <s v="music/rock"/>
    <n v="101"/>
    <x v="4"/>
    <s v="rock"/>
    <x v="1626"/>
    <d v="2013-12-01T21:21:07"/>
    <x v="4"/>
    <s v="De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n v="38"/>
    <s v="music/rock"/>
    <n v="117"/>
    <x v="4"/>
    <s v="rock"/>
    <x v="1627"/>
    <d v="2012-11-26T04:59:00"/>
    <x v="5"/>
    <s v="Nov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n v="88"/>
    <s v="music/rock"/>
    <n v="101"/>
    <x v="4"/>
    <s v="rock"/>
    <x v="1628"/>
    <d v="2014-06-17T17:41:22"/>
    <x v="3"/>
    <s v="Jun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n v="82"/>
    <s v="music/rock"/>
    <n v="104"/>
    <x v="4"/>
    <s v="rock"/>
    <x v="1629"/>
    <d v="2014-02-20T20:48:53"/>
    <x v="3"/>
    <s v="Feb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n v="126"/>
    <s v="music/rock"/>
    <n v="265"/>
    <x v="4"/>
    <s v="rock"/>
    <x v="1630"/>
    <d v="2012-03-02T06:59:00"/>
    <x v="5"/>
    <s v="Mar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n v="133"/>
    <s v="music/rock"/>
    <n v="156"/>
    <x v="4"/>
    <s v="rock"/>
    <x v="1631"/>
    <d v="2012-10-12T20:37:41"/>
    <x v="5"/>
    <s v="Oct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n v="47"/>
    <s v="music/rock"/>
    <n v="102"/>
    <x v="4"/>
    <s v="rock"/>
    <x v="1632"/>
    <d v="2011-09-24T08:10:54"/>
    <x v="6"/>
    <s v="Sep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n v="58"/>
    <s v="music/rock"/>
    <n v="100"/>
    <x v="4"/>
    <s v="rock"/>
    <x v="1633"/>
    <d v="2012-01-16T05:00:00"/>
    <x v="6"/>
    <s v="Jan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n v="32"/>
    <s v="music/rock"/>
    <n v="101"/>
    <x v="4"/>
    <s v="rock"/>
    <x v="1634"/>
    <d v="2011-06-02T05:59:00"/>
    <x v="6"/>
    <s v="Ju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n v="37"/>
    <s v="music/rock"/>
    <n v="125"/>
    <x v="4"/>
    <s v="rock"/>
    <x v="1635"/>
    <d v="2016-07-11T20:51:01"/>
    <x v="2"/>
    <s v="J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n v="87"/>
    <s v="music/rock"/>
    <n v="104"/>
    <x v="4"/>
    <s v="rock"/>
    <x v="1636"/>
    <d v="2011-06-12T04:00:00"/>
    <x v="6"/>
    <s v="Jun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n v="15"/>
    <s v="music/rock"/>
    <n v="104"/>
    <x v="4"/>
    <s v="rock"/>
    <x v="1637"/>
    <d v="2009-12-31T23:39:00"/>
    <x v="8"/>
    <s v="Dec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n v="27"/>
    <s v="music/rock"/>
    <n v="105"/>
    <x v="4"/>
    <s v="rock"/>
    <x v="1638"/>
    <d v="2013-02-28T21:25:00"/>
    <x v="4"/>
    <s v="Feb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n v="19"/>
    <s v="music/rock"/>
    <n v="100"/>
    <x v="4"/>
    <s v="rock"/>
    <x v="1639"/>
    <d v="2012-03-03T15:39:25"/>
    <x v="5"/>
    <s v="Mar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n v="17"/>
    <s v="music/rock"/>
    <n v="170"/>
    <x v="4"/>
    <s v="rock"/>
    <x v="1640"/>
    <d v="2010-08-03T01:59:00"/>
    <x v="7"/>
    <s v="Aug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n v="26"/>
    <s v="music/pop"/>
    <n v="101"/>
    <x v="4"/>
    <s v="pop"/>
    <x v="1641"/>
    <d v="2014-12-19T14:19:04"/>
    <x v="3"/>
    <s v="Dec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n v="28"/>
    <s v="music/pop"/>
    <n v="100"/>
    <x v="4"/>
    <s v="pop"/>
    <x v="1642"/>
    <d v="2011-06-14T00:35:27"/>
    <x v="6"/>
    <s v="Jun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n v="37"/>
    <s v="music/pop"/>
    <n v="125"/>
    <x v="4"/>
    <s v="pop"/>
    <x v="1643"/>
    <d v="2012-09-24T19:46:52"/>
    <x v="5"/>
    <s v="Se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n v="128"/>
    <s v="music/pop"/>
    <n v="110"/>
    <x v="4"/>
    <s v="pop"/>
    <x v="1644"/>
    <d v="2012-11-22T02:26:00"/>
    <x v="5"/>
    <s v="Nov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n v="10"/>
    <s v="music/pop"/>
    <n v="111"/>
    <x v="4"/>
    <s v="pop"/>
    <x v="1645"/>
    <d v="2013-09-18T14:49:00"/>
    <x v="4"/>
    <s v="Se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n v="83"/>
    <s v="music/pop"/>
    <n v="110"/>
    <x v="4"/>
    <s v="pop"/>
    <x v="1646"/>
    <d v="2014-08-14T18:11:00"/>
    <x v="3"/>
    <s v="Aug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n v="46"/>
    <s v="music/pop"/>
    <n v="105"/>
    <x v="4"/>
    <s v="pop"/>
    <x v="1647"/>
    <d v="2012-06-09T09:49:37"/>
    <x v="5"/>
    <s v="Jun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n v="90"/>
    <s v="music/pop"/>
    <n v="125"/>
    <x v="4"/>
    <s v="pop"/>
    <x v="1648"/>
    <d v="2011-03-20T15:54:42"/>
    <x v="6"/>
    <s v="Mar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n v="81"/>
    <s v="music/pop"/>
    <n v="101"/>
    <x v="4"/>
    <s v="pop"/>
    <x v="1649"/>
    <d v="2014-05-23T16:25:55"/>
    <x v="3"/>
    <s v="Ma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n v="32"/>
    <s v="music/pop"/>
    <n v="142"/>
    <x v="4"/>
    <s v="pop"/>
    <x v="1650"/>
    <d v="2013-10-09T10:27:17"/>
    <x v="4"/>
    <s v="Oct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n v="20"/>
    <s v="music/pop"/>
    <n v="101"/>
    <x v="4"/>
    <s v="pop"/>
    <x v="1651"/>
    <d v="2011-04-26T06:59:00"/>
    <x v="6"/>
    <s v="Ap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n v="70"/>
    <s v="music/pop"/>
    <n v="101"/>
    <x v="4"/>
    <s v="pop"/>
    <x v="1652"/>
    <d v="2013-11-24T12:49:53"/>
    <x v="4"/>
    <s v="Nov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n v="168"/>
    <s v="music/pop"/>
    <n v="174"/>
    <x v="4"/>
    <s v="pop"/>
    <x v="1653"/>
    <d v="2011-04-24T20:01:36"/>
    <x v="6"/>
    <s v="Ap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n v="34"/>
    <s v="music/pop"/>
    <n v="120"/>
    <x v="4"/>
    <s v="pop"/>
    <x v="1654"/>
    <d v="2012-04-18T21:22:40"/>
    <x v="5"/>
    <s v="Apr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n v="48"/>
    <s v="music/pop"/>
    <n v="143"/>
    <x v="4"/>
    <s v="pop"/>
    <x v="1655"/>
    <d v="2012-04-05T18:00:20"/>
    <x v="5"/>
    <s v="Apr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n v="48"/>
    <s v="music/pop"/>
    <n v="100"/>
    <x v="4"/>
    <s v="pop"/>
    <x v="1656"/>
    <d v="2012-12-13T22:17:32"/>
    <x v="5"/>
    <s v="De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n v="221"/>
    <s v="music/pop"/>
    <n v="105"/>
    <x v="4"/>
    <s v="pop"/>
    <x v="1657"/>
    <d v="2012-05-24T18:46:08"/>
    <x v="5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n v="107"/>
    <s v="music/pop"/>
    <n v="132"/>
    <x v="4"/>
    <s v="pop"/>
    <x v="1658"/>
    <d v="2012-12-18T14:20:00"/>
    <x v="5"/>
    <s v="Dec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n v="45"/>
    <s v="music/pop"/>
    <n v="113"/>
    <x v="4"/>
    <s v="pop"/>
    <x v="1659"/>
    <d v="2013-12-17T12:00:00"/>
    <x v="4"/>
    <s v="Dec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n v="36"/>
    <s v="music/pop"/>
    <n v="1254"/>
    <x v="4"/>
    <s v="pop"/>
    <x v="1660"/>
    <d v="2016-04-30T21:59:00"/>
    <x v="2"/>
    <s v="Apr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n v="101"/>
    <s v="music/pop"/>
    <n v="103"/>
    <x v="4"/>
    <s v="pop"/>
    <x v="1661"/>
    <d v="2016-01-17T21:00:00"/>
    <x v="0"/>
    <s v="Jan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n v="62"/>
    <s v="music/pop"/>
    <n v="103"/>
    <x v="4"/>
    <s v="pop"/>
    <x v="1662"/>
    <d v="2011-12-31T05:45:36"/>
    <x v="6"/>
    <s v="Dec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n v="32"/>
    <s v="music/pop"/>
    <n v="108"/>
    <x v="4"/>
    <s v="pop"/>
    <x v="1663"/>
    <d v="2015-02-01T00:31:47"/>
    <x v="0"/>
    <s v="Feb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n v="89"/>
    <s v="music/pop"/>
    <n v="122"/>
    <x v="4"/>
    <s v="pop"/>
    <x v="1664"/>
    <d v="2012-03-16T03:59:00"/>
    <x v="5"/>
    <s v="Mar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n v="93"/>
    <s v="music/pop"/>
    <n v="119"/>
    <x v="4"/>
    <s v="pop"/>
    <x v="1665"/>
    <d v="2011-02-22T03:00:00"/>
    <x v="6"/>
    <s v="Feb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n v="98"/>
    <s v="music/pop"/>
    <n v="161"/>
    <x v="4"/>
    <s v="pop"/>
    <x v="1666"/>
    <d v="2013-03-28T05:04:33"/>
    <x v="4"/>
    <s v="Mar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n v="82"/>
    <s v="music/pop"/>
    <n v="127"/>
    <x v="4"/>
    <s v="pop"/>
    <x v="1667"/>
    <d v="2014-03-11T06:59:00"/>
    <x v="3"/>
    <s v="Mar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n v="116"/>
    <s v="music/pop"/>
    <n v="103"/>
    <x v="4"/>
    <s v="pop"/>
    <x v="1668"/>
    <d v="2011-11-28T04:35:39"/>
    <x v="6"/>
    <s v="Nov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n v="52"/>
    <s v="music/pop"/>
    <n v="140"/>
    <x v="4"/>
    <s v="pop"/>
    <x v="1669"/>
    <d v="2016-05-31T21:14:36"/>
    <x v="2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n v="23"/>
    <s v="music/pop"/>
    <n v="103"/>
    <x v="4"/>
    <s v="pop"/>
    <x v="1670"/>
    <d v="2010-07-05T04:00:00"/>
    <x v="7"/>
    <s v="Jul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n v="77"/>
    <s v="music/pop"/>
    <n v="101"/>
    <x v="4"/>
    <s v="pop"/>
    <x v="1671"/>
    <d v="2016-08-01T13:03:34"/>
    <x v="2"/>
    <s v="Aug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n v="49"/>
    <s v="music/pop"/>
    <n v="113"/>
    <x v="4"/>
    <s v="pop"/>
    <x v="1672"/>
    <d v="2012-06-04T15:45:30"/>
    <x v="5"/>
    <s v="Jun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n v="59"/>
    <s v="music/pop"/>
    <n v="128"/>
    <x v="4"/>
    <s v="pop"/>
    <x v="1673"/>
    <d v="2015-03-06T21:04:52"/>
    <x v="0"/>
    <s v="Mar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n v="113"/>
    <s v="music/pop"/>
    <n v="202"/>
    <x v="4"/>
    <s v="pop"/>
    <x v="1674"/>
    <d v="2016-08-18T06:59:00"/>
    <x v="2"/>
    <s v="Aug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n v="34"/>
    <s v="music/pop"/>
    <n v="137"/>
    <x v="4"/>
    <s v="pop"/>
    <x v="1675"/>
    <d v="2011-10-16T22:03:00"/>
    <x v="6"/>
    <s v="Oct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n v="42"/>
    <s v="music/pop"/>
    <n v="115"/>
    <x v="4"/>
    <s v="pop"/>
    <x v="1676"/>
    <d v="2012-04-21T03:59:00"/>
    <x v="5"/>
    <s v="Apr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n v="42"/>
    <s v="music/pop"/>
    <n v="112"/>
    <x v="4"/>
    <s v="pop"/>
    <x v="1677"/>
    <d v="2016-04-16T05:59:00"/>
    <x v="2"/>
    <s v="Apr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n v="49"/>
    <s v="music/pop"/>
    <n v="118"/>
    <x v="4"/>
    <s v="pop"/>
    <x v="1678"/>
    <d v="2014-02-06T20:31:11"/>
    <x v="3"/>
    <s v="Feb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n v="56"/>
    <s v="music/pop"/>
    <n v="175"/>
    <x v="4"/>
    <s v="pop"/>
    <x v="1679"/>
    <d v="2011-07-22T01:39:05"/>
    <x v="6"/>
    <s v="Jul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n v="25"/>
    <s v="music/pop"/>
    <n v="118"/>
    <x v="4"/>
    <s v="pop"/>
    <x v="1680"/>
    <d v="2014-07-12T18:11:07"/>
    <x v="3"/>
    <s v="J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n v="884"/>
    <s v="music/faith"/>
    <n v="101"/>
    <x v="4"/>
    <s v="faith"/>
    <x v="1681"/>
    <d v="2017-03-29T02:00:00"/>
    <x v="1"/>
    <s v="Mar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n v="0"/>
    <s v="music/faith"/>
    <n v="0"/>
    <x v="4"/>
    <s v="faith"/>
    <x v="1682"/>
    <d v="2017-04-14T04:07:40"/>
    <x v="1"/>
    <s v="Apr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n v="10"/>
    <s v="music/faith"/>
    <n v="22"/>
    <x v="4"/>
    <s v="faith"/>
    <x v="1683"/>
    <d v="2017-04-07T18:45:38"/>
    <x v="1"/>
    <s v="Apr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n v="101"/>
    <s v="music/faith"/>
    <n v="109"/>
    <x v="4"/>
    <s v="faith"/>
    <x v="1684"/>
    <d v="2017-03-17T18:34:01"/>
    <x v="1"/>
    <s v="Mar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n v="15"/>
    <s v="music/faith"/>
    <n v="103"/>
    <x v="4"/>
    <s v="faith"/>
    <x v="1685"/>
    <d v="2017-03-24T05:00:23"/>
    <x v="1"/>
    <s v="Mar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n v="1"/>
    <s v="music/faith"/>
    <n v="0"/>
    <x v="4"/>
    <s v="faith"/>
    <x v="1686"/>
    <d v="2017-04-27T19:15:19"/>
    <x v="1"/>
    <s v="Apr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n v="39"/>
    <s v="music/faith"/>
    <n v="31"/>
    <x v="4"/>
    <s v="faith"/>
    <x v="1687"/>
    <d v="2017-04-10T20:15:00"/>
    <x v="1"/>
    <s v="Apr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n v="7"/>
    <s v="music/faith"/>
    <n v="44"/>
    <x v="4"/>
    <s v="faith"/>
    <x v="1688"/>
    <d v="2017-04-09T11:49:54"/>
    <x v="1"/>
    <s v="Apr"/>
  </r>
  <r>
    <n v="1689"/>
    <s v="Fly Away"/>
    <s v="Praising the Living God in the second half of life."/>
    <n v="2400"/>
    <n v="2400"/>
    <x v="3"/>
    <s v="US"/>
    <s v="USD"/>
    <n v="1489700230"/>
    <n v="1487111830"/>
    <n v="14"/>
    <s v="music/faith"/>
    <n v="100"/>
    <x v="4"/>
    <s v="faith"/>
    <x v="1689"/>
    <d v="2017-03-16T21:37:10"/>
    <x v="1"/>
    <s v="Mar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n v="11"/>
    <s v="music/faith"/>
    <n v="25"/>
    <x v="4"/>
    <s v="faith"/>
    <x v="1690"/>
    <d v="2017-04-06T09:20:42"/>
    <x v="1"/>
    <s v="Apr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n v="38"/>
    <s v="music/faith"/>
    <n v="33"/>
    <x v="4"/>
    <s v="faith"/>
    <x v="1691"/>
    <d v="2017-04-03T01:00:00"/>
    <x v="1"/>
    <s v="Apr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n v="15"/>
    <s v="music/faith"/>
    <n v="48"/>
    <x v="4"/>
    <s v="faith"/>
    <x v="1692"/>
    <d v="2017-03-26T23:59:00"/>
    <x v="1"/>
    <s v="Mar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n v="8"/>
    <s v="music/faith"/>
    <n v="9"/>
    <x v="4"/>
    <s v="faith"/>
    <x v="1693"/>
    <d v="2017-04-09T20:00:00"/>
    <x v="1"/>
    <s v="Apr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n v="1"/>
    <s v="music/faith"/>
    <n v="0"/>
    <x v="4"/>
    <s v="faith"/>
    <x v="1694"/>
    <d v="2017-03-27T04:36:00"/>
    <x v="1"/>
    <s v="Mar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n v="23"/>
    <s v="music/faith"/>
    <n v="12"/>
    <x v="4"/>
    <s v="faith"/>
    <x v="1695"/>
    <d v="2017-04-10T01:00:00"/>
    <x v="1"/>
    <s v="Apr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n v="0"/>
    <s v="music/faith"/>
    <n v="0"/>
    <x v="4"/>
    <s v="faith"/>
    <x v="1696"/>
    <d v="2017-04-01T00:40:11"/>
    <x v="1"/>
    <s v="Ap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n v="22"/>
    <s v="music/faith"/>
    <n v="20"/>
    <x v="4"/>
    <s v="faith"/>
    <x v="1697"/>
    <d v="2017-04-09T23:47:28"/>
    <x v="1"/>
    <s v="Apr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n v="0"/>
    <s v="music/faith"/>
    <n v="0"/>
    <x v="4"/>
    <s v="faith"/>
    <x v="1698"/>
    <d v="2017-03-26T03:33:00"/>
    <x v="1"/>
    <s v="Mar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n v="4"/>
    <s v="music/faith"/>
    <n v="4"/>
    <x v="4"/>
    <s v="faith"/>
    <x v="1699"/>
    <d v="2017-04-11T20:44:05"/>
    <x v="1"/>
    <s v="Ap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n v="79"/>
    <s v="music/faith"/>
    <n v="26"/>
    <x v="4"/>
    <s v="faith"/>
    <x v="1700"/>
    <d v="2017-04-01T04:00:00"/>
    <x v="1"/>
    <s v="Apr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n v="2"/>
    <s v="music/faith"/>
    <n v="0"/>
    <x v="4"/>
    <s v="faith"/>
    <x v="1701"/>
    <d v="2015-01-15T15:56:45"/>
    <x v="3"/>
    <s v="Jan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n v="1"/>
    <s v="music/faith"/>
    <n v="0"/>
    <x v="4"/>
    <s v="faith"/>
    <x v="1702"/>
    <d v="2015-03-30T19:52:30"/>
    <x v="0"/>
    <s v="Mar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n v="2"/>
    <s v="music/faith"/>
    <n v="1"/>
    <x v="4"/>
    <s v="faith"/>
    <x v="1703"/>
    <d v="2015-08-31T06:45:37"/>
    <x v="0"/>
    <s v="Aug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n v="11"/>
    <s v="music/faith"/>
    <n v="65"/>
    <x v="4"/>
    <s v="faith"/>
    <x v="1704"/>
    <d v="2015-02-16T03:21:13"/>
    <x v="0"/>
    <s v="Feb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n v="0"/>
    <s v="music/faith"/>
    <n v="0"/>
    <x v="4"/>
    <s v="faith"/>
    <x v="1705"/>
    <d v="2015-09-09T16:00:00"/>
    <x v="0"/>
    <s v="Sep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n v="0"/>
    <s v="music/faith"/>
    <n v="0"/>
    <x v="4"/>
    <s v="faith"/>
    <x v="1706"/>
    <d v="2015-08-23T07:21:12"/>
    <x v="0"/>
    <s v="Aug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n v="9"/>
    <s v="music/faith"/>
    <n v="10"/>
    <x v="4"/>
    <s v="faith"/>
    <x v="1707"/>
    <d v="2016-03-28T16:18:15"/>
    <x v="2"/>
    <s v="Mar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n v="0"/>
    <s v="music/faith"/>
    <n v="0"/>
    <x v="4"/>
    <s v="faith"/>
    <x v="1708"/>
    <d v="2016-05-01T20:48:26"/>
    <x v="2"/>
    <s v="May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n v="4"/>
    <s v="music/faith"/>
    <n v="5"/>
    <x v="4"/>
    <s v="faith"/>
    <x v="1709"/>
    <d v="2014-08-31T19:39:00"/>
    <x v="3"/>
    <s v="Aug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n v="1"/>
    <s v="music/faith"/>
    <n v="1"/>
    <x v="4"/>
    <s v="faith"/>
    <x v="1710"/>
    <d v="2016-01-18T13:00:00"/>
    <x v="0"/>
    <s v="Jan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n v="2"/>
    <s v="music/faith"/>
    <n v="11"/>
    <x v="4"/>
    <s v="faith"/>
    <x v="1711"/>
    <d v="2014-09-01T15:30:34"/>
    <x v="3"/>
    <s v="Sep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n v="0"/>
    <s v="music/faith"/>
    <n v="0"/>
    <x v="4"/>
    <s v="faith"/>
    <x v="1712"/>
    <d v="2015-06-30T21:55:53"/>
    <x v="0"/>
    <s v="Jun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n v="1"/>
    <s v="music/faith"/>
    <n v="2"/>
    <x v="4"/>
    <s v="faith"/>
    <x v="1713"/>
    <d v="2014-10-05T19:13:32"/>
    <x v="3"/>
    <s v="Oct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n v="17"/>
    <s v="music/faith"/>
    <n v="8"/>
    <x v="4"/>
    <s v="faith"/>
    <x v="1714"/>
    <d v="2015-05-01T22:02:41"/>
    <x v="0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n v="2"/>
    <s v="music/faith"/>
    <n v="0"/>
    <x v="4"/>
    <s v="faith"/>
    <x v="1715"/>
    <d v="2015-03-31T03:22:00"/>
    <x v="0"/>
    <s v="Mar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n v="3"/>
    <s v="music/faith"/>
    <n v="8"/>
    <x v="4"/>
    <s v="faith"/>
    <x v="1716"/>
    <d v="2016-12-09T14:51:39"/>
    <x v="2"/>
    <s v="Dec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n v="41"/>
    <s v="music/faith"/>
    <n v="43"/>
    <x v="4"/>
    <s v="faith"/>
    <x v="1717"/>
    <d v="2016-04-21T04:00:00"/>
    <x v="2"/>
    <s v="Apr"/>
  </r>
  <r>
    <n v="1718"/>
    <s v="The Prodigal Son"/>
    <s v="A melody for the galaxy."/>
    <n v="35000"/>
    <n v="75"/>
    <x v="2"/>
    <s v="US"/>
    <s v="USD"/>
    <n v="1463201940"/>
    <n v="1459435149"/>
    <n v="2"/>
    <s v="music/faith"/>
    <n v="0"/>
    <x v="4"/>
    <s v="faith"/>
    <x v="1718"/>
    <d v="2016-05-14T04:59:00"/>
    <x v="2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n v="3"/>
    <s v="music/faith"/>
    <n v="1"/>
    <x v="4"/>
    <s v="faith"/>
    <x v="1719"/>
    <d v="2014-09-17T12:49:51"/>
    <x v="3"/>
    <s v="Sep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n v="8"/>
    <s v="music/faith"/>
    <n v="6"/>
    <x v="4"/>
    <s v="faith"/>
    <x v="1720"/>
    <d v="2014-11-09T19:47:51"/>
    <x v="3"/>
    <s v="Nov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n v="0"/>
    <s v="music/faith"/>
    <n v="0"/>
    <x v="4"/>
    <s v="faith"/>
    <x v="1721"/>
    <d v="2015-12-11T11:04:23"/>
    <x v="0"/>
    <s v="Dec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n v="1"/>
    <s v="music/faith"/>
    <n v="0"/>
    <x v="4"/>
    <s v="faith"/>
    <x v="1722"/>
    <d v="2016-04-03T00:10:00"/>
    <x v="2"/>
    <s v="Apr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n v="3"/>
    <s v="music/faith"/>
    <n v="7"/>
    <x v="4"/>
    <s v="faith"/>
    <x v="1723"/>
    <d v="2015-07-01T06:00:00"/>
    <x v="0"/>
    <s v="Jul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n v="4"/>
    <s v="music/faith"/>
    <n v="1"/>
    <x v="4"/>
    <s v="faith"/>
    <x v="1724"/>
    <d v="2014-10-30T22:22:42"/>
    <x v="3"/>
    <s v="Oct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n v="9"/>
    <s v="music/faith"/>
    <n v="10"/>
    <x v="4"/>
    <s v="faith"/>
    <x v="1725"/>
    <d v="2014-08-24T23:14:09"/>
    <x v="3"/>
    <s v="Aug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n v="16"/>
    <s v="music/faith"/>
    <n v="34"/>
    <x v="4"/>
    <s v="faith"/>
    <x v="1726"/>
    <d v="2014-06-27T22:04:24"/>
    <x v="3"/>
    <s v="Jun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n v="1"/>
    <s v="music/faith"/>
    <n v="0"/>
    <x v="4"/>
    <s v="faith"/>
    <x v="1727"/>
    <d v="2015-04-05T11:00:00"/>
    <x v="0"/>
    <s v="Apr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n v="7"/>
    <s v="music/faith"/>
    <n v="68"/>
    <x v="4"/>
    <s v="faith"/>
    <x v="1728"/>
    <d v="2015-10-21T15:01:14"/>
    <x v="0"/>
    <s v="Oct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n v="0"/>
    <s v="music/faith"/>
    <n v="0"/>
    <x v="4"/>
    <s v="faith"/>
    <x v="1729"/>
    <d v="2016-06-10T01:15:06"/>
    <x v="2"/>
    <s v="Jun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n v="0"/>
    <s v="music/faith"/>
    <n v="0"/>
    <x v="4"/>
    <s v="faith"/>
    <x v="1730"/>
    <d v="2015-10-25T02:06:23"/>
    <x v="0"/>
    <s v="Oct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n v="0"/>
    <s v="music/faith"/>
    <n v="0"/>
    <x v="4"/>
    <s v="faith"/>
    <x v="1731"/>
    <d v="2015-06-11T15:00:00"/>
    <x v="0"/>
    <s v="Jun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n v="0"/>
    <s v="music/faith"/>
    <n v="0"/>
    <x v="4"/>
    <s v="faith"/>
    <x v="1732"/>
    <d v="2016-01-16T05:00:00"/>
    <x v="0"/>
    <s v="Jan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n v="0"/>
    <s v="music/faith"/>
    <n v="0"/>
    <x v="4"/>
    <s v="faith"/>
    <x v="1733"/>
    <d v="2016-09-13T21:30:00"/>
    <x v="2"/>
    <s v="Sep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n v="1"/>
    <s v="music/faith"/>
    <n v="0"/>
    <x v="4"/>
    <s v="faith"/>
    <x v="1734"/>
    <d v="2015-05-08T00:52:36"/>
    <x v="0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n v="2"/>
    <s v="music/faith"/>
    <n v="11"/>
    <x v="4"/>
    <s v="faith"/>
    <x v="1735"/>
    <d v="2016-08-07T19:32:25"/>
    <x v="2"/>
    <s v="Aug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n v="1"/>
    <s v="music/faith"/>
    <n v="1"/>
    <x v="4"/>
    <s v="faith"/>
    <x v="1736"/>
    <d v="2015-11-08T21:40:33"/>
    <x v="0"/>
    <s v="Nov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n v="15"/>
    <s v="music/faith"/>
    <n v="21"/>
    <x v="4"/>
    <s v="faith"/>
    <x v="1737"/>
    <d v="2015-07-20T22:46:32"/>
    <x v="0"/>
    <s v="Jul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n v="1"/>
    <s v="music/faith"/>
    <n v="0"/>
    <x v="4"/>
    <s v="faith"/>
    <x v="1738"/>
    <d v="2014-10-02T20:59:02"/>
    <x v="3"/>
    <s v="Oct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n v="1"/>
    <s v="music/faith"/>
    <n v="0"/>
    <x v="4"/>
    <s v="faith"/>
    <x v="1739"/>
    <d v="2016-05-04T19:58:52"/>
    <x v="2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n v="0"/>
    <s v="music/faith"/>
    <n v="0"/>
    <x v="4"/>
    <s v="faith"/>
    <x v="1740"/>
    <d v="2015-07-16T19:37:02"/>
    <x v="0"/>
    <s v="Jul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n v="52"/>
    <s v="photography/photobooks"/>
    <n v="111"/>
    <x v="8"/>
    <s v="photobooks"/>
    <x v="1741"/>
    <d v="2015-06-10T15:04:31"/>
    <x v="0"/>
    <s v="Ju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n v="34"/>
    <s v="photography/photobooks"/>
    <n v="109"/>
    <x v="8"/>
    <s v="photobooks"/>
    <x v="1742"/>
    <d v="2017-01-07T21:00:00"/>
    <x v="2"/>
    <s v="Ja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n v="67"/>
    <s v="photography/photobooks"/>
    <n v="100"/>
    <x v="8"/>
    <s v="photobooks"/>
    <x v="1743"/>
    <d v="2016-08-27T03:59:00"/>
    <x v="2"/>
    <s v="Aug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n v="70"/>
    <s v="photography/photobooks"/>
    <n v="118"/>
    <x v="8"/>
    <s v="photobooks"/>
    <x v="1744"/>
    <d v="2015-03-08T13:31:17"/>
    <x v="0"/>
    <s v="Mar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n v="89"/>
    <s v="photography/photobooks"/>
    <n v="114"/>
    <x v="8"/>
    <s v="photobooks"/>
    <x v="1745"/>
    <d v="2016-12-22T02:00:00"/>
    <x v="2"/>
    <s v="Dec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n v="107"/>
    <s v="photography/photobooks"/>
    <n v="148"/>
    <x v="8"/>
    <s v="photobooks"/>
    <x v="1746"/>
    <d v="2016-11-24T02:00:00"/>
    <x v="2"/>
    <s v="Nov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n v="159"/>
    <s v="photography/photobooks"/>
    <n v="105"/>
    <x v="8"/>
    <s v="photobooks"/>
    <x v="1747"/>
    <d v="2015-11-13T15:00:00"/>
    <x v="0"/>
    <s v="Nov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n v="181"/>
    <s v="photography/photobooks"/>
    <n v="130"/>
    <x v="8"/>
    <s v="photobooks"/>
    <x v="1748"/>
    <d v="2015-09-02T22:49:03"/>
    <x v="0"/>
    <s v="Sep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n v="131"/>
    <s v="photography/photobooks"/>
    <n v="123"/>
    <x v="8"/>
    <s v="photobooks"/>
    <x v="1749"/>
    <d v="2017-03-01T19:00:00"/>
    <x v="1"/>
    <s v="Mar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n v="125"/>
    <s v="photography/photobooks"/>
    <n v="202"/>
    <x v="8"/>
    <s v="photobooks"/>
    <x v="1750"/>
    <d v="2016-04-19T20:05:04"/>
    <x v="2"/>
    <s v="Apr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n v="61"/>
    <s v="photography/photobooks"/>
    <n v="103"/>
    <x v="8"/>
    <s v="photobooks"/>
    <x v="1751"/>
    <d v="2015-03-19T17:45:23"/>
    <x v="0"/>
    <s v="Mar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n v="90"/>
    <s v="photography/photobooks"/>
    <n v="260"/>
    <x v="8"/>
    <s v="photobooks"/>
    <x v="1752"/>
    <d v="2016-10-14T06:04:42"/>
    <x v="2"/>
    <s v="Oct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n v="35"/>
    <s v="photography/photobooks"/>
    <n v="108"/>
    <x v="8"/>
    <s v="photobooks"/>
    <x v="1753"/>
    <d v="2016-03-21T16:59:28"/>
    <x v="2"/>
    <s v="Mar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n v="90"/>
    <s v="photography/photobooks"/>
    <n v="111"/>
    <x v="8"/>
    <s v="photobooks"/>
    <x v="1754"/>
    <d v="2015-04-03T20:02:33"/>
    <x v="0"/>
    <s v="Ap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n v="4"/>
    <s v="photography/photobooks"/>
    <n v="120"/>
    <x v="8"/>
    <s v="photobooks"/>
    <x v="1755"/>
    <d v="2015-10-05T18:56:01"/>
    <x v="0"/>
    <s v="Oct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n v="120"/>
    <s v="photography/photobooks"/>
    <n v="103"/>
    <x v="8"/>
    <s v="photobooks"/>
    <x v="1756"/>
    <d v="2016-08-29T04:01:09"/>
    <x v="2"/>
    <s v="Aug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n v="14"/>
    <s v="photography/photobooks"/>
    <n v="116"/>
    <x v="8"/>
    <s v="photobooks"/>
    <x v="1757"/>
    <d v="2017-01-28T19:29:00"/>
    <x v="2"/>
    <s v="Jan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n v="27"/>
    <s v="photography/photobooks"/>
    <n v="115"/>
    <x v="8"/>
    <s v="photobooks"/>
    <x v="1758"/>
    <d v="2016-07-14T22:56:32"/>
    <x v="2"/>
    <s v="Jul"/>
  </r>
  <r>
    <n v="1759"/>
    <s v="Death Valley"/>
    <s v="Death Valley will be the first photo book of Andi State"/>
    <n v="5000"/>
    <n v="5330"/>
    <x v="0"/>
    <s v="US"/>
    <s v="USD"/>
    <n v="1427309629"/>
    <n v="1425585229"/>
    <n v="49"/>
    <s v="photography/photobooks"/>
    <n v="107"/>
    <x v="8"/>
    <s v="photobooks"/>
    <x v="1759"/>
    <d v="2015-03-25T18:53:49"/>
    <x v="0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n v="102"/>
    <s v="photography/photobooks"/>
    <n v="165"/>
    <x v="8"/>
    <s v="photobooks"/>
    <x v="1760"/>
    <d v="2016-02-25T16:08:33"/>
    <x v="2"/>
    <s v="Feb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n v="3"/>
    <s v="photography/photobooks"/>
    <n v="155"/>
    <x v="8"/>
    <s v="photobooks"/>
    <x v="1761"/>
    <d v="2015-09-12T13:37:40"/>
    <x v="0"/>
    <s v="Sep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n v="25"/>
    <s v="photography/photobooks"/>
    <n v="885"/>
    <x v="8"/>
    <s v="photobooks"/>
    <x v="1762"/>
    <d v="2016-03-11T23:34:05"/>
    <x v="2"/>
    <s v="Mar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n v="118"/>
    <s v="photography/photobooks"/>
    <n v="102"/>
    <x v="8"/>
    <s v="photobooks"/>
    <x v="1763"/>
    <d v="2016-10-23T20:50:40"/>
    <x v="2"/>
    <s v="Oct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n v="39"/>
    <s v="photography/photobooks"/>
    <n v="20"/>
    <x v="8"/>
    <s v="photobooks"/>
    <x v="1764"/>
    <d v="2014-08-03T11:39:39"/>
    <x v="3"/>
    <s v="Aug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n v="103"/>
    <s v="photography/photobooks"/>
    <n v="59"/>
    <x v="8"/>
    <s v="photobooks"/>
    <x v="1765"/>
    <d v="2014-08-13T23:31:52"/>
    <x v="3"/>
    <s v="Aug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n v="0"/>
    <s v="photography/photobooks"/>
    <n v="0"/>
    <x v="8"/>
    <s v="photobooks"/>
    <x v="1766"/>
    <d v="2014-08-25T20:38:08"/>
    <x v="3"/>
    <s v="Aug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n v="39"/>
    <s v="photography/photobooks"/>
    <n v="46"/>
    <x v="8"/>
    <s v="photobooks"/>
    <x v="1767"/>
    <d v="2014-08-03T15:48:04"/>
    <x v="3"/>
    <s v="Aug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n v="15"/>
    <s v="photography/photobooks"/>
    <n v="4"/>
    <x v="8"/>
    <s v="photobooks"/>
    <x v="1768"/>
    <d v="2014-09-27T13:27:24"/>
    <x v="3"/>
    <s v="Sep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n v="22"/>
    <s v="photography/photobooks"/>
    <n v="3"/>
    <x v="8"/>
    <s v="photobooks"/>
    <x v="1769"/>
    <d v="2015-01-13T19:39:19"/>
    <x v="3"/>
    <s v="Jan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n v="92"/>
    <s v="photography/photobooks"/>
    <n v="57"/>
    <x v="8"/>
    <s v="photobooks"/>
    <x v="1770"/>
    <d v="2014-10-14T18:43:14"/>
    <x v="3"/>
    <s v="Oct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n v="25"/>
    <s v="photography/photobooks"/>
    <n v="21"/>
    <x v="8"/>
    <s v="photobooks"/>
    <x v="1771"/>
    <d v="2014-10-23T23:30:40"/>
    <x v="3"/>
    <s v="Oct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n v="19"/>
    <s v="photography/photobooks"/>
    <n v="16"/>
    <x v="8"/>
    <s v="photobooks"/>
    <x v="1772"/>
    <d v="2014-07-06T17:13:56"/>
    <x v="3"/>
    <s v="Jul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n v="19"/>
    <s v="photography/photobooks"/>
    <n v="6"/>
    <x v="8"/>
    <s v="photobooks"/>
    <x v="1773"/>
    <d v="2015-01-19T18:14:58"/>
    <x v="3"/>
    <s v="Jan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n v="13"/>
    <s v="photography/photobooks"/>
    <n v="46"/>
    <x v="8"/>
    <s v="photobooks"/>
    <x v="1774"/>
    <d v="2014-11-29T14:59:00"/>
    <x v="3"/>
    <s v="Nov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n v="124"/>
    <s v="photography/photobooks"/>
    <n v="65"/>
    <x v="8"/>
    <s v="photobooks"/>
    <x v="1775"/>
    <d v="2014-10-24T23:26:00"/>
    <x v="3"/>
    <s v="Oct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n v="4"/>
    <s v="photography/photobooks"/>
    <n v="7"/>
    <x v="8"/>
    <s v="photobooks"/>
    <x v="1776"/>
    <d v="2014-10-29T22:57:51"/>
    <x v="3"/>
    <s v="Oct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n v="10"/>
    <s v="photography/photobooks"/>
    <n v="14"/>
    <x v="8"/>
    <s v="photobooks"/>
    <x v="1777"/>
    <d v="2015-02-20T08:34:13"/>
    <x v="0"/>
    <s v="Feb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n v="15"/>
    <s v="photography/photobooks"/>
    <n v="2"/>
    <x v="8"/>
    <s v="photobooks"/>
    <x v="1778"/>
    <d v="2015-03-27T19:43:15"/>
    <x v="0"/>
    <s v="Mar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n v="38"/>
    <s v="photography/photobooks"/>
    <n v="36"/>
    <x v="8"/>
    <s v="photobooks"/>
    <x v="1779"/>
    <d v="2016-09-02T16:36:20"/>
    <x v="2"/>
    <s v="Sep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n v="152"/>
    <s v="photography/photobooks"/>
    <n v="40"/>
    <x v="8"/>
    <s v="photobooks"/>
    <x v="1780"/>
    <d v="2016-07-02T14:25:10"/>
    <x v="2"/>
    <s v="Ju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n v="24"/>
    <s v="photography/photobooks"/>
    <n v="26"/>
    <x v="8"/>
    <s v="photobooks"/>
    <x v="1781"/>
    <d v="2016-09-15T14:49:05"/>
    <x v="2"/>
    <s v="Sep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n v="76"/>
    <s v="photography/photobooks"/>
    <n v="15"/>
    <x v="8"/>
    <s v="photobooks"/>
    <x v="1782"/>
    <d v="2016-02-21T13:48:09"/>
    <x v="2"/>
    <s v="Feb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n v="185"/>
    <s v="photography/photobooks"/>
    <n v="24"/>
    <x v="8"/>
    <s v="photobooks"/>
    <x v="1783"/>
    <d v="2015-05-21T22:47:58"/>
    <x v="0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n v="33"/>
    <s v="photography/photobooks"/>
    <n v="40"/>
    <x v="8"/>
    <s v="photobooks"/>
    <x v="1784"/>
    <d v="2015-01-31T03:25:00"/>
    <x v="3"/>
    <s v="Jan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n v="108"/>
    <s v="photography/photobooks"/>
    <n v="20"/>
    <x v="8"/>
    <s v="photobooks"/>
    <x v="1785"/>
    <d v="2014-10-16T00:00:00"/>
    <x v="3"/>
    <s v="Oct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n v="29"/>
    <s v="photography/photobooks"/>
    <n v="48"/>
    <x v="8"/>
    <s v="photobooks"/>
    <x v="1786"/>
    <d v="2014-12-15T13:12:57"/>
    <x v="3"/>
    <s v="Dec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n v="24"/>
    <s v="photography/photobooks"/>
    <n v="15"/>
    <x v="8"/>
    <s v="photobooks"/>
    <x v="1787"/>
    <d v="2015-04-04T14:43:57"/>
    <x v="0"/>
    <s v="Apr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n v="4"/>
    <s v="photography/photobooks"/>
    <n v="1"/>
    <x v="8"/>
    <s v="photobooks"/>
    <x v="1788"/>
    <d v="2014-10-31T22:45:42"/>
    <x v="3"/>
    <s v="Oct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n v="4"/>
    <s v="photography/photobooks"/>
    <n v="1"/>
    <x v="8"/>
    <s v="photobooks"/>
    <x v="1789"/>
    <d v="2015-01-12T06:00:03"/>
    <x v="3"/>
    <s v="Jan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n v="15"/>
    <s v="photography/photobooks"/>
    <n v="5"/>
    <x v="8"/>
    <s v="photobooks"/>
    <x v="1790"/>
    <d v="2015-02-05T16:11:18"/>
    <x v="0"/>
    <s v="Feb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n v="4"/>
    <s v="photography/photobooks"/>
    <n v="4"/>
    <x v="8"/>
    <s v="photobooks"/>
    <x v="1791"/>
    <d v="2015-01-29T17:46:05"/>
    <x v="3"/>
    <s v="Ja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n v="139"/>
    <s v="photography/photobooks"/>
    <n v="61"/>
    <x v="8"/>
    <s v="photobooks"/>
    <x v="1792"/>
    <d v="2015-08-10T06:59:00"/>
    <x v="0"/>
    <s v="Aug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n v="2"/>
    <s v="photography/photobooks"/>
    <n v="1"/>
    <x v="8"/>
    <s v="photobooks"/>
    <x v="1793"/>
    <d v="2014-11-27T22:24:00"/>
    <x v="3"/>
    <s v="Nov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n v="18"/>
    <s v="photography/photobooks"/>
    <n v="11"/>
    <x v="8"/>
    <s v="photobooks"/>
    <x v="1794"/>
    <d v="2015-02-11T13:13:42"/>
    <x v="0"/>
    <s v="Feb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n v="81"/>
    <s v="photography/photobooks"/>
    <n v="39"/>
    <x v="8"/>
    <s v="photobooks"/>
    <x v="1795"/>
    <d v="2016-10-14T16:00:00"/>
    <x v="2"/>
    <s v="Oct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n v="86"/>
    <s v="photography/photobooks"/>
    <n v="22"/>
    <x v="8"/>
    <s v="photobooks"/>
    <x v="1796"/>
    <d v="2016-07-24T10:32:46"/>
    <x v="2"/>
    <s v="Ju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n v="140"/>
    <s v="photography/photobooks"/>
    <n v="68"/>
    <x v="8"/>
    <s v="photobooks"/>
    <x v="1797"/>
    <d v="2016-12-15T13:39:49"/>
    <x v="2"/>
    <s v="Dec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n v="37"/>
    <s v="photography/photobooks"/>
    <n v="14"/>
    <x v="8"/>
    <s v="photobooks"/>
    <x v="1798"/>
    <d v="2016-02-04T07:50:33"/>
    <x v="0"/>
    <s v="Feb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n v="6"/>
    <s v="photography/photobooks"/>
    <n v="2"/>
    <x v="8"/>
    <s v="photobooks"/>
    <x v="1799"/>
    <d v="2014-11-11T21:13:28"/>
    <x v="3"/>
    <s v="Nov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n v="113"/>
    <s v="photography/photobooks"/>
    <n v="20"/>
    <x v="8"/>
    <s v="photobooks"/>
    <x v="1800"/>
    <d v="2016-10-10T14:32:50"/>
    <x v="2"/>
    <s v="Oct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n v="37"/>
    <s v="photography/photobooks"/>
    <n v="14"/>
    <x v="8"/>
    <s v="photobooks"/>
    <x v="1801"/>
    <d v="2015-12-15T12:10:00"/>
    <x v="0"/>
    <s v="Dec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n v="18"/>
    <s v="photography/photobooks"/>
    <n v="48"/>
    <x v="8"/>
    <s v="photobooks"/>
    <x v="1802"/>
    <d v="2015-06-27T21:59:00"/>
    <x v="0"/>
    <s v="Ju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n v="75"/>
    <s v="photography/photobooks"/>
    <n v="31"/>
    <x v="8"/>
    <s v="photobooks"/>
    <x v="1803"/>
    <d v="2015-02-14T01:43:02"/>
    <x v="0"/>
    <s v="Feb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n v="52"/>
    <s v="photography/photobooks"/>
    <n v="35"/>
    <x v="8"/>
    <s v="photobooks"/>
    <x v="1804"/>
    <d v="2015-11-14T17:16:44"/>
    <x v="0"/>
    <s v="Nov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n v="122"/>
    <s v="photography/photobooks"/>
    <n v="36"/>
    <x v="8"/>
    <s v="photobooks"/>
    <x v="1805"/>
    <d v="2015-10-02T18:00:00"/>
    <x v="0"/>
    <s v="Oct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n v="8"/>
    <s v="photography/photobooks"/>
    <n v="3"/>
    <x v="8"/>
    <s v="photobooks"/>
    <x v="1806"/>
    <d v="2014-09-30T15:19:09"/>
    <x v="3"/>
    <s v="Sep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n v="8"/>
    <s v="photography/photobooks"/>
    <n v="11"/>
    <x v="8"/>
    <s v="photobooks"/>
    <x v="1807"/>
    <d v="2014-09-28T01:38:33"/>
    <x v="3"/>
    <s v="Sep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n v="96"/>
    <s v="photography/photobooks"/>
    <n v="41"/>
    <x v="8"/>
    <s v="photobooks"/>
    <x v="1808"/>
    <d v="2017-02-11T16:20:30"/>
    <x v="1"/>
    <s v="Feb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n v="9"/>
    <s v="photography/photobooks"/>
    <n v="11"/>
    <x v="8"/>
    <s v="photobooks"/>
    <x v="1809"/>
    <d v="2015-03-01T21:47:19"/>
    <x v="0"/>
    <s v="Mar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n v="2"/>
    <s v="photography/photobooks"/>
    <n v="3"/>
    <x v="8"/>
    <s v="photobooks"/>
    <x v="1810"/>
    <d v="2014-08-21T21:50:26"/>
    <x v="3"/>
    <s v="Aug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n v="26"/>
    <s v="photography/photobooks"/>
    <n v="0"/>
    <x v="8"/>
    <s v="photobooks"/>
    <x v="1811"/>
    <d v="2014-10-24T04:00:00"/>
    <x v="3"/>
    <s v="Oct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n v="23"/>
    <s v="photography/photobooks"/>
    <n v="13"/>
    <x v="8"/>
    <s v="photobooks"/>
    <x v="1812"/>
    <d v="2016-07-03T07:38:56"/>
    <x v="2"/>
    <s v="Jul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n v="0"/>
    <s v="photography/photobooks"/>
    <n v="0"/>
    <x v="8"/>
    <s v="photobooks"/>
    <x v="1813"/>
    <d v="2014-08-08T21:20:12"/>
    <x v="3"/>
    <s v="Aug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n v="140"/>
    <s v="photography/photobooks"/>
    <n v="49"/>
    <x v="8"/>
    <s v="photobooks"/>
    <x v="1814"/>
    <d v="2015-02-28T07:32:16"/>
    <x v="0"/>
    <s v="Feb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n v="0"/>
    <s v="photography/photobooks"/>
    <n v="0"/>
    <x v="8"/>
    <s v="photobooks"/>
    <x v="1815"/>
    <d v="2015-07-01T21:45:37"/>
    <x v="0"/>
    <s v="Jul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n v="6"/>
    <s v="photography/photobooks"/>
    <n v="2"/>
    <x v="8"/>
    <s v="photobooks"/>
    <x v="1816"/>
    <d v="2016-07-25T19:00:00"/>
    <x v="2"/>
    <s v="Jul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n v="100"/>
    <s v="photography/photobooks"/>
    <n v="52"/>
    <x v="8"/>
    <s v="photobooks"/>
    <x v="1817"/>
    <d v="2017-01-30T06:59:00"/>
    <x v="2"/>
    <s v="Jan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n v="0"/>
    <s v="photography/photobooks"/>
    <n v="0"/>
    <x v="8"/>
    <s v="photobooks"/>
    <x v="1818"/>
    <d v="2015-04-03T04:37:30"/>
    <x v="0"/>
    <s v="Ap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n v="4"/>
    <s v="photography/photobooks"/>
    <n v="2"/>
    <x v="8"/>
    <s v="photobooks"/>
    <x v="1819"/>
    <d v="2014-07-30T18:03:16"/>
    <x v="3"/>
    <s v="Jul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n v="8"/>
    <s v="photography/photobooks"/>
    <n v="7"/>
    <x v="8"/>
    <s v="photobooks"/>
    <x v="1820"/>
    <d v="2015-04-01T01:01:30"/>
    <x v="0"/>
    <s v="Apr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n v="57"/>
    <s v="music/rock"/>
    <n v="135"/>
    <x v="4"/>
    <s v="rock"/>
    <x v="1821"/>
    <d v="2012-03-03T07:39:27"/>
    <x v="5"/>
    <s v="Mar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n v="11"/>
    <s v="music/rock"/>
    <n v="100"/>
    <x v="4"/>
    <s v="rock"/>
    <x v="1822"/>
    <d v="2014-01-31T19:01:00"/>
    <x v="4"/>
    <s v="Jan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n v="33"/>
    <s v="music/rock"/>
    <n v="116"/>
    <x v="4"/>
    <s v="rock"/>
    <x v="1823"/>
    <d v="2012-10-24T16:26:16"/>
    <x v="5"/>
    <s v="Oct"/>
  </r>
  <r>
    <n v="1824"/>
    <s v="Tin Man's Broken Wisdom Fund"/>
    <s v="cd fund raiser"/>
    <n v="3000"/>
    <n v="3002"/>
    <x v="0"/>
    <s v="US"/>
    <s v="USD"/>
    <n v="1389146880"/>
    <n v="1387403967"/>
    <n v="40"/>
    <s v="music/rock"/>
    <n v="100"/>
    <x v="4"/>
    <s v="rock"/>
    <x v="1824"/>
    <d v="2014-01-08T02:08:00"/>
    <x v="4"/>
    <s v="Jan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n v="50"/>
    <s v="music/rock"/>
    <n v="105"/>
    <x v="4"/>
    <s v="rock"/>
    <x v="1825"/>
    <d v="2013-07-11T20:01:43"/>
    <x v="4"/>
    <s v="Jul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n v="38"/>
    <s v="music/rock"/>
    <n v="101"/>
    <x v="4"/>
    <s v="rock"/>
    <x v="1826"/>
    <d v="2014-02-17T22:10:17"/>
    <x v="3"/>
    <s v="Feb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n v="96"/>
    <s v="music/rock"/>
    <n v="101"/>
    <x v="4"/>
    <s v="rock"/>
    <x v="1827"/>
    <d v="2011-03-03T07:49:21"/>
    <x v="6"/>
    <s v="Mar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n v="48"/>
    <s v="music/rock"/>
    <n v="100"/>
    <x v="4"/>
    <s v="rock"/>
    <x v="1828"/>
    <d v="2014-05-09T22:00:00"/>
    <x v="3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n v="33"/>
    <s v="music/rock"/>
    <n v="167"/>
    <x v="4"/>
    <s v="rock"/>
    <x v="1829"/>
    <d v="2011-01-21T22:00:00"/>
    <x v="7"/>
    <s v="Ja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n v="226"/>
    <s v="music/rock"/>
    <n v="102"/>
    <x v="4"/>
    <s v="rock"/>
    <x v="1830"/>
    <d v="2014-02-24T16:25:07"/>
    <x v="3"/>
    <s v="Feb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n v="14"/>
    <s v="music/rock"/>
    <n v="103"/>
    <x v="4"/>
    <s v="rock"/>
    <x v="1831"/>
    <d v="2012-05-12T23:54:23"/>
    <x v="5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n v="20"/>
    <s v="music/rock"/>
    <n v="143"/>
    <x v="4"/>
    <s v="rock"/>
    <x v="1832"/>
    <d v="2011-03-04T12:57:07"/>
    <x v="6"/>
    <s v="Mar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n v="25"/>
    <s v="music/rock"/>
    <n v="263"/>
    <x v="4"/>
    <s v="rock"/>
    <x v="1833"/>
    <d v="2013-03-02T07:59:00"/>
    <x v="4"/>
    <s v="Mar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n v="90"/>
    <s v="music/rock"/>
    <n v="118"/>
    <x v="4"/>
    <s v="rock"/>
    <x v="1834"/>
    <d v="2015-01-24T23:08:15"/>
    <x v="3"/>
    <s v="Jan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n v="11"/>
    <s v="music/rock"/>
    <n v="104"/>
    <x v="4"/>
    <s v="rock"/>
    <x v="1835"/>
    <d v="2016-03-31T15:51:11"/>
    <x v="2"/>
    <s v="Mar"/>
  </r>
  <r>
    <n v="1836"/>
    <s v="KICKSTART OUR &lt;+3"/>
    <s v="Help fund our 2013 Sound &amp; Lighting Touring rig!"/>
    <n v="5000"/>
    <n v="10017"/>
    <x v="0"/>
    <s v="US"/>
    <s v="USD"/>
    <n v="1361129129"/>
    <n v="1359660329"/>
    <n v="55"/>
    <s v="music/rock"/>
    <n v="200"/>
    <x v="4"/>
    <s v="rock"/>
    <x v="1836"/>
    <d v="2013-02-17T19:25:29"/>
    <x v="4"/>
    <s v="Feb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n v="30"/>
    <s v="music/rock"/>
    <n v="307"/>
    <x v="4"/>
    <s v="rock"/>
    <x v="1837"/>
    <d v="2012-03-18T00:08:55"/>
    <x v="5"/>
    <s v="Mar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n v="28"/>
    <s v="music/rock"/>
    <n v="100"/>
    <x v="4"/>
    <s v="rock"/>
    <x v="1838"/>
    <d v="2011-10-01T03:00:00"/>
    <x v="6"/>
    <s v="Oct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n v="45"/>
    <s v="music/rock"/>
    <n v="205"/>
    <x v="4"/>
    <s v="rock"/>
    <x v="1839"/>
    <d v="2016-10-01T17:19:42"/>
    <x v="2"/>
    <s v="Oct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n v="13"/>
    <s v="music/rock"/>
    <n v="109"/>
    <x v="4"/>
    <s v="rock"/>
    <x v="1840"/>
    <d v="2013-05-07T04:59:00"/>
    <x v="4"/>
    <s v="May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n v="40"/>
    <s v="music/rock"/>
    <n v="102"/>
    <x v="4"/>
    <s v="rock"/>
    <x v="1841"/>
    <d v="2014-05-20T04:59:00"/>
    <x v="3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n v="21"/>
    <s v="music/rock"/>
    <n v="125"/>
    <x v="4"/>
    <s v="rock"/>
    <x v="1842"/>
    <d v="2015-03-02T05:59:00"/>
    <x v="0"/>
    <s v="Mar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n v="134"/>
    <s v="music/rock"/>
    <n v="124"/>
    <x v="4"/>
    <s v="rock"/>
    <x v="1843"/>
    <d v="2011-02-20T23:52:34"/>
    <x v="6"/>
    <s v="Feb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n v="20"/>
    <s v="music/rock"/>
    <n v="101"/>
    <x v="4"/>
    <s v="rock"/>
    <x v="1844"/>
    <d v="2011-06-11T03:00:00"/>
    <x v="6"/>
    <s v="Jun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n v="19"/>
    <s v="music/rock"/>
    <n v="100"/>
    <x v="4"/>
    <s v="rock"/>
    <x v="1845"/>
    <d v="2016-06-17T04:55:00"/>
    <x v="2"/>
    <s v="Ju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n v="209"/>
    <s v="music/rock"/>
    <n v="138"/>
    <x v="4"/>
    <s v="rock"/>
    <x v="1846"/>
    <d v="2012-12-15T15:36:17"/>
    <x v="5"/>
    <s v="De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n v="38"/>
    <s v="music/rock"/>
    <n v="121"/>
    <x v="4"/>
    <s v="rock"/>
    <x v="1847"/>
    <d v="2015-04-21T05:40:32"/>
    <x v="0"/>
    <s v="Ap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n v="24"/>
    <s v="music/rock"/>
    <n v="107"/>
    <x v="4"/>
    <s v="rock"/>
    <x v="1848"/>
    <d v="2011-07-31T06:59:00"/>
    <x v="6"/>
    <s v="Jul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n v="8"/>
    <s v="music/rock"/>
    <n v="100"/>
    <x v="4"/>
    <s v="rock"/>
    <x v="1849"/>
    <d v="2012-10-17T20:17:39"/>
    <x v="5"/>
    <s v="Oct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n v="179"/>
    <s v="music/rock"/>
    <n v="102"/>
    <x v="4"/>
    <s v="rock"/>
    <x v="1850"/>
    <d v="2014-07-10T23:01:40"/>
    <x v="3"/>
    <s v="J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n v="26"/>
    <s v="music/rock"/>
    <n v="100"/>
    <x v="4"/>
    <s v="rock"/>
    <x v="1851"/>
    <d v="2014-07-28T01:00:00"/>
    <x v="3"/>
    <s v="J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n v="131"/>
    <s v="music/rock"/>
    <n v="117"/>
    <x v="4"/>
    <s v="rock"/>
    <x v="1852"/>
    <d v="2015-04-25T00:00:00"/>
    <x v="0"/>
    <s v="Apr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n v="14"/>
    <s v="music/rock"/>
    <n v="102"/>
    <x v="4"/>
    <s v="rock"/>
    <x v="1853"/>
    <d v="2012-11-14T02:26:57"/>
    <x v="5"/>
    <s v="Nov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n v="174"/>
    <s v="music/rock"/>
    <n v="102"/>
    <x v="4"/>
    <s v="rock"/>
    <x v="1854"/>
    <d v="2013-05-24T00:30:37"/>
    <x v="4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n v="191"/>
    <s v="music/rock"/>
    <n v="154"/>
    <x v="4"/>
    <s v="rock"/>
    <x v="1855"/>
    <d v="2014-01-06T12:55:40"/>
    <x v="4"/>
    <s v="Jan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n v="38"/>
    <s v="music/rock"/>
    <n v="101"/>
    <x v="4"/>
    <s v="rock"/>
    <x v="1856"/>
    <d v="2014-07-18T20:31:12"/>
    <x v="3"/>
    <s v="J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n v="22"/>
    <s v="music/rock"/>
    <n v="100"/>
    <x v="4"/>
    <s v="rock"/>
    <x v="1857"/>
    <d v="2014-09-12T18:26:53"/>
    <x v="3"/>
    <s v="Sep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n v="149"/>
    <s v="music/rock"/>
    <n v="109"/>
    <x v="4"/>
    <s v="rock"/>
    <x v="1858"/>
    <d v="2011-12-16T05:48:41"/>
    <x v="6"/>
    <s v="Dec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n v="56"/>
    <s v="music/rock"/>
    <n v="132"/>
    <x v="4"/>
    <s v="rock"/>
    <x v="1859"/>
    <d v="2011-09-22T18:28:49"/>
    <x v="6"/>
    <s v="Sep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n v="19"/>
    <s v="music/rock"/>
    <n v="133"/>
    <x v="4"/>
    <s v="rock"/>
    <x v="1860"/>
    <d v="2014-02-06T17:01:24"/>
    <x v="3"/>
    <s v="Feb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n v="0"/>
    <s v="games/mobile games"/>
    <n v="0"/>
    <x v="6"/>
    <s v="mobile games"/>
    <x v="1861"/>
    <d v="2015-01-26T07:12:21"/>
    <x v="3"/>
    <s v="Jan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n v="16"/>
    <s v="games/mobile games"/>
    <n v="8"/>
    <x v="6"/>
    <s v="mobile games"/>
    <x v="1862"/>
    <d v="2017-03-08T07:30:00"/>
    <x v="1"/>
    <s v="Mar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n v="2"/>
    <s v="games/mobile games"/>
    <n v="0"/>
    <x v="6"/>
    <s v="mobile games"/>
    <x v="1863"/>
    <d v="2014-06-12T19:08:05"/>
    <x v="3"/>
    <s v="Jun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n v="48"/>
    <s v="games/mobile games"/>
    <n v="43"/>
    <x v="6"/>
    <s v="mobile games"/>
    <x v="1864"/>
    <d v="2014-05-04T17:11:40"/>
    <x v="3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n v="2"/>
    <s v="games/mobile games"/>
    <n v="0"/>
    <x v="6"/>
    <s v="mobile games"/>
    <x v="1865"/>
    <d v="2016-11-06T09:49:07"/>
    <x v="2"/>
    <s v="Nov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n v="2"/>
    <s v="games/mobile games"/>
    <n v="1"/>
    <x v="6"/>
    <s v="mobile games"/>
    <x v="1866"/>
    <d v="2017-03-01T04:00:00"/>
    <x v="1"/>
    <s v="Mar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n v="1"/>
    <s v="games/mobile games"/>
    <n v="0"/>
    <x v="6"/>
    <s v="mobile games"/>
    <x v="1867"/>
    <d v="2016-11-05T22:11:52"/>
    <x v="2"/>
    <s v="Nov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n v="17"/>
    <s v="games/mobile games"/>
    <n v="5"/>
    <x v="6"/>
    <s v="mobile games"/>
    <x v="1868"/>
    <d v="2015-12-15T07:59:00"/>
    <x v="0"/>
    <s v="Dec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n v="0"/>
    <s v="games/mobile games"/>
    <n v="0"/>
    <x v="6"/>
    <s v="mobile games"/>
    <x v="1869"/>
    <d v="2017-01-04T00:04:09"/>
    <x v="2"/>
    <s v="Jan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n v="11"/>
    <s v="games/mobile games"/>
    <n v="10"/>
    <x v="6"/>
    <s v="mobile games"/>
    <x v="1870"/>
    <d v="2016-01-31T04:17:00"/>
    <x v="2"/>
    <s v="Ja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n v="95"/>
    <s v="games/mobile games"/>
    <n v="72"/>
    <x v="6"/>
    <s v="mobile games"/>
    <x v="1871"/>
    <d v="2014-11-20T19:48:21"/>
    <x v="3"/>
    <s v="Nov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n v="13"/>
    <s v="games/mobile games"/>
    <n v="1"/>
    <x v="6"/>
    <s v="mobile games"/>
    <x v="1872"/>
    <d v="2015-06-30T03:06:42"/>
    <x v="0"/>
    <s v="Jun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n v="2"/>
    <s v="games/mobile games"/>
    <n v="0"/>
    <x v="6"/>
    <s v="mobile games"/>
    <x v="1873"/>
    <d v="2015-07-08T16:45:00"/>
    <x v="0"/>
    <s v="Jul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n v="2"/>
    <s v="games/mobile games"/>
    <n v="0"/>
    <x v="6"/>
    <s v="mobile games"/>
    <x v="1874"/>
    <d v="2016-06-28T23:15:33"/>
    <x v="2"/>
    <s v="Ju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n v="3"/>
    <s v="games/mobile games"/>
    <n v="1"/>
    <x v="6"/>
    <s v="mobile games"/>
    <x v="1875"/>
    <d v="2016-08-06T21:35:08"/>
    <x v="2"/>
    <s v="Aug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n v="0"/>
    <s v="games/mobile games"/>
    <n v="0"/>
    <x v="6"/>
    <s v="mobile games"/>
    <x v="1876"/>
    <d v="2014-06-16T06:50:05"/>
    <x v="3"/>
    <s v="Jun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n v="0"/>
    <s v="games/mobile games"/>
    <n v="0"/>
    <x v="6"/>
    <s v="mobile games"/>
    <x v="1877"/>
    <d v="2015-03-01T00:42:05"/>
    <x v="0"/>
    <s v="Mar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n v="0"/>
    <s v="games/mobile games"/>
    <n v="0"/>
    <x v="6"/>
    <s v="mobile games"/>
    <x v="1878"/>
    <d v="2014-06-13T00:12:35"/>
    <x v="3"/>
    <s v="Jun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n v="2"/>
    <s v="games/mobile games"/>
    <n v="0"/>
    <x v="6"/>
    <s v="mobile games"/>
    <x v="1879"/>
    <d v="2016-03-14T14:35:29"/>
    <x v="2"/>
    <s v="Mar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n v="24"/>
    <s v="games/mobile games"/>
    <n v="20"/>
    <x v="6"/>
    <s v="mobile games"/>
    <x v="1880"/>
    <d v="2016-03-30T12:36:20"/>
    <x v="2"/>
    <s v="Ma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n v="70"/>
    <s v="music/indie rock"/>
    <n v="173"/>
    <x v="4"/>
    <s v="indie rock"/>
    <x v="1881"/>
    <d v="2015-03-10T02:39:49"/>
    <x v="0"/>
    <s v="Mar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n v="81"/>
    <s v="music/indie rock"/>
    <n v="101"/>
    <x v="4"/>
    <s v="indie rock"/>
    <x v="1882"/>
    <d v="2012-07-10T23:48:00"/>
    <x v="5"/>
    <s v="J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n v="32"/>
    <s v="music/indie rock"/>
    <n v="105"/>
    <x v="4"/>
    <s v="indie rock"/>
    <x v="1883"/>
    <d v="2012-04-08T21:45:08"/>
    <x v="5"/>
    <s v="Ap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n v="26"/>
    <s v="music/indie rock"/>
    <n v="135"/>
    <x v="4"/>
    <s v="indie rock"/>
    <x v="1884"/>
    <d v="2012-11-27T12:00:00"/>
    <x v="5"/>
    <s v="Nov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n v="105"/>
    <s v="music/indie rock"/>
    <n v="116"/>
    <x v="4"/>
    <s v="indie rock"/>
    <x v="1885"/>
    <d v="2012-08-10T22:00:00"/>
    <x v="5"/>
    <s v="Aug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n v="29"/>
    <s v="music/indie rock"/>
    <n v="102"/>
    <x v="4"/>
    <s v="indie rock"/>
    <x v="1886"/>
    <d v="2014-11-12T22:45:38"/>
    <x v="3"/>
    <s v="Nov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n v="8"/>
    <s v="music/indie rock"/>
    <n v="111"/>
    <x v="4"/>
    <s v="indie rock"/>
    <x v="1887"/>
    <d v="2015-12-03T21:30:00"/>
    <x v="0"/>
    <s v="De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n v="89"/>
    <s v="music/indie rock"/>
    <n v="166"/>
    <x v="4"/>
    <s v="indie rock"/>
    <x v="1888"/>
    <d v="2010-06-01T04:59:00"/>
    <x v="7"/>
    <s v="Ju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n v="44"/>
    <s v="music/indie rock"/>
    <n v="107"/>
    <x v="4"/>
    <s v="indie rock"/>
    <x v="1889"/>
    <d v="2013-03-11T18:02:26"/>
    <x v="4"/>
    <s v="Mar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n v="246"/>
    <s v="music/indie rock"/>
    <n v="145"/>
    <x v="4"/>
    <s v="indie rock"/>
    <x v="1890"/>
    <d v="2012-12-15T18:52:08"/>
    <x v="5"/>
    <s v="De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n v="120"/>
    <s v="music/indie rock"/>
    <n v="106"/>
    <x v="4"/>
    <s v="indie rock"/>
    <x v="1891"/>
    <d v="2010-07-22T06:00:00"/>
    <x v="7"/>
    <s v="Jul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n v="26"/>
    <s v="music/indie rock"/>
    <n v="137"/>
    <x v="4"/>
    <s v="indie rock"/>
    <x v="1892"/>
    <d v="2011-06-07T15:18:01"/>
    <x v="6"/>
    <s v="Jun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n v="45"/>
    <s v="music/indie rock"/>
    <n v="104"/>
    <x v="4"/>
    <s v="indie rock"/>
    <x v="1893"/>
    <d v="2011-04-16T03:59:00"/>
    <x v="6"/>
    <s v="Apr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n v="20"/>
    <s v="music/indie rock"/>
    <n v="115"/>
    <x v="4"/>
    <s v="indie rock"/>
    <x v="1894"/>
    <d v="2012-02-12T21:43:03"/>
    <x v="5"/>
    <s v="Feb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n v="47"/>
    <s v="music/indie rock"/>
    <n v="102"/>
    <x v="4"/>
    <s v="indie rock"/>
    <x v="1895"/>
    <d v="2015-10-20T17:55:22"/>
    <x v="0"/>
    <s v="Oct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n v="13"/>
    <s v="music/indie rock"/>
    <n v="124"/>
    <x v="4"/>
    <s v="indie rock"/>
    <x v="1896"/>
    <d v="2012-04-12T17:02:45"/>
    <x v="5"/>
    <s v="Ap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n v="183"/>
    <s v="music/indie rock"/>
    <n v="102"/>
    <x v="4"/>
    <s v="indie rock"/>
    <x v="1897"/>
    <d v="2014-03-04T21:00:00"/>
    <x v="3"/>
    <s v="Mar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n v="21"/>
    <s v="music/indie rock"/>
    <n v="145"/>
    <x v="4"/>
    <s v="indie rock"/>
    <x v="1898"/>
    <d v="2016-02-01T18:00:00"/>
    <x v="0"/>
    <s v="Feb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n v="42"/>
    <s v="music/indie rock"/>
    <n v="133"/>
    <x v="4"/>
    <s v="indie rock"/>
    <x v="1899"/>
    <d v="2015-03-25T21:36:06"/>
    <x v="0"/>
    <s v="Mar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n v="54"/>
    <s v="music/indie rock"/>
    <n v="109"/>
    <x v="4"/>
    <s v="indie rock"/>
    <x v="1900"/>
    <d v="2012-10-06T09:59:00"/>
    <x v="5"/>
    <s v="Oct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n v="25"/>
    <s v="technology/gadgets"/>
    <n v="3"/>
    <x v="2"/>
    <s v="gadgets"/>
    <x v="1901"/>
    <d v="2015-05-22T13:00:00"/>
    <x v="0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n v="3"/>
    <s v="technology/gadgets"/>
    <n v="1"/>
    <x v="2"/>
    <s v="gadgets"/>
    <x v="1902"/>
    <d v="2015-03-04T18:57:27"/>
    <x v="0"/>
    <s v="Mar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n v="41"/>
    <s v="technology/gadgets"/>
    <n v="47"/>
    <x v="2"/>
    <s v="gadgets"/>
    <x v="1903"/>
    <d v="2017-01-27T18:29:51"/>
    <x v="2"/>
    <s v="Jan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n v="2"/>
    <s v="technology/gadgets"/>
    <n v="0"/>
    <x v="2"/>
    <s v="gadgets"/>
    <x v="1904"/>
    <d v="2016-01-02T16:27:01"/>
    <x v="0"/>
    <s v="Jan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n v="4"/>
    <s v="technology/gadgets"/>
    <n v="0"/>
    <x v="2"/>
    <s v="gadgets"/>
    <x v="1905"/>
    <d v="2014-09-07T22:13:14"/>
    <x v="3"/>
    <s v="Sep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n v="99"/>
    <s v="technology/gadgets"/>
    <n v="43"/>
    <x v="2"/>
    <s v="gadgets"/>
    <x v="1906"/>
    <d v="2016-06-23T16:06:23"/>
    <x v="2"/>
    <s v="Jun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n v="4"/>
    <s v="technology/gadgets"/>
    <n v="0"/>
    <x v="2"/>
    <s v="gadgets"/>
    <x v="1907"/>
    <d v="2014-05-23T14:05:25"/>
    <x v="3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n v="4"/>
    <s v="technology/gadgets"/>
    <n v="2"/>
    <x v="2"/>
    <s v="gadgets"/>
    <x v="1908"/>
    <d v="2016-12-29T22:01:40"/>
    <x v="2"/>
    <s v="De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n v="38"/>
    <s v="technology/gadgets"/>
    <n v="14"/>
    <x v="2"/>
    <s v="gadgets"/>
    <x v="1909"/>
    <d v="2014-10-23T10:17:59"/>
    <x v="3"/>
    <s v="Oct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n v="285"/>
    <s v="technology/gadgets"/>
    <n v="39"/>
    <x v="2"/>
    <s v="gadgets"/>
    <x v="1910"/>
    <d v="2015-10-31T22:45:00"/>
    <x v="0"/>
    <s v="Oct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n v="1"/>
    <s v="technology/gadgets"/>
    <n v="0"/>
    <x v="2"/>
    <s v="gadgets"/>
    <x v="1911"/>
    <d v="2014-08-09T00:48:54"/>
    <x v="3"/>
    <s v="Aug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n v="42"/>
    <s v="technology/gadgets"/>
    <n v="59"/>
    <x v="2"/>
    <s v="gadgets"/>
    <x v="1912"/>
    <d v="2015-06-04T05:26:00"/>
    <x v="0"/>
    <s v="Jun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n v="26"/>
    <s v="technology/gadgets"/>
    <n v="1"/>
    <x v="2"/>
    <s v="gadgets"/>
    <x v="1913"/>
    <d v="2014-10-08T12:16:18"/>
    <x v="3"/>
    <s v="Oct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n v="2"/>
    <s v="technology/gadgets"/>
    <n v="9"/>
    <x v="2"/>
    <s v="gadgets"/>
    <x v="1914"/>
    <d v="2014-11-01T03:59:00"/>
    <x v="3"/>
    <s v="Nov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n v="4"/>
    <s v="technology/gadgets"/>
    <n v="2"/>
    <x v="2"/>
    <s v="gadgets"/>
    <x v="1915"/>
    <d v="2014-09-02T01:10:22"/>
    <x v="3"/>
    <s v="Sep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n v="6"/>
    <s v="technology/gadgets"/>
    <n v="1"/>
    <x v="2"/>
    <s v="gadgets"/>
    <x v="1916"/>
    <d v="2016-11-07T18:12:55"/>
    <x v="2"/>
    <s v="Nov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n v="70"/>
    <s v="technology/gadgets"/>
    <n v="53"/>
    <x v="2"/>
    <s v="gadgets"/>
    <x v="1917"/>
    <d v="2017-02-10T06:28:53"/>
    <x v="1"/>
    <s v="F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n v="9"/>
    <s v="technology/gadgets"/>
    <n v="1"/>
    <x v="2"/>
    <s v="gadgets"/>
    <x v="1918"/>
    <d v="2014-08-12T18:57:31"/>
    <x v="3"/>
    <s v="Aug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n v="8"/>
    <s v="technology/gadgets"/>
    <n v="47"/>
    <x v="2"/>
    <s v="gadgets"/>
    <x v="1919"/>
    <d v="2015-05-19T21:00:49"/>
    <x v="0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n v="105"/>
    <s v="technology/gadgets"/>
    <n v="43"/>
    <x v="2"/>
    <s v="gadgets"/>
    <x v="1920"/>
    <d v="2015-10-21T23:00:00"/>
    <x v="0"/>
    <s v="Oct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n v="38"/>
    <s v="music/indie rock"/>
    <n v="137"/>
    <x v="4"/>
    <s v="indie rock"/>
    <x v="1921"/>
    <d v="2012-07-14T05:19:03"/>
    <x v="5"/>
    <s v="Jul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n v="64"/>
    <s v="music/indie rock"/>
    <n v="116"/>
    <x v="4"/>
    <s v="indie rock"/>
    <x v="1922"/>
    <d v="2013-12-12T06:08:27"/>
    <x v="4"/>
    <s v="Dec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n v="13"/>
    <s v="music/indie rock"/>
    <n v="241"/>
    <x v="4"/>
    <s v="indie rock"/>
    <x v="1923"/>
    <d v="2011-09-27T04:59:00"/>
    <x v="6"/>
    <s v="Sep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n v="33"/>
    <s v="music/indie rock"/>
    <n v="114"/>
    <x v="4"/>
    <s v="indie rock"/>
    <x v="1924"/>
    <d v="2014-01-15T19:33:00"/>
    <x v="4"/>
    <s v="Ja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n v="52"/>
    <s v="music/indie rock"/>
    <n v="110"/>
    <x v="4"/>
    <s v="indie rock"/>
    <x v="1925"/>
    <d v="2013-10-11T00:00:00"/>
    <x v="4"/>
    <s v="Oct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n v="107"/>
    <s v="music/indie rock"/>
    <n v="195"/>
    <x v="4"/>
    <s v="indie rock"/>
    <x v="1926"/>
    <d v="2010-11-02T00:26:00"/>
    <x v="7"/>
    <s v="Nov"/>
  </r>
  <r>
    <n v="1927"/>
    <s v="GBS Detroit Presents Hampshire"/>
    <s v="Hampshire is headed to GBS Detroit."/>
    <n v="600"/>
    <n v="620"/>
    <x v="0"/>
    <s v="US"/>
    <s v="USD"/>
    <n v="1331182740"/>
    <n v="1329856839"/>
    <n v="11"/>
    <s v="music/indie rock"/>
    <n v="103"/>
    <x v="4"/>
    <s v="indie rock"/>
    <x v="1927"/>
    <d v="2012-03-08T04:59:00"/>
    <x v="5"/>
    <s v="Mar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n v="34"/>
    <s v="music/indie rock"/>
    <n v="103"/>
    <x v="4"/>
    <s v="indie rock"/>
    <x v="1928"/>
    <d v="2013-05-07T15:33:14"/>
    <x v="4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n v="75"/>
    <s v="music/indie rock"/>
    <n v="100"/>
    <x v="4"/>
    <s v="indie rock"/>
    <x v="1929"/>
    <d v="2011-07-05T00:31:06"/>
    <x v="6"/>
    <s v="Jul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n v="26"/>
    <s v="music/indie rock"/>
    <n v="127"/>
    <x v="4"/>
    <s v="indie rock"/>
    <x v="1930"/>
    <d v="2013-07-07T13:24:42"/>
    <x v="4"/>
    <s v="Jul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n v="50"/>
    <s v="music/indie rock"/>
    <n v="121"/>
    <x v="4"/>
    <s v="indie rock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n v="80"/>
    <s v="music/indie rock"/>
    <n v="107"/>
    <x v="4"/>
    <s v="indie rock"/>
    <x v="1932"/>
    <d v="2012-01-24T19:26:13"/>
    <x v="5"/>
    <s v="Ja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n v="110"/>
    <s v="music/indie rock"/>
    <n v="172"/>
    <x v="4"/>
    <s v="indie rock"/>
    <x v="1933"/>
    <d v="2014-09-27T03:08:27"/>
    <x v="3"/>
    <s v="Se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n v="77"/>
    <s v="music/indie rock"/>
    <n v="124"/>
    <x v="4"/>
    <s v="indie rock"/>
    <x v="1934"/>
    <d v="2011-12-25T05:00:00"/>
    <x v="6"/>
    <s v="Dec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n v="50"/>
    <s v="music/indie rock"/>
    <n v="108"/>
    <x v="4"/>
    <s v="indie rock"/>
    <x v="1935"/>
    <d v="2014-06-21T04:59:00"/>
    <x v="3"/>
    <s v="Jun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n v="145"/>
    <s v="music/indie rock"/>
    <n v="117"/>
    <x v="4"/>
    <s v="indie rock"/>
    <x v="1936"/>
    <d v="2011-12-06T05:59:00"/>
    <x v="6"/>
    <s v="Dec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n v="29"/>
    <s v="music/indie rock"/>
    <n v="187"/>
    <x v="4"/>
    <s v="indie rock"/>
    <x v="1937"/>
    <d v="2012-06-15T03:59:00"/>
    <x v="5"/>
    <s v="Jun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n v="114"/>
    <s v="music/indie rock"/>
    <n v="116"/>
    <x v="4"/>
    <s v="indie rock"/>
    <x v="1938"/>
    <d v="2013-07-02T05:00:00"/>
    <x v="4"/>
    <s v="J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n v="96"/>
    <s v="music/indie rock"/>
    <n v="111"/>
    <x v="4"/>
    <s v="indie rock"/>
    <x v="1939"/>
    <d v="2013-03-10T22:38:28"/>
    <x v="4"/>
    <s v="Mar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n v="31"/>
    <s v="music/indie rock"/>
    <n v="171"/>
    <x v="4"/>
    <s v="indie rock"/>
    <x v="1940"/>
    <d v="2011-06-15T03:59:00"/>
    <x v="6"/>
    <s v="Ju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n v="4883"/>
    <s v="technology/hardware"/>
    <n v="126"/>
    <x v="2"/>
    <s v="hardware"/>
    <x v="1941"/>
    <d v="2014-05-15T06:58:51"/>
    <x v="3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n v="95"/>
    <s v="technology/hardware"/>
    <n v="138"/>
    <x v="2"/>
    <s v="hardware"/>
    <x v="1942"/>
    <d v="2011-07-04T19:52:20"/>
    <x v="6"/>
    <s v="J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n v="2478"/>
    <s v="technology/hardware"/>
    <n v="1705"/>
    <x v="2"/>
    <s v="hardware"/>
    <x v="1943"/>
    <d v="2016-08-11T06:28:36"/>
    <x v="2"/>
    <s v="Aug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n v="1789"/>
    <s v="technology/hardware"/>
    <n v="788"/>
    <x v="2"/>
    <s v="hardware"/>
    <x v="1944"/>
    <d v="2014-05-01T14:01:30"/>
    <x v="3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n v="680"/>
    <s v="technology/hardware"/>
    <n v="348"/>
    <x v="2"/>
    <s v="hardware"/>
    <x v="1945"/>
    <d v="2015-07-12T06:02:38"/>
    <x v="0"/>
    <s v="J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n v="70"/>
    <s v="technology/hardware"/>
    <n v="150"/>
    <x v="2"/>
    <s v="hardware"/>
    <x v="1946"/>
    <d v="2014-04-20T02:36:01"/>
    <x v="3"/>
    <s v="Apr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n v="23"/>
    <s v="technology/hardware"/>
    <n v="101"/>
    <x v="2"/>
    <s v="hardware"/>
    <x v="1947"/>
    <d v="2009-11-23T05:59:00"/>
    <x v="8"/>
    <s v="Nov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n v="4245"/>
    <s v="technology/hardware"/>
    <n v="800"/>
    <x v="2"/>
    <s v="hardware"/>
    <x v="1948"/>
    <d v="2016-06-06T17:02:00"/>
    <x v="2"/>
    <s v="Jun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n v="943"/>
    <s v="technology/hardware"/>
    <n v="106"/>
    <x v="2"/>
    <s v="hardware"/>
    <x v="1949"/>
    <d v="2014-07-10T10:09:11"/>
    <x v="3"/>
    <s v="J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n v="1876"/>
    <s v="technology/hardware"/>
    <n v="201"/>
    <x v="2"/>
    <s v="hardware"/>
    <x v="1950"/>
    <d v="2011-04-22T04:21:13"/>
    <x v="6"/>
    <s v="Apr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n v="834"/>
    <s v="technology/hardware"/>
    <n v="212"/>
    <x v="2"/>
    <s v="hardware"/>
    <x v="1951"/>
    <d v="2016-11-07T11:05:37"/>
    <x v="2"/>
    <s v="Nov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n v="682"/>
    <s v="technology/hardware"/>
    <n v="198"/>
    <x v="2"/>
    <s v="hardware"/>
    <x v="1952"/>
    <d v="2013-10-16T14:33:35"/>
    <x v="4"/>
    <s v="Oct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n v="147"/>
    <s v="technology/hardware"/>
    <n v="226"/>
    <x v="2"/>
    <s v="hardware"/>
    <x v="1953"/>
    <d v="2012-03-02T03:00:00"/>
    <x v="5"/>
    <s v="Mar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n v="415"/>
    <s v="technology/hardware"/>
    <n v="699"/>
    <x v="2"/>
    <s v="hardware"/>
    <x v="1954"/>
    <d v="2016-03-12T05:00:00"/>
    <x v="2"/>
    <s v="Mar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n v="290"/>
    <s v="technology/hardware"/>
    <n v="399"/>
    <x v="2"/>
    <s v="hardware"/>
    <x v="1955"/>
    <d v="2012-05-23T19:00:00"/>
    <x v="5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n v="365"/>
    <s v="technology/hardware"/>
    <n v="294"/>
    <x v="2"/>
    <s v="hardware"/>
    <x v="1956"/>
    <d v="2015-04-18T21:10:05"/>
    <x v="0"/>
    <s v="Apr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n v="660"/>
    <s v="technology/hardware"/>
    <n v="168"/>
    <x v="2"/>
    <s v="hardware"/>
    <x v="1957"/>
    <d v="2012-10-27T02:21:53"/>
    <x v="5"/>
    <s v="Oct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n v="1356"/>
    <s v="technology/hardware"/>
    <n v="1436"/>
    <x v="2"/>
    <s v="hardware"/>
    <x v="1958"/>
    <d v="2013-03-23T22:42:41"/>
    <x v="4"/>
    <s v="Mar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n v="424"/>
    <s v="technology/hardware"/>
    <n v="157"/>
    <x v="2"/>
    <s v="hardware"/>
    <x v="1959"/>
    <d v="2014-10-01T00:00:00"/>
    <x v="3"/>
    <s v="Oct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n v="33"/>
    <s v="technology/hardware"/>
    <n v="118"/>
    <x v="2"/>
    <s v="hardware"/>
    <x v="1960"/>
    <d v="2014-12-21T08:42:21"/>
    <x v="3"/>
    <s v="Dec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n v="1633"/>
    <s v="technology/hardware"/>
    <n v="1105"/>
    <x v="2"/>
    <s v="hardware"/>
    <x v="1961"/>
    <d v="2012-10-06T03:59:00"/>
    <x v="5"/>
    <s v="Oct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n v="306"/>
    <s v="technology/hardware"/>
    <n v="193"/>
    <x v="2"/>
    <s v="hardware"/>
    <x v="1962"/>
    <d v="2014-05-13T18:43:56"/>
    <x v="3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n v="205"/>
    <s v="technology/hardware"/>
    <n v="127"/>
    <x v="2"/>
    <s v="hardware"/>
    <x v="1963"/>
    <d v="2014-09-16T10:18:54"/>
    <x v="3"/>
    <s v="Sep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n v="1281"/>
    <s v="technology/hardware"/>
    <n v="260"/>
    <x v="2"/>
    <s v="hardware"/>
    <x v="1964"/>
    <d v="2016-04-22T06:32:52"/>
    <x v="2"/>
    <s v="Ap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n v="103"/>
    <s v="technology/hardware"/>
    <n v="262"/>
    <x v="2"/>
    <s v="hardware"/>
    <x v="1965"/>
    <d v="2012-01-12T01:00:00"/>
    <x v="6"/>
    <s v="Jan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n v="1513"/>
    <s v="technology/hardware"/>
    <n v="207"/>
    <x v="2"/>
    <s v="hardware"/>
    <x v="1966"/>
    <d v="2014-08-14T12:58:18"/>
    <x v="3"/>
    <s v="Aug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n v="405"/>
    <s v="technology/hardware"/>
    <n v="370"/>
    <x v="2"/>
    <s v="hardware"/>
    <x v="1967"/>
    <d v="2014-05-01T15:55:29"/>
    <x v="3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n v="510"/>
    <s v="technology/hardware"/>
    <n v="285"/>
    <x v="2"/>
    <s v="hardware"/>
    <x v="1968"/>
    <d v="2016-12-03T15:05:15"/>
    <x v="2"/>
    <s v="Dec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n v="1887"/>
    <s v="technology/hardware"/>
    <n v="579"/>
    <x v="2"/>
    <s v="hardware"/>
    <x v="1969"/>
    <d v="2016-08-05T19:01:08"/>
    <x v="2"/>
    <s v="Aug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n v="701"/>
    <s v="technology/hardware"/>
    <n v="1132"/>
    <x v="2"/>
    <s v="hardware"/>
    <x v="1970"/>
    <d v="2013-04-20T03:38:21"/>
    <x v="4"/>
    <s v="Apr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n v="3863"/>
    <s v="technology/hardware"/>
    <n v="263"/>
    <x v="2"/>
    <s v="hardware"/>
    <x v="1971"/>
    <d v="2013-11-15T04:00:00"/>
    <x v="4"/>
    <s v="Nov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n v="238"/>
    <s v="technology/hardware"/>
    <n v="674"/>
    <x v="2"/>
    <s v="hardware"/>
    <x v="1972"/>
    <d v="2012-11-18T01:17:24"/>
    <x v="5"/>
    <s v="Nov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n v="2051"/>
    <s v="technology/hardware"/>
    <n v="257"/>
    <x v="2"/>
    <s v="hardware"/>
    <x v="1973"/>
    <d v="2016-08-06T07:00:00"/>
    <x v="2"/>
    <s v="Aug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n v="402"/>
    <s v="technology/hardware"/>
    <n v="375"/>
    <x v="2"/>
    <s v="hardware"/>
    <x v="1974"/>
    <d v="2013-08-19T08:01:09"/>
    <x v="4"/>
    <s v="Aug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n v="253"/>
    <s v="technology/hardware"/>
    <n v="209"/>
    <x v="2"/>
    <s v="hardware"/>
    <x v="1975"/>
    <d v="2013-03-10T18:07:31"/>
    <x v="4"/>
    <s v="Mar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n v="473"/>
    <s v="technology/hardware"/>
    <n v="347"/>
    <x v="2"/>
    <s v="hardware"/>
    <x v="1976"/>
    <d v="2013-07-13T21:35:25"/>
    <x v="4"/>
    <s v="Jul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n v="821"/>
    <s v="technology/hardware"/>
    <n v="402"/>
    <x v="2"/>
    <s v="hardware"/>
    <x v="1977"/>
    <d v="2015-12-19T07:59:00"/>
    <x v="0"/>
    <s v="Dec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n v="388"/>
    <s v="technology/hardware"/>
    <n v="1027"/>
    <x v="2"/>
    <s v="hardware"/>
    <x v="1978"/>
    <d v="2012-06-12T07:00:00"/>
    <x v="5"/>
    <s v="Jun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n v="813"/>
    <s v="technology/hardware"/>
    <n v="115"/>
    <x v="2"/>
    <s v="hardware"/>
    <x v="1979"/>
    <d v="2015-11-19T04:59:00"/>
    <x v="0"/>
    <s v="Nov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n v="1945"/>
    <s v="technology/hardware"/>
    <n v="355"/>
    <x v="2"/>
    <s v="hardware"/>
    <x v="1980"/>
    <d v="2016-04-03T12:01:02"/>
    <x v="2"/>
    <s v="Apr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n v="12"/>
    <s v="photography/people"/>
    <n v="5"/>
    <x v="8"/>
    <s v="people"/>
    <x v="1981"/>
    <d v="2014-07-09T17:24:25"/>
    <x v="3"/>
    <s v="Jul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n v="0"/>
    <s v="photography/people"/>
    <n v="0"/>
    <x v="8"/>
    <s v="people"/>
    <x v="1982"/>
    <d v="2016-12-04T15:04:47"/>
    <x v="2"/>
    <s v="Dec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n v="16"/>
    <s v="photography/people"/>
    <n v="4"/>
    <x v="8"/>
    <s v="people"/>
    <x v="1983"/>
    <d v="2016-09-02T07:00:00"/>
    <x v="2"/>
    <s v="Sep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n v="7"/>
    <s v="photography/people"/>
    <n v="21"/>
    <x v="8"/>
    <s v="people"/>
    <x v="1984"/>
    <d v="2014-11-30T19:58:01"/>
    <x v="3"/>
    <s v="Nov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n v="4"/>
    <s v="photography/people"/>
    <n v="3"/>
    <x v="8"/>
    <s v="people"/>
    <x v="1985"/>
    <d v="2016-08-02T23:00:00"/>
    <x v="2"/>
    <s v="Aug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n v="1"/>
    <s v="photography/people"/>
    <n v="0"/>
    <x v="8"/>
    <s v="people"/>
    <x v="1986"/>
    <d v="2016-03-14T09:24:43"/>
    <x v="2"/>
    <s v="Mar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n v="28"/>
    <s v="photography/people"/>
    <n v="42"/>
    <x v="8"/>
    <s v="people"/>
    <x v="1987"/>
    <d v="2015-03-01T15:21:16"/>
    <x v="0"/>
    <s v="Mar"/>
  </r>
  <r>
    <n v="1988"/>
    <s v="Phillip Michael Photography"/>
    <s v="Expressing art in an image!"/>
    <n v="6000"/>
    <n v="25"/>
    <x v="2"/>
    <s v="US"/>
    <s v="USD"/>
    <n v="1440094742"/>
    <n v="1437502742"/>
    <n v="1"/>
    <s v="photography/people"/>
    <n v="0"/>
    <x v="8"/>
    <s v="people"/>
    <x v="1988"/>
    <d v="2015-08-20T18:19:02"/>
    <x v="0"/>
    <s v="Aug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n v="1"/>
    <s v="photography/people"/>
    <n v="1"/>
    <x v="8"/>
    <s v="people"/>
    <x v="1989"/>
    <d v="2016-12-11T16:20:08"/>
    <x v="2"/>
    <s v="Dec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n v="5"/>
    <s v="photography/people"/>
    <n v="17"/>
    <x v="8"/>
    <s v="people"/>
    <x v="1990"/>
    <d v="2016-02-13T04:42:12"/>
    <x v="2"/>
    <s v="Feb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n v="3"/>
    <s v="photography/people"/>
    <n v="7"/>
    <x v="8"/>
    <s v="people"/>
    <x v="1991"/>
    <d v="2015-07-03T21:26:26"/>
    <x v="0"/>
    <s v="Jul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n v="2"/>
    <s v="photography/people"/>
    <n v="0"/>
    <x v="8"/>
    <s v="people"/>
    <x v="1992"/>
    <d v="2015-02-18T03:26:31"/>
    <x v="0"/>
    <s v="Feb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n v="0"/>
    <s v="photography/people"/>
    <n v="0"/>
    <x v="8"/>
    <s v="people"/>
    <x v="1993"/>
    <d v="2015-12-21T14:07:17"/>
    <x v="0"/>
    <s v="Dec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n v="0"/>
    <s v="photography/people"/>
    <n v="0"/>
    <x v="8"/>
    <s v="people"/>
    <x v="1994"/>
    <d v="2016-12-07T01:09:02"/>
    <x v="2"/>
    <s v="Dec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n v="3"/>
    <s v="photography/people"/>
    <n v="8"/>
    <x v="8"/>
    <s v="people"/>
    <x v="1995"/>
    <d v="2015-07-16T21:38:56"/>
    <x v="0"/>
    <s v="Ju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n v="0"/>
    <s v="photography/people"/>
    <n v="0"/>
    <x v="8"/>
    <s v="people"/>
    <x v="1996"/>
    <d v="2014-07-10T19:40:11"/>
    <x v="3"/>
    <s v="Jul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n v="0"/>
    <s v="photography/people"/>
    <n v="0"/>
    <x v="8"/>
    <s v="people"/>
    <x v="1997"/>
    <d v="2014-08-26T22:20:12"/>
    <x v="3"/>
    <s v="Aug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n v="3"/>
    <s v="photography/people"/>
    <n v="26"/>
    <x v="8"/>
    <s v="people"/>
    <x v="1998"/>
    <d v="2014-08-01T02:50:38"/>
    <x v="3"/>
    <s v="Aug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n v="7"/>
    <s v="photography/people"/>
    <n v="1"/>
    <x v="8"/>
    <s v="people"/>
    <x v="1999"/>
    <d v="2014-11-13T12:35:08"/>
    <x v="3"/>
    <s v="Nov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n v="25"/>
    <s v="photography/people"/>
    <n v="13"/>
    <x v="8"/>
    <s v="people"/>
    <x v="2000"/>
    <d v="2016-01-06T22:50:13"/>
    <x v="0"/>
    <s v="Jan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n v="1637"/>
    <s v="technology/hardware"/>
    <n v="382"/>
    <x v="2"/>
    <s v="hardware"/>
    <x v="2001"/>
    <d v="2015-06-12T20:00:00"/>
    <x v="0"/>
    <s v="Ju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n v="1375"/>
    <s v="technology/hardware"/>
    <n v="217"/>
    <x v="2"/>
    <s v="hardware"/>
    <x v="2002"/>
    <d v="2017-01-23T17:05:43"/>
    <x v="2"/>
    <s v="Jan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n v="17"/>
    <s v="technology/hardware"/>
    <n v="312"/>
    <x v="2"/>
    <s v="hardware"/>
    <x v="2003"/>
    <d v="2010-07-02T23:00:00"/>
    <x v="7"/>
    <s v="J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n v="354"/>
    <s v="technology/hardware"/>
    <n v="234"/>
    <x v="2"/>
    <s v="hardware"/>
    <x v="2004"/>
    <d v="2014-07-10T14:31:03"/>
    <x v="3"/>
    <s v="Jul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n v="191"/>
    <s v="technology/hardware"/>
    <n v="124"/>
    <x v="2"/>
    <s v="hardware"/>
    <x v="2005"/>
    <d v="2013-10-16T03:59:00"/>
    <x v="4"/>
    <s v="Oct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n v="303"/>
    <s v="technology/hardware"/>
    <n v="248"/>
    <x v="2"/>
    <s v="hardware"/>
    <x v="2006"/>
    <d v="2014-12-03T13:00:45"/>
    <x v="3"/>
    <s v="Dec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n v="137"/>
    <s v="technology/hardware"/>
    <n v="116"/>
    <x v="2"/>
    <s v="hardware"/>
    <x v="2007"/>
    <d v="2010-08-24T04:00:00"/>
    <x v="7"/>
    <s v="Aug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n v="41"/>
    <s v="technology/hardware"/>
    <n v="117"/>
    <x v="2"/>
    <s v="hardware"/>
    <x v="2008"/>
    <d v="2011-09-19T14:30:22"/>
    <x v="6"/>
    <s v="Sep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n v="398"/>
    <s v="technology/hardware"/>
    <n v="305"/>
    <x v="2"/>
    <s v="hardware"/>
    <x v="2009"/>
    <d v="2016-11-23T08:45:43"/>
    <x v="2"/>
    <s v="Nov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n v="1737"/>
    <s v="technology/hardware"/>
    <n v="320"/>
    <x v="2"/>
    <s v="hardware"/>
    <x v="2010"/>
    <d v="2016-08-18T23:54:51"/>
    <x v="2"/>
    <s v="Aug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n v="971"/>
    <s v="technology/hardware"/>
    <n v="820"/>
    <x v="2"/>
    <s v="hardware"/>
    <x v="2011"/>
    <d v="2016-01-11T23:00:00"/>
    <x v="0"/>
    <s v="Jan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n v="183"/>
    <s v="technology/hardware"/>
    <n v="235"/>
    <x v="2"/>
    <s v="hardware"/>
    <x v="2012"/>
    <d v="2015-02-05T19:44:01"/>
    <x v="0"/>
    <s v="Feb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n v="4562"/>
    <s v="technology/hardware"/>
    <n v="495"/>
    <x v="2"/>
    <s v="hardware"/>
    <x v="2013"/>
    <d v="2016-07-08T23:03:34"/>
    <x v="2"/>
    <s v="J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n v="26457"/>
    <s v="technology/hardware"/>
    <n v="7814"/>
    <x v="2"/>
    <s v="hardware"/>
    <x v="2014"/>
    <d v="2013-03-25T04:08:59"/>
    <x v="4"/>
    <s v="Mar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n v="162"/>
    <s v="technology/hardware"/>
    <n v="113"/>
    <x v="2"/>
    <s v="hardware"/>
    <x v="2015"/>
    <d v="2011-09-09T21:02:43"/>
    <x v="6"/>
    <s v="Sep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n v="479"/>
    <s v="technology/hardware"/>
    <n v="922"/>
    <x v="2"/>
    <s v="hardware"/>
    <x v="2016"/>
    <d v="2013-03-09T21:08:19"/>
    <x v="4"/>
    <s v="Mar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n v="426"/>
    <s v="technology/hardware"/>
    <n v="125"/>
    <x v="2"/>
    <s v="hardware"/>
    <x v="2017"/>
    <d v="2012-03-24T04:00:00"/>
    <x v="5"/>
    <s v="Mar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n v="450"/>
    <s v="technology/hardware"/>
    <n v="102"/>
    <x v="2"/>
    <s v="hardware"/>
    <x v="2018"/>
    <d v="2015-08-13T08:46:49"/>
    <x v="0"/>
    <s v="Aug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n v="1780"/>
    <s v="technology/hardware"/>
    <n v="485"/>
    <x v="2"/>
    <s v="hardware"/>
    <x v="2019"/>
    <d v="2016-09-22T17:00:21"/>
    <x v="2"/>
    <s v="Sep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n v="122"/>
    <s v="technology/hardware"/>
    <n v="192"/>
    <x v="2"/>
    <s v="hardware"/>
    <x v="2020"/>
    <d v="2014-05-14T23:04:00"/>
    <x v="3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n v="95"/>
    <s v="technology/hardware"/>
    <n v="281"/>
    <x v="2"/>
    <s v="hardware"/>
    <x v="2021"/>
    <d v="2014-09-24T01:41:37"/>
    <x v="3"/>
    <s v="Sep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n v="325"/>
    <s v="technology/hardware"/>
    <n v="125"/>
    <x v="2"/>
    <s v="hardware"/>
    <x v="2022"/>
    <d v="2016-06-11T13:39:32"/>
    <x v="2"/>
    <s v="Ju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n v="353"/>
    <s v="technology/hardware"/>
    <n v="161"/>
    <x v="2"/>
    <s v="hardware"/>
    <x v="2023"/>
    <d v="2015-06-11T10:05:53"/>
    <x v="0"/>
    <s v="Jun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n v="105"/>
    <s v="technology/hardware"/>
    <n v="585"/>
    <x v="2"/>
    <s v="hardware"/>
    <x v="2024"/>
    <d v="2012-08-13T03:00:00"/>
    <x v="5"/>
    <s v="Aug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n v="729"/>
    <s v="technology/hardware"/>
    <n v="201"/>
    <x v="2"/>
    <s v="hardware"/>
    <x v="2025"/>
    <d v="2015-06-11T04:25:46"/>
    <x v="0"/>
    <s v="Jun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n v="454"/>
    <s v="technology/hardware"/>
    <n v="133"/>
    <x v="2"/>
    <s v="hardware"/>
    <x v="2026"/>
    <d v="2014-04-21T03:59:00"/>
    <x v="3"/>
    <s v="Ap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n v="539"/>
    <s v="technology/hardware"/>
    <n v="120"/>
    <x v="2"/>
    <s v="hardware"/>
    <x v="2027"/>
    <d v="2015-03-30T18:31:59"/>
    <x v="0"/>
    <s v="Mar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n v="79"/>
    <s v="technology/hardware"/>
    <n v="126"/>
    <x v="2"/>
    <s v="hardware"/>
    <x v="2028"/>
    <d v="2010-03-15T21:55:00"/>
    <x v="7"/>
    <s v="Mar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n v="94"/>
    <s v="technology/hardware"/>
    <n v="361"/>
    <x v="2"/>
    <s v="hardware"/>
    <x v="2029"/>
    <d v="2014-08-27T00:31:21"/>
    <x v="3"/>
    <s v="Aug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n v="625"/>
    <s v="technology/hardware"/>
    <n v="226"/>
    <x v="2"/>
    <s v="hardware"/>
    <x v="2030"/>
    <d v="2012-11-29T23:54:56"/>
    <x v="5"/>
    <s v="Nov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n v="508"/>
    <s v="technology/hardware"/>
    <n v="120"/>
    <x v="2"/>
    <s v="hardware"/>
    <x v="2031"/>
    <d v="2015-01-09T01:00:00"/>
    <x v="3"/>
    <s v="Ja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n v="531"/>
    <s v="technology/hardware"/>
    <n v="304"/>
    <x v="2"/>
    <s v="hardware"/>
    <x v="2032"/>
    <d v="2016-12-15T05:00:00"/>
    <x v="2"/>
    <s v="Dec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n v="158"/>
    <s v="technology/hardware"/>
    <n v="179"/>
    <x v="2"/>
    <s v="hardware"/>
    <x v="2033"/>
    <d v="2014-04-26T01:58:38"/>
    <x v="3"/>
    <s v="Apr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n v="508"/>
    <s v="technology/hardware"/>
    <n v="387"/>
    <x v="2"/>
    <s v="hardware"/>
    <x v="2034"/>
    <d v="2015-05-07T06:58:00"/>
    <x v="0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n v="644"/>
    <s v="technology/hardware"/>
    <n v="211"/>
    <x v="2"/>
    <s v="hardware"/>
    <x v="2035"/>
    <d v="2015-12-19T01:00:00"/>
    <x v="0"/>
    <s v="Dec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n v="848"/>
    <s v="technology/hardware"/>
    <n v="132"/>
    <x v="2"/>
    <s v="hardware"/>
    <x v="2036"/>
    <d v="2014-05-09T20:45:19"/>
    <x v="3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n v="429"/>
    <s v="technology/hardware"/>
    <n v="300"/>
    <x v="2"/>
    <s v="hardware"/>
    <x v="2037"/>
    <d v="2013-12-30T06:02:33"/>
    <x v="4"/>
    <s v="Dec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n v="204"/>
    <s v="technology/hardware"/>
    <n v="421"/>
    <x v="2"/>
    <s v="hardware"/>
    <x v="2038"/>
    <d v="2013-07-01T18:00:00"/>
    <x v="4"/>
    <s v="Jul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n v="379"/>
    <s v="technology/hardware"/>
    <n v="136"/>
    <x v="2"/>
    <s v="hardware"/>
    <x v="2039"/>
    <d v="2016-12-01T04:59:00"/>
    <x v="2"/>
    <s v="Dec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n v="271"/>
    <s v="technology/hardware"/>
    <n v="248"/>
    <x v="2"/>
    <s v="hardware"/>
    <x v="2040"/>
    <d v="2013-11-15T23:15:03"/>
    <x v="4"/>
    <s v="Nov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n v="120"/>
    <s v="technology/hardware"/>
    <n v="182"/>
    <x v="2"/>
    <s v="hardware"/>
    <x v="2041"/>
    <d v="2016-11-10T13:37:07"/>
    <x v="2"/>
    <s v="Nov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n v="140"/>
    <s v="technology/hardware"/>
    <n v="124"/>
    <x v="2"/>
    <s v="hardware"/>
    <x v="2042"/>
    <d v="2016-01-22T16:59:34"/>
    <x v="0"/>
    <s v="Jan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n v="193"/>
    <s v="technology/hardware"/>
    <n v="506"/>
    <x v="2"/>
    <s v="hardware"/>
    <x v="2043"/>
    <d v="2016-12-11T04:59:00"/>
    <x v="2"/>
    <s v="Dec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n v="180"/>
    <s v="technology/hardware"/>
    <n v="108"/>
    <x v="2"/>
    <s v="hardware"/>
    <x v="2044"/>
    <d v="2015-06-13T16:25:14"/>
    <x v="0"/>
    <s v="Ju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n v="263"/>
    <s v="technology/hardware"/>
    <n v="819"/>
    <x v="2"/>
    <s v="hardware"/>
    <x v="2045"/>
    <d v="2012-07-09T02:07:27"/>
    <x v="5"/>
    <s v="J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n v="217"/>
    <s v="technology/hardware"/>
    <n v="121"/>
    <x v="2"/>
    <s v="hardware"/>
    <x v="2046"/>
    <d v="2013-05-23T04:07:24"/>
    <x v="4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n v="443"/>
    <s v="technology/hardware"/>
    <n v="103"/>
    <x v="2"/>
    <s v="hardware"/>
    <x v="2047"/>
    <d v="2015-04-17T00:00:00"/>
    <x v="0"/>
    <s v="Apr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n v="1373"/>
    <s v="technology/hardware"/>
    <n v="148"/>
    <x v="2"/>
    <s v="hardware"/>
    <x v="2048"/>
    <d v="2013-05-23T15:38:11"/>
    <x v="4"/>
    <s v="Ma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n v="742"/>
    <s v="technology/hardware"/>
    <n v="120"/>
    <x v="2"/>
    <s v="hardware"/>
    <x v="2049"/>
    <d v="2013-12-02T22:59:00"/>
    <x v="4"/>
    <s v="Dec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n v="170"/>
    <s v="technology/hardware"/>
    <n v="473"/>
    <x v="2"/>
    <s v="hardware"/>
    <x v="2050"/>
    <d v="2015-05-31T01:42:58"/>
    <x v="0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n v="242"/>
    <s v="technology/hardware"/>
    <n v="130"/>
    <x v="2"/>
    <s v="hardware"/>
    <x v="2051"/>
    <d v="2013-12-26T00:32:17"/>
    <x v="4"/>
    <s v="De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n v="541"/>
    <s v="technology/hardware"/>
    <n v="353"/>
    <x v="2"/>
    <s v="hardware"/>
    <x v="2052"/>
    <d v="2016-02-20T02:00:53"/>
    <x v="2"/>
    <s v="Feb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n v="121"/>
    <s v="technology/hardware"/>
    <n v="101"/>
    <x v="2"/>
    <s v="hardware"/>
    <x v="2053"/>
    <d v="2015-11-25T15:49:11"/>
    <x v="0"/>
    <s v="Nov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n v="621"/>
    <s v="technology/hardware"/>
    <n v="114"/>
    <x v="2"/>
    <s v="hardware"/>
    <x v="2054"/>
    <d v="2014-05-02T12:30:10"/>
    <x v="3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n v="101"/>
    <s v="technology/hardware"/>
    <n v="167"/>
    <x v="2"/>
    <s v="hardware"/>
    <x v="2055"/>
    <d v="2014-12-03T04:00:00"/>
    <x v="3"/>
    <s v="De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n v="554"/>
    <s v="technology/hardware"/>
    <n v="153"/>
    <x v="2"/>
    <s v="hardware"/>
    <x v="2056"/>
    <d v="2013-04-17T18:15:42"/>
    <x v="4"/>
    <s v="Apr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n v="666"/>
    <s v="technology/hardware"/>
    <n v="202"/>
    <x v="2"/>
    <s v="hardware"/>
    <x v="2057"/>
    <d v="2016-02-26T11:52:12"/>
    <x v="2"/>
    <s v="Feb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n v="410"/>
    <s v="technology/hardware"/>
    <n v="168"/>
    <x v="2"/>
    <s v="hardware"/>
    <x v="2058"/>
    <d v="2015-03-02T20:00:00"/>
    <x v="0"/>
    <s v="Mar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n v="375"/>
    <s v="technology/hardware"/>
    <n v="143"/>
    <x v="2"/>
    <s v="hardware"/>
    <x v="2059"/>
    <d v="2016-01-31T21:59:00"/>
    <x v="0"/>
    <s v="Jan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n v="1364"/>
    <s v="technology/hardware"/>
    <n v="196"/>
    <x v="2"/>
    <s v="hardware"/>
    <x v="2060"/>
    <d v="2014-07-23T15:25:50"/>
    <x v="3"/>
    <s v="J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n v="35"/>
    <s v="technology/hardware"/>
    <n v="108"/>
    <x v="2"/>
    <s v="hardware"/>
    <x v="2061"/>
    <d v="2016-12-31T18:20:54"/>
    <x v="2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n v="203"/>
    <s v="technology/hardware"/>
    <n v="115"/>
    <x v="2"/>
    <s v="hardware"/>
    <x v="2062"/>
    <d v="2016-03-24T08:11:38"/>
    <x v="2"/>
    <s v="Mar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n v="49"/>
    <s v="technology/hardware"/>
    <n v="148"/>
    <x v="2"/>
    <s v="hardware"/>
    <x v="2063"/>
    <d v="2016-05-15T17:35:01"/>
    <x v="2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n v="5812"/>
    <s v="technology/hardware"/>
    <n v="191"/>
    <x v="2"/>
    <s v="hardware"/>
    <x v="2064"/>
    <d v="2013-05-31T12:00:00"/>
    <x v="4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n v="1556"/>
    <s v="technology/hardware"/>
    <n v="199"/>
    <x v="2"/>
    <s v="hardware"/>
    <x v="2065"/>
    <d v="2013-12-25T08:00:29"/>
    <x v="4"/>
    <s v="Dec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n v="65"/>
    <s v="technology/hardware"/>
    <n v="219"/>
    <x v="2"/>
    <s v="hardware"/>
    <x v="2066"/>
    <d v="2014-08-23T18:31:23"/>
    <x v="3"/>
    <s v="Aug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n v="10"/>
    <s v="technology/hardware"/>
    <n v="127"/>
    <x v="2"/>
    <s v="hardware"/>
    <x v="2067"/>
    <d v="2015-05-24T20:29:36"/>
    <x v="0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n v="76"/>
    <s v="technology/hardware"/>
    <n v="105"/>
    <x v="2"/>
    <s v="hardware"/>
    <x v="2068"/>
    <d v="2016-10-20T20:11:55"/>
    <x v="2"/>
    <s v="Oct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n v="263"/>
    <s v="technology/hardware"/>
    <n v="128"/>
    <x v="2"/>
    <s v="hardware"/>
    <x v="2069"/>
    <d v="2016-01-02T23:19:51"/>
    <x v="0"/>
    <s v="Ja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n v="1530"/>
    <s v="technology/hardware"/>
    <n v="317"/>
    <x v="2"/>
    <s v="hardware"/>
    <x v="2070"/>
    <d v="2016-06-28T15:45:23"/>
    <x v="2"/>
    <s v="Jun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n v="278"/>
    <s v="technology/hardware"/>
    <n v="281"/>
    <x v="2"/>
    <s v="hardware"/>
    <x v="2071"/>
    <d v="2016-10-02T06:41:24"/>
    <x v="2"/>
    <s v="Oct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n v="350"/>
    <s v="technology/hardware"/>
    <n v="111"/>
    <x v="2"/>
    <s v="hardware"/>
    <x v="2072"/>
    <d v="2016-05-07T13:57:12"/>
    <x v="2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n v="470"/>
    <s v="technology/hardware"/>
    <n v="153"/>
    <x v="2"/>
    <s v="hardware"/>
    <x v="2073"/>
    <d v="2015-05-08T16:01:58"/>
    <x v="0"/>
    <s v="May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n v="3"/>
    <s v="technology/hardware"/>
    <n v="103"/>
    <x v="2"/>
    <s v="hardware"/>
    <x v="2074"/>
    <d v="2016-05-06T19:49:42"/>
    <x v="2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n v="8200"/>
    <s v="technology/hardware"/>
    <n v="1678"/>
    <x v="2"/>
    <s v="hardware"/>
    <x v="2075"/>
    <d v="2013-07-25T16:21:28"/>
    <x v="4"/>
    <s v="Jul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n v="8359"/>
    <s v="technology/hardware"/>
    <n v="543"/>
    <x v="2"/>
    <s v="hardware"/>
    <x v="2076"/>
    <d v="2014-07-23T21:08:09"/>
    <x v="3"/>
    <s v="J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n v="188"/>
    <s v="technology/hardware"/>
    <n v="116"/>
    <x v="2"/>
    <s v="hardware"/>
    <x v="2077"/>
    <d v="2015-06-05T21:00:00"/>
    <x v="0"/>
    <s v="Ju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n v="48"/>
    <s v="technology/hardware"/>
    <n v="131"/>
    <x v="2"/>
    <s v="hardware"/>
    <x v="2078"/>
    <d v="2016-12-18T18:30:57"/>
    <x v="2"/>
    <s v="Dec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n v="607"/>
    <s v="technology/hardware"/>
    <n v="288"/>
    <x v="2"/>
    <s v="hardware"/>
    <x v="2079"/>
    <d v="2015-06-25T19:00:00"/>
    <x v="0"/>
    <s v="Jun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n v="50"/>
    <s v="technology/hardware"/>
    <n v="508"/>
    <x v="2"/>
    <s v="hardware"/>
    <x v="2080"/>
    <d v="2015-11-11T23:58:20"/>
    <x v="0"/>
    <s v="Nov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n v="55"/>
    <s v="music/indie rock"/>
    <n v="115"/>
    <x v="4"/>
    <s v="indie rock"/>
    <x v="2081"/>
    <d v="2012-05-16T04:59:00"/>
    <x v="5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n v="38"/>
    <s v="music/indie rock"/>
    <n v="111"/>
    <x v="4"/>
    <s v="indie rock"/>
    <x v="2082"/>
    <d v="2011-11-24T03:53:16"/>
    <x v="6"/>
    <s v="Nov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n v="25"/>
    <s v="music/indie rock"/>
    <n v="113"/>
    <x v="4"/>
    <s v="indie rock"/>
    <x v="2083"/>
    <d v="2012-06-04T17:19:55"/>
    <x v="5"/>
    <s v="Jun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n v="46"/>
    <s v="music/indie rock"/>
    <n v="108"/>
    <x v="4"/>
    <s v="indie rock"/>
    <x v="2084"/>
    <d v="2014-05-04T06:59:00"/>
    <x v="3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n v="83"/>
    <s v="music/indie rock"/>
    <n v="124"/>
    <x v="4"/>
    <s v="indie rock"/>
    <x v="2085"/>
    <d v="2012-07-15T20:03:07"/>
    <x v="5"/>
    <s v="Jul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n v="35"/>
    <s v="music/indie rock"/>
    <n v="101"/>
    <x v="4"/>
    <s v="indie rock"/>
    <x v="2086"/>
    <d v="2011-12-14T04:59:00"/>
    <x v="6"/>
    <s v="De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n v="25"/>
    <s v="music/indie rock"/>
    <n v="104"/>
    <x v="4"/>
    <s v="indie rock"/>
    <x v="2087"/>
    <d v="2011-09-08T04:54:18"/>
    <x v="6"/>
    <s v="Sep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n v="75"/>
    <s v="music/indie rock"/>
    <n v="116"/>
    <x v="4"/>
    <s v="indie rock"/>
    <x v="2088"/>
    <d v="2010-09-11T03:59:00"/>
    <x v="7"/>
    <s v="Sep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n v="62"/>
    <s v="music/indie rock"/>
    <n v="120"/>
    <x v="4"/>
    <s v="indie rock"/>
    <x v="2089"/>
    <d v="2013-08-02T01:49:54"/>
    <x v="4"/>
    <s v="Aug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n v="160"/>
    <s v="music/indie rock"/>
    <n v="115"/>
    <x v="4"/>
    <s v="indie rock"/>
    <x v="2090"/>
    <d v="2013-02-24T09:09:15"/>
    <x v="4"/>
    <s v="Feb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n v="246"/>
    <s v="music/indie rock"/>
    <n v="120"/>
    <x v="4"/>
    <s v="indie rock"/>
    <x v="2091"/>
    <d v="2011-03-01T20:00:00"/>
    <x v="6"/>
    <s v="Mar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n v="55"/>
    <s v="music/indie rock"/>
    <n v="101"/>
    <x v="4"/>
    <s v="indie rock"/>
    <x v="2092"/>
    <d v="2011-10-07T16:58:52"/>
    <x v="6"/>
    <s v="Oct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n v="23"/>
    <s v="music/indie rock"/>
    <n v="102"/>
    <x v="4"/>
    <s v="indie rock"/>
    <x v="2093"/>
    <d v="2012-12-22T21:30:32"/>
    <x v="5"/>
    <s v="De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n v="72"/>
    <s v="music/indie rock"/>
    <n v="121"/>
    <x v="4"/>
    <s v="indie rock"/>
    <x v="2094"/>
    <d v="2012-03-05T03:00:00"/>
    <x v="5"/>
    <s v="Mar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n v="22"/>
    <s v="music/indie rock"/>
    <n v="100"/>
    <x v="4"/>
    <s v="indie rock"/>
    <x v="2095"/>
    <d v="2011-10-02T17:36:13"/>
    <x v="6"/>
    <s v="Oct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n v="14"/>
    <s v="music/indie rock"/>
    <n v="102"/>
    <x v="4"/>
    <s v="indie rock"/>
    <x v="2096"/>
    <d v="2012-10-26T03:59:00"/>
    <x v="5"/>
    <s v="Oct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n v="38"/>
    <s v="music/indie rock"/>
    <n v="100"/>
    <x v="4"/>
    <s v="indie rock"/>
    <x v="2097"/>
    <d v="2011-12-01T15:02:15"/>
    <x v="6"/>
    <s v="Dec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n v="32"/>
    <s v="music/indie rock"/>
    <n v="100"/>
    <x v="4"/>
    <s v="indie rock"/>
    <x v="2098"/>
    <d v="2012-03-08T02:43:55"/>
    <x v="5"/>
    <s v="Mar"/>
  </r>
  <r>
    <n v="2099"/>
    <s v="Roosevelt Died."/>
    <s v="Our tour van died, we need help!"/>
    <n v="3000"/>
    <n v="3971"/>
    <x v="0"/>
    <s v="US"/>
    <s v="USD"/>
    <n v="1435808400"/>
    <n v="1434650084"/>
    <n v="63"/>
    <s v="music/indie rock"/>
    <n v="132"/>
    <x v="4"/>
    <s v="indie rock"/>
    <x v="2099"/>
    <d v="2015-07-02T03:40:00"/>
    <x v="0"/>
    <s v="J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n v="27"/>
    <s v="music/indie rock"/>
    <n v="137"/>
    <x v="4"/>
    <s v="indie rock"/>
    <x v="2100"/>
    <d v="2012-06-30T03:59:00"/>
    <x v="5"/>
    <s v="Ju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n v="44"/>
    <s v="music/indie rock"/>
    <n v="113"/>
    <x v="4"/>
    <s v="indie rock"/>
    <x v="2101"/>
    <d v="2012-02-13T03:35:14"/>
    <x v="6"/>
    <s v="Feb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n v="38"/>
    <s v="music/indie rock"/>
    <n v="136"/>
    <x v="4"/>
    <s v="indie rock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n v="115"/>
    <s v="music/indie rock"/>
    <n v="146"/>
    <x v="4"/>
    <s v="indie rock"/>
    <x v="2103"/>
    <d v="2012-11-09T19:07:07"/>
    <x v="5"/>
    <s v="Nov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n v="37"/>
    <s v="music/indie rock"/>
    <n v="130"/>
    <x v="4"/>
    <s v="indie rock"/>
    <x v="2104"/>
    <d v="2013-05-31T00:00:00"/>
    <x v="4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n v="99"/>
    <s v="music/indie rock"/>
    <n v="254"/>
    <x v="4"/>
    <s v="indie rock"/>
    <x v="2105"/>
    <d v="2014-11-21T04:00:00"/>
    <x v="3"/>
    <s v="Nov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n v="44"/>
    <s v="music/indie rock"/>
    <n v="107"/>
    <x v="4"/>
    <s v="indie rock"/>
    <x v="2106"/>
    <d v="2013-01-26T05:09:34"/>
    <x v="5"/>
    <s v="Jan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n v="58"/>
    <s v="music/indie rock"/>
    <n v="108"/>
    <x v="4"/>
    <s v="indie rock"/>
    <x v="2107"/>
    <d v="2014-11-12T18:03:13"/>
    <x v="3"/>
    <s v="Nov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n v="191"/>
    <s v="music/indie rock"/>
    <n v="107"/>
    <x v="4"/>
    <s v="indie rock"/>
    <x v="2108"/>
    <d v="2012-09-10T03:55:00"/>
    <x v="5"/>
    <s v="Sep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n v="40"/>
    <s v="music/indie rock"/>
    <n v="107"/>
    <x v="4"/>
    <s v="indie rock"/>
    <x v="2109"/>
    <d v="2015-07-05T17:00:17"/>
    <x v="0"/>
    <s v="Jul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n v="38"/>
    <s v="music/indie rock"/>
    <n v="100"/>
    <x v="4"/>
    <s v="indie rock"/>
    <x v="2110"/>
    <d v="2014-05-28T04:59:00"/>
    <x v="3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n v="39"/>
    <s v="music/indie rock"/>
    <n v="107"/>
    <x v="4"/>
    <s v="indie rock"/>
    <x v="2111"/>
    <d v="2011-08-15T01:00:00"/>
    <x v="6"/>
    <s v="Aug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n v="11"/>
    <s v="music/indie rock"/>
    <n v="100"/>
    <x v="4"/>
    <s v="indie rock"/>
    <x v="2112"/>
    <d v="2013-04-15T22:16:33"/>
    <x v="4"/>
    <s v="Apr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n v="107"/>
    <s v="music/indie rock"/>
    <n v="105"/>
    <x v="4"/>
    <s v="indie rock"/>
    <x v="2113"/>
    <d v="2014-09-23T20:46:16"/>
    <x v="3"/>
    <s v="Se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n v="147"/>
    <s v="music/indie rock"/>
    <n v="105"/>
    <x v="4"/>
    <s v="indie rock"/>
    <x v="2114"/>
    <d v="2010-12-09T04:59:00"/>
    <x v="7"/>
    <s v="Dec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n v="36"/>
    <s v="music/indie rock"/>
    <n v="226"/>
    <x v="4"/>
    <s v="indie rock"/>
    <x v="2115"/>
    <d v="2011-02-20T01:56:41"/>
    <x v="6"/>
    <s v="Feb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n v="92"/>
    <s v="music/indie rock"/>
    <n v="101"/>
    <x v="4"/>
    <s v="indie rock"/>
    <x v="2116"/>
    <d v="2012-10-02T18:40:03"/>
    <x v="5"/>
    <s v="Oct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n v="35"/>
    <s v="music/indie rock"/>
    <n v="148"/>
    <x v="4"/>
    <s v="indie rock"/>
    <x v="2117"/>
    <d v="2015-10-27T04:59:00"/>
    <x v="0"/>
    <s v="Oct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n v="17"/>
    <s v="music/indie rock"/>
    <n v="135"/>
    <x v="4"/>
    <s v="indie rock"/>
    <x v="2118"/>
    <d v="2011-07-24T20:08:56"/>
    <x v="6"/>
    <s v="Jul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n v="22"/>
    <s v="music/indie rock"/>
    <n v="101"/>
    <x v="4"/>
    <s v="indie rock"/>
    <x v="2119"/>
    <d v="2012-08-16T03:07:25"/>
    <x v="5"/>
    <s v="Aug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n v="69"/>
    <s v="music/indie rock"/>
    <n v="101"/>
    <x v="4"/>
    <s v="indie rock"/>
    <x v="2120"/>
    <d v="2014-01-01T23:08:56"/>
    <x v="4"/>
    <s v="Jan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n v="10"/>
    <s v="games/video games"/>
    <n v="1"/>
    <x v="6"/>
    <s v="video games"/>
    <x v="2121"/>
    <d v="2017-01-11T17:49:08"/>
    <x v="2"/>
    <s v="Jan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n v="3"/>
    <s v="games/video games"/>
    <n v="0"/>
    <x v="6"/>
    <s v="video games"/>
    <x v="2122"/>
    <d v="2017-01-07T07:12:49"/>
    <x v="2"/>
    <s v="Jan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n v="5"/>
    <s v="games/video games"/>
    <n v="10"/>
    <x v="6"/>
    <s v="video games"/>
    <x v="2123"/>
    <d v="2010-03-15T06:59:00"/>
    <x v="7"/>
    <s v="Mar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n v="5"/>
    <s v="games/video games"/>
    <n v="10"/>
    <x v="6"/>
    <s v="video games"/>
    <x v="2124"/>
    <d v="2010-11-30T05:00:00"/>
    <x v="7"/>
    <s v="Nov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n v="27"/>
    <s v="games/video games"/>
    <n v="1"/>
    <x v="6"/>
    <s v="video games"/>
    <x v="2125"/>
    <d v="2015-08-05T00:33:53"/>
    <x v="0"/>
    <s v="Aug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n v="2"/>
    <s v="games/video games"/>
    <n v="0"/>
    <x v="6"/>
    <s v="video games"/>
    <x v="2126"/>
    <d v="2014-12-08T23:21:27"/>
    <x v="3"/>
    <s v="Dec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n v="236"/>
    <s v="games/video games"/>
    <n v="29"/>
    <x v="6"/>
    <s v="video games"/>
    <x v="2127"/>
    <d v="2015-03-12T11:07:43"/>
    <x v="0"/>
    <s v="Mar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n v="1"/>
    <s v="games/video games"/>
    <n v="0"/>
    <x v="6"/>
    <s v="video games"/>
    <x v="2128"/>
    <d v="2014-09-21T18:32:49"/>
    <x v="3"/>
    <s v="Sep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n v="12"/>
    <s v="games/video games"/>
    <n v="12"/>
    <x v="6"/>
    <s v="video games"/>
    <x v="2129"/>
    <d v="2016-03-10T00:35:00"/>
    <x v="2"/>
    <s v="Mar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n v="4"/>
    <s v="games/video games"/>
    <n v="0"/>
    <x v="6"/>
    <s v="video games"/>
    <x v="2130"/>
    <d v="2014-08-16T02:04:23"/>
    <x v="3"/>
    <s v="Aug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n v="3"/>
    <s v="games/video games"/>
    <n v="5"/>
    <x v="6"/>
    <s v="video games"/>
    <x v="2131"/>
    <d v="2015-07-12T04:58:11"/>
    <x v="0"/>
    <s v="Jul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n v="99"/>
    <s v="games/video games"/>
    <n v="2"/>
    <x v="6"/>
    <s v="video games"/>
    <x v="2132"/>
    <d v="2014-02-03T11:41:32"/>
    <x v="3"/>
    <s v="Feb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n v="3"/>
    <s v="games/video games"/>
    <n v="2"/>
    <x v="6"/>
    <s v="video games"/>
    <x v="2133"/>
    <d v="2011-04-24T06:59:00"/>
    <x v="6"/>
    <s v="Apr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n v="3"/>
    <s v="games/video games"/>
    <n v="2"/>
    <x v="6"/>
    <s v="video games"/>
    <x v="2134"/>
    <d v="2013-04-27T21:16:31"/>
    <x v="4"/>
    <s v="Apr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n v="22"/>
    <s v="games/video games"/>
    <n v="10"/>
    <x v="6"/>
    <s v="video games"/>
    <x v="2135"/>
    <d v="2012-10-04T23:07:13"/>
    <x v="5"/>
    <s v="Oct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n v="4"/>
    <s v="games/video games"/>
    <n v="0"/>
    <x v="6"/>
    <s v="video games"/>
    <x v="2136"/>
    <d v="2013-10-19T12:13:06"/>
    <x v="4"/>
    <s v="Oct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n v="534"/>
    <s v="games/video games"/>
    <n v="28"/>
    <x v="6"/>
    <s v="video games"/>
    <x v="2137"/>
    <d v="2014-12-05T18:30:29"/>
    <x v="3"/>
    <s v="Dec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n v="12"/>
    <s v="games/video games"/>
    <n v="13"/>
    <x v="6"/>
    <s v="video games"/>
    <x v="2138"/>
    <d v="2013-11-09T01:18:59"/>
    <x v="4"/>
    <s v="Nov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n v="56"/>
    <s v="games/video games"/>
    <n v="5"/>
    <x v="6"/>
    <s v="video games"/>
    <x v="2139"/>
    <d v="2016-11-03T18:00:08"/>
    <x v="2"/>
    <s v="Nov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n v="11"/>
    <s v="games/video games"/>
    <n v="0"/>
    <x v="6"/>
    <s v="video games"/>
    <x v="2140"/>
    <d v="2013-01-11T20:00:24"/>
    <x v="5"/>
    <s v="Jan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n v="0"/>
    <s v="games/video games"/>
    <n v="0"/>
    <x v="6"/>
    <s v="video games"/>
    <x v="2141"/>
    <d v="2014-11-14T06:39:19"/>
    <x v="3"/>
    <s v="Nov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n v="12"/>
    <s v="games/video games"/>
    <n v="6"/>
    <x v="6"/>
    <s v="video games"/>
    <x v="2142"/>
    <d v="2015-12-30T16:50:10"/>
    <x v="0"/>
    <s v="De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n v="5"/>
    <s v="games/video games"/>
    <n v="11"/>
    <x v="6"/>
    <s v="video games"/>
    <x v="2143"/>
    <d v="2010-07-21T19:00:00"/>
    <x v="7"/>
    <s v="Jul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n v="24"/>
    <s v="games/video games"/>
    <n v="2"/>
    <x v="6"/>
    <s v="video games"/>
    <x v="2144"/>
    <d v="2013-09-14T13:07:20"/>
    <x v="4"/>
    <s v="Sep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n v="89"/>
    <s v="games/video games"/>
    <n v="30"/>
    <x v="6"/>
    <s v="video games"/>
    <x v="2145"/>
    <d v="2013-11-27T06:41:54"/>
    <x v="4"/>
    <s v="Nov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n v="1"/>
    <s v="games/video games"/>
    <n v="0"/>
    <x v="6"/>
    <s v="video games"/>
    <x v="2146"/>
    <d v="2016-02-11T16:18:30"/>
    <x v="2"/>
    <s v="Feb"/>
  </r>
  <r>
    <n v="2147"/>
    <s v="Johnny Rocketfingers 3"/>
    <s v="A Point and Click Adventure on Steroids."/>
    <n v="390000"/>
    <n v="2716"/>
    <x v="2"/>
    <s v="US"/>
    <s v="USD"/>
    <n v="1416125148"/>
    <n v="1413356748"/>
    <n v="55"/>
    <s v="games/video games"/>
    <n v="1"/>
    <x v="6"/>
    <s v="video games"/>
    <x v="2147"/>
    <d v="2014-11-16T08:05:48"/>
    <x v="3"/>
    <s v="Nov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n v="2"/>
    <s v="games/video games"/>
    <n v="2"/>
    <x v="6"/>
    <s v="video games"/>
    <x v="2148"/>
    <d v="2015-04-02T16:36:22"/>
    <x v="0"/>
    <s v="Apr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n v="0"/>
    <s v="games/video games"/>
    <n v="0"/>
    <x v="6"/>
    <s v="video games"/>
    <x v="2149"/>
    <d v="2010-07-31T00:00:00"/>
    <x v="7"/>
    <s v="Jul"/>
  </r>
  <r>
    <n v="2150"/>
    <s v="The Unknown Door"/>
    <s v="A pixel styled open world detective game."/>
    <n v="50000"/>
    <n v="405"/>
    <x v="2"/>
    <s v="NO"/>
    <s v="NOK"/>
    <n v="1468392599"/>
    <n v="1465800599"/>
    <n v="4"/>
    <s v="games/video games"/>
    <n v="1"/>
    <x v="6"/>
    <s v="video games"/>
    <x v="2150"/>
    <d v="2016-07-13T06:49:59"/>
    <x v="2"/>
    <s v="Jul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n v="6"/>
    <s v="games/video games"/>
    <n v="0"/>
    <x v="6"/>
    <s v="video games"/>
    <x v="2151"/>
    <d v="2016-06-29T20:20:14"/>
    <x v="2"/>
    <s v="Jun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n v="4"/>
    <s v="games/video games"/>
    <n v="0"/>
    <x v="6"/>
    <s v="video games"/>
    <x v="2152"/>
    <d v="2014-03-15T18:58:29"/>
    <x v="3"/>
    <s v="Mar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n v="4"/>
    <s v="games/video games"/>
    <n v="0"/>
    <x v="6"/>
    <s v="video games"/>
    <x v="2153"/>
    <d v="2015-01-10T07:59:00"/>
    <x v="3"/>
    <s v="Jan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n v="2"/>
    <s v="games/video games"/>
    <n v="1"/>
    <x v="6"/>
    <s v="video games"/>
    <x v="2154"/>
    <d v="2014-01-28T15:10:27"/>
    <x v="3"/>
    <s v="Ja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n v="5"/>
    <s v="games/video games"/>
    <n v="2"/>
    <x v="6"/>
    <s v="video games"/>
    <x v="2155"/>
    <d v="2016-03-31T16:56:25"/>
    <x v="2"/>
    <s v="Mar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n v="83"/>
    <s v="games/video games"/>
    <n v="3"/>
    <x v="6"/>
    <s v="video games"/>
    <x v="2156"/>
    <d v="2013-09-16T20:30:06"/>
    <x v="4"/>
    <s v="Sep"/>
  </r>
  <r>
    <n v="2157"/>
    <s v="Nin"/>
    <s v="Gamers and 90's fans unite in this small tale of epic proportions!"/>
    <n v="75000"/>
    <n v="21144"/>
    <x v="2"/>
    <s v="US"/>
    <s v="USD"/>
    <n v="1482479940"/>
    <n v="1479684783"/>
    <n v="57"/>
    <s v="games/video games"/>
    <n v="28"/>
    <x v="6"/>
    <s v="video games"/>
    <x v="2157"/>
    <d v="2016-12-23T07:59:00"/>
    <x v="2"/>
    <s v="Dec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n v="311"/>
    <s v="games/video games"/>
    <n v="7"/>
    <x v="6"/>
    <s v="video games"/>
    <x v="2158"/>
    <d v="2013-02-04T20:29:34"/>
    <x v="5"/>
    <s v="Feb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n v="2"/>
    <s v="games/video games"/>
    <n v="1"/>
    <x v="6"/>
    <s v="video games"/>
    <x v="2159"/>
    <d v="2011-07-16T17:32:54"/>
    <x v="6"/>
    <s v="Jul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n v="16"/>
    <s v="games/video games"/>
    <n v="1"/>
    <x v="6"/>
    <s v="video games"/>
    <x v="2160"/>
    <d v="2012-05-19T17:05:05"/>
    <x v="5"/>
    <s v="May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n v="13"/>
    <s v="music/rock"/>
    <n v="116"/>
    <x v="4"/>
    <s v="rock"/>
    <x v="2161"/>
    <d v="2015-09-23T20:27:39"/>
    <x v="0"/>
    <s v="Sep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n v="58"/>
    <s v="music/rock"/>
    <n v="112"/>
    <x v="4"/>
    <s v="rock"/>
    <x v="2162"/>
    <d v="2014-07-24T18:23:11"/>
    <x v="3"/>
    <s v="Jul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n v="44"/>
    <s v="music/rock"/>
    <n v="132"/>
    <x v="4"/>
    <s v="rock"/>
    <x v="2163"/>
    <d v="2015-06-08T03:50:00"/>
    <x v="0"/>
    <s v="Jun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n v="83"/>
    <s v="music/rock"/>
    <n v="103"/>
    <x v="4"/>
    <s v="rock"/>
    <x v="2164"/>
    <d v="2016-06-25T03:59:00"/>
    <x v="2"/>
    <s v="Jun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n v="117"/>
    <s v="music/rock"/>
    <n v="139"/>
    <x v="4"/>
    <s v="rock"/>
    <x v="2165"/>
    <d v="2016-04-08T15:00:35"/>
    <x v="2"/>
    <s v="Ap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n v="32"/>
    <s v="music/rock"/>
    <n v="147"/>
    <x v="4"/>
    <s v="rock"/>
    <x v="2166"/>
    <d v="2014-12-05T21:06:58"/>
    <x v="3"/>
    <s v="Dec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n v="8"/>
    <s v="music/rock"/>
    <n v="120"/>
    <x v="4"/>
    <s v="rock"/>
    <x v="2167"/>
    <d v="2012-09-15T01:35:37"/>
    <x v="5"/>
    <s v="Sep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n v="340"/>
    <s v="music/rock"/>
    <n v="122"/>
    <x v="4"/>
    <s v="rock"/>
    <x v="2168"/>
    <d v="2017-02-10T05:00:00"/>
    <x v="1"/>
    <s v="Feb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n v="7"/>
    <s v="music/rock"/>
    <n v="100"/>
    <x v="4"/>
    <s v="rock"/>
    <x v="2169"/>
    <d v="2017-03-02T16:49:11"/>
    <x v="1"/>
    <s v="Mar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n v="19"/>
    <s v="music/rock"/>
    <n v="181"/>
    <x v="4"/>
    <s v="rock"/>
    <x v="2170"/>
    <d v="2015-08-22T18:00:22"/>
    <x v="0"/>
    <s v="Aug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n v="47"/>
    <s v="music/rock"/>
    <n v="106"/>
    <x v="4"/>
    <s v="rock"/>
    <x v="2171"/>
    <d v="2015-06-22T05:00:00"/>
    <x v="0"/>
    <s v="Jun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n v="13"/>
    <s v="music/rock"/>
    <n v="100"/>
    <x v="4"/>
    <s v="rock"/>
    <x v="2172"/>
    <d v="2015-04-18T13:55:20"/>
    <x v="0"/>
    <s v="Ap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n v="90"/>
    <s v="music/rock"/>
    <n v="127"/>
    <x v="4"/>
    <s v="rock"/>
    <x v="2173"/>
    <d v="2013-09-10T03:59:00"/>
    <x v="4"/>
    <s v="Sep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n v="63"/>
    <s v="music/rock"/>
    <n v="103"/>
    <x v="4"/>
    <s v="rock"/>
    <x v="2174"/>
    <d v="2016-05-05T13:01:47"/>
    <x v="2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n v="26"/>
    <s v="music/rock"/>
    <n v="250"/>
    <x v="4"/>
    <s v="rock"/>
    <x v="2175"/>
    <d v="2016-07-21T00:13:06"/>
    <x v="2"/>
    <s v="Jul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n v="71"/>
    <s v="music/rock"/>
    <n v="126"/>
    <x v="4"/>
    <s v="rock"/>
    <x v="2176"/>
    <d v="2015-05-02T15:11:49"/>
    <x v="0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n v="38"/>
    <s v="music/rock"/>
    <n v="100"/>
    <x v="4"/>
    <s v="rock"/>
    <x v="2177"/>
    <d v="2016-06-06T06:01:07"/>
    <x v="2"/>
    <s v="Jun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n v="859"/>
    <s v="music/rock"/>
    <n v="139"/>
    <x v="4"/>
    <s v="rock"/>
    <x v="2178"/>
    <d v="2017-01-18T15:16:37"/>
    <x v="2"/>
    <s v="Jan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n v="21"/>
    <s v="music/rock"/>
    <n v="161"/>
    <x v="4"/>
    <s v="rock"/>
    <x v="2179"/>
    <d v="2015-04-11T04:06:32"/>
    <x v="0"/>
    <s v="Apr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n v="78"/>
    <s v="music/rock"/>
    <n v="107"/>
    <x v="4"/>
    <s v="rock"/>
    <x v="2180"/>
    <d v="2015-11-13T17:04:28"/>
    <x v="0"/>
    <s v="Nov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n v="53"/>
    <s v="games/tabletop games"/>
    <n v="153"/>
    <x v="6"/>
    <s v="tabletop games"/>
    <x v="2181"/>
    <d v="2017-02-21T00:07:33"/>
    <x v="1"/>
    <s v="Feb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n v="356"/>
    <s v="games/tabletop games"/>
    <n v="524"/>
    <x v="6"/>
    <s v="tabletop games"/>
    <x v="2182"/>
    <d v="2014-10-02T21:37:05"/>
    <x v="3"/>
    <s v="Oct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n v="279"/>
    <s v="games/tabletop games"/>
    <n v="489"/>
    <x v="6"/>
    <s v="tabletop games"/>
    <x v="2183"/>
    <d v="2017-02-09T05:00:00"/>
    <x v="1"/>
    <s v="Feb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n v="266"/>
    <s v="games/tabletop games"/>
    <n v="285"/>
    <x v="6"/>
    <s v="tabletop games"/>
    <x v="2184"/>
    <d v="2016-01-25T16:00:00"/>
    <x v="2"/>
    <s v="Ja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n v="623"/>
    <s v="games/tabletop games"/>
    <n v="1857"/>
    <x v="6"/>
    <s v="tabletop games"/>
    <x v="2185"/>
    <d v="2013-03-26T08:23:59"/>
    <x v="4"/>
    <s v="Mar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n v="392"/>
    <s v="games/tabletop games"/>
    <n v="110"/>
    <x v="6"/>
    <s v="tabletop games"/>
    <x v="2186"/>
    <d v="2016-09-07T02:00:00"/>
    <x v="2"/>
    <s v="Sep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n v="3562"/>
    <s v="games/tabletop games"/>
    <n v="1015"/>
    <x v="6"/>
    <s v="tabletop games"/>
    <x v="2187"/>
    <d v="2015-04-03T03:59:00"/>
    <x v="0"/>
    <s v="Apr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n v="514"/>
    <s v="games/tabletop games"/>
    <n v="412"/>
    <x v="6"/>
    <s v="tabletop games"/>
    <x v="2188"/>
    <d v="2016-10-25T17:00:00"/>
    <x v="2"/>
    <s v="Oct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n v="88"/>
    <s v="games/tabletop games"/>
    <n v="503"/>
    <x v="6"/>
    <s v="tabletop games"/>
    <x v="2189"/>
    <d v="2016-04-21T22:00:00"/>
    <x v="2"/>
    <s v="Ap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n v="537"/>
    <s v="games/tabletop games"/>
    <n v="185"/>
    <x v="6"/>
    <s v="tabletop games"/>
    <x v="2190"/>
    <d v="2016-03-23T06:59:00"/>
    <x v="2"/>
    <s v="Mar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n v="25"/>
    <s v="games/tabletop games"/>
    <n v="120"/>
    <x v="6"/>
    <s v="tabletop games"/>
    <x v="2191"/>
    <d v="2017-02-14T20:00:27"/>
    <x v="1"/>
    <s v="F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n v="3238"/>
    <s v="games/tabletop games"/>
    <n v="1081"/>
    <x v="6"/>
    <s v="tabletop games"/>
    <x v="2192"/>
    <d v="2016-12-15T23:00:00"/>
    <x v="2"/>
    <s v="Dec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n v="897"/>
    <s v="games/tabletop games"/>
    <n v="452"/>
    <x v="6"/>
    <s v="tabletop games"/>
    <x v="2193"/>
    <d v="2016-11-21T04:59:00"/>
    <x v="2"/>
    <s v="Nov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n v="878"/>
    <s v="games/tabletop games"/>
    <n v="537"/>
    <x v="6"/>
    <s v="tabletop games"/>
    <x v="2194"/>
    <d v="2016-03-26T17:11:30"/>
    <x v="2"/>
    <s v="Mar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n v="115"/>
    <s v="games/tabletop games"/>
    <n v="120"/>
    <x v="6"/>
    <s v="tabletop games"/>
    <x v="2195"/>
    <d v="2015-08-11T18:31:40"/>
    <x v="0"/>
    <s v="Aug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n v="234"/>
    <s v="games/tabletop games"/>
    <n v="114"/>
    <x v="6"/>
    <s v="tabletop games"/>
    <x v="2196"/>
    <d v="2016-12-02T07:00:00"/>
    <x v="2"/>
    <s v="Dec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n v="4330"/>
    <s v="games/tabletop games"/>
    <n v="951"/>
    <x v="6"/>
    <s v="tabletop games"/>
    <x v="2197"/>
    <d v="2015-02-28T14:00:59"/>
    <x v="0"/>
    <s v="Feb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n v="651"/>
    <s v="games/tabletop games"/>
    <n v="133"/>
    <x v="6"/>
    <s v="tabletop games"/>
    <x v="2198"/>
    <d v="2015-11-14T13:20:00"/>
    <x v="0"/>
    <s v="Nov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n v="251"/>
    <s v="games/tabletop games"/>
    <n v="147"/>
    <x v="6"/>
    <s v="tabletop games"/>
    <x v="2199"/>
    <d v="2015-10-15T09:59:58"/>
    <x v="0"/>
    <s v="Oct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n v="263"/>
    <s v="games/tabletop games"/>
    <n v="542"/>
    <x v="6"/>
    <s v="tabletop games"/>
    <x v="2200"/>
    <d v="2015-07-06T03:00:00"/>
    <x v="0"/>
    <s v="J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n v="28"/>
    <s v="music/electronic music"/>
    <n v="383"/>
    <x v="4"/>
    <s v="electronic music"/>
    <x v="2201"/>
    <d v="2013-01-16T20:19:25"/>
    <x v="4"/>
    <s v="Ja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n v="721"/>
    <s v="music/electronic music"/>
    <n v="704"/>
    <x v="4"/>
    <s v="electronic music"/>
    <x v="2202"/>
    <d v="2012-11-01T20:22:48"/>
    <x v="5"/>
    <s v="Nov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n v="50"/>
    <s v="music/electronic music"/>
    <n v="110"/>
    <x v="4"/>
    <s v="electronic music"/>
    <x v="2203"/>
    <d v="2015-09-24T20:38:02"/>
    <x v="0"/>
    <s v="Sep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n v="73"/>
    <s v="music/electronic music"/>
    <n v="133"/>
    <x v="4"/>
    <s v="electronic music"/>
    <x v="2204"/>
    <d v="2013-03-09T07:28:39"/>
    <x v="4"/>
    <s v="Mar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n v="27"/>
    <s v="music/electronic music"/>
    <n v="152"/>
    <x v="4"/>
    <s v="electronic music"/>
    <x v="2205"/>
    <d v="2012-06-01T19:43:09"/>
    <x v="5"/>
    <s v="Jun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n v="34"/>
    <s v="music/electronic music"/>
    <n v="103"/>
    <x v="4"/>
    <s v="electronic music"/>
    <x v="2206"/>
    <d v="2012-04-16T06:10:24"/>
    <x v="5"/>
    <s v="Apr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n v="7"/>
    <s v="music/electronic music"/>
    <n v="100"/>
    <x v="4"/>
    <s v="electronic music"/>
    <x v="2207"/>
    <d v="2013-11-16T05:39:33"/>
    <x v="4"/>
    <s v="Nov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n v="24"/>
    <s v="music/electronic music"/>
    <n v="102"/>
    <x v="4"/>
    <s v="electronic music"/>
    <x v="2208"/>
    <d v="2012-04-07T04:00:00"/>
    <x v="5"/>
    <s v="Apr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n v="15"/>
    <s v="music/electronic music"/>
    <n v="151"/>
    <x v="4"/>
    <s v="electronic music"/>
    <x v="2209"/>
    <d v="2014-04-14T23:00:00"/>
    <x v="3"/>
    <s v="Apr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n v="72"/>
    <s v="music/electronic music"/>
    <n v="111"/>
    <x v="4"/>
    <s v="electronic music"/>
    <x v="2210"/>
    <d v="2012-04-14T17:36:00"/>
    <x v="5"/>
    <s v="Apr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n v="120"/>
    <s v="music/electronic music"/>
    <n v="196"/>
    <x v="4"/>
    <s v="electronic music"/>
    <x v="2211"/>
    <d v="2014-04-10T06:59:00"/>
    <x v="3"/>
    <s v="Ap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n v="123"/>
    <s v="music/electronic music"/>
    <n v="114"/>
    <x v="4"/>
    <s v="electronic music"/>
    <x v="2212"/>
    <d v="2013-11-04T01:00:00"/>
    <x v="4"/>
    <s v="Nov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n v="1"/>
    <s v="music/electronic music"/>
    <n v="200"/>
    <x v="4"/>
    <s v="electronic music"/>
    <x v="2213"/>
    <d v="2015-05-15T19:49:39"/>
    <x v="0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n v="24"/>
    <s v="music/electronic music"/>
    <n v="293"/>
    <x v="4"/>
    <s v="electronic music"/>
    <x v="2214"/>
    <d v="2014-02-06T19:00:48"/>
    <x v="3"/>
    <s v="Feb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n v="33"/>
    <s v="music/electronic music"/>
    <n v="156"/>
    <x v="4"/>
    <s v="electronic music"/>
    <x v="2215"/>
    <d v="2012-03-13T06:59:00"/>
    <x v="5"/>
    <s v="Mar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n v="14"/>
    <s v="music/electronic music"/>
    <n v="106"/>
    <x v="4"/>
    <s v="electronic music"/>
    <x v="2216"/>
    <d v="2015-07-23T18:02:25"/>
    <x v="0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n v="9"/>
    <s v="music/electronic music"/>
    <n v="101"/>
    <x v="4"/>
    <s v="electronic music"/>
    <x v="2217"/>
    <d v="2015-11-02T08:00:00"/>
    <x v="0"/>
    <s v="Nov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n v="76"/>
    <s v="music/electronic music"/>
    <n v="123"/>
    <x v="4"/>
    <s v="electronic music"/>
    <x v="2218"/>
    <d v="2012-08-29T00:00:00"/>
    <x v="5"/>
    <s v="Aug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n v="19"/>
    <s v="music/electronic music"/>
    <n v="102"/>
    <x v="4"/>
    <s v="electronic music"/>
    <x v="2219"/>
    <d v="2015-08-19T17:15:12"/>
    <x v="0"/>
    <s v="Aug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n v="69"/>
    <s v="music/electronic music"/>
    <n v="101"/>
    <x v="4"/>
    <s v="electronic music"/>
    <x v="2220"/>
    <d v="2013-07-27T01:27:16"/>
    <x v="4"/>
    <s v="J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n v="218"/>
    <s v="games/tabletop games"/>
    <n v="108"/>
    <x v="6"/>
    <s v="tabletop games"/>
    <x v="2221"/>
    <d v="2016-04-23T00:00:00"/>
    <x v="2"/>
    <s v="Apr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n v="30"/>
    <s v="games/tabletop games"/>
    <n v="163"/>
    <x v="6"/>
    <s v="tabletop games"/>
    <x v="2222"/>
    <d v="2012-01-28T18:54:07"/>
    <x v="6"/>
    <s v="Jan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n v="100"/>
    <s v="games/tabletop games"/>
    <n v="106"/>
    <x v="6"/>
    <s v="tabletop games"/>
    <x v="2223"/>
    <d v="2015-06-27T15:22:48"/>
    <x v="0"/>
    <s v="Jun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n v="296"/>
    <s v="games/tabletop games"/>
    <n v="243"/>
    <x v="6"/>
    <s v="tabletop games"/>
    <x v="2224"/>
    <d v="2016-10-29T19:00:00"/>
    <x v="2"/>
    <s v="Oct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n v="1204"/>
    <s v="games/tabletop games"/>
    <n v="945"/>
    <x v="6"/>
    <s v="tabletop games"/>
    <x v="2225"/>
    <d v="2014-09-21T19:00:15"/>
    <x v="3"/>
    <s v="Sep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n v="321"/>
    <s v="games/tabletop games"/>
    <n v="108"/>
    <x v="6"/>
    <s v="tabletop games"/>
    <x v="2226"/>
    <d v="2016-02-12T04:59:00"/>
    <x v="2"/>
    <s v="Feb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n v="301"/>
    <s v="games/tabletop games"/>
    <n v="157"/>
    <x v="6"/>
    <s v="tabletop games"/>
    <x v="2227"/>
    <d v="2013-11-13T20:22:35"/>
    <x v="4"/>
    <s v="Nov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n v="144"/>
    <s v="games/tabletop games"/>
    <n v="1174"/>
    <x v="6"/>
    <s v="tabletop games"/>
    <x v="2228"/>
    <d v="2015-08-16T06:40:36"/>
    <x v="0"/>
    <s v="Aug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n v="539"/>
    <s v="games/tabletop games"/>
    <n v="171"/>
    <x v="6"/>
    <s v="tabletop games"/>
    <x v="2229"/>
    <d v="2013-09-03T04:00:00"/>
    <x v="4"/>
    <s v="Sep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n v="498"/>
    <s v="games/tabletop games"/>
    <n v="126"/>
    <x v="6"/>
    <s v="tabletop games"/>
    <x v="2230"/>
    <d v="2014-04-25T21:08:47"/>
    <x v="3"/>
    <s v="Apr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n v="1113"/>
    <s v="games/tabletop games"/>
    <n v="1212"/>
    <x v="6"/>
    <s v="tabletop games"/>
    <x v="2231"/>
    <d v="2013-06-25T05:00:00"/>
    <x v="4"/>
    <s v="Jun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n v="988"/>
    <s v="games/tabletop games"/>
    <n v="496"/>
    <x v="6"/>
    <s v="tabletop games"/>
    <x v="2232"/>
    <d v="2014-07-19T03:00:00"/>
    <x v="3"/>
    <s v="Jul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n v="391"/>
    <s v="games/tabletop games"/>
    <n v="332"/>
    <x v="6"/>
    <s v="tabletop games"/>
    <x v="2233"/>
    <d v="2015-12-14T00:00:00"/>
    <x v="0"/>
    <s v="Dec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n v="28"/>
    <s v="games/tabletop games"/>
    <n v="1165"/>
    <x v="6"/>
    <s v="tabletop games"/>
    <x v="2234"/>
    <d v="2017-01-05T19:47:27"/>
    <x v="2"/>
    <s v="Jan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n v="147"/>
    <s v="games/tabletop games"/>
    <n v="153"/>
    <x v="6"/>
    <s v="tabletop games"/>
    <x v="2235"/>
    <d v="2015-03-28T23:31:51"/>
    <x v="0"/>
    <s v="Mar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n v="680"/>
    <s v="games/tabletop games"/>
    <n v="537"/>
    <x v="6"/>
    <s v="tabletop games"/>
    <x v="2236"/>
    <d v="2016-02-01T14:48:43"/>
    <x v="2"/>
    <s v="Feb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n v="983"/>
    <s v="games/tabletop games"/>
    <n v="353"/>
    <x v="6"/>
    <s v="tabletop games"/>
    <x v="2237"/>
    <d v="2014-11-12T07:59:00"/>
    <x v="3"/>
    <s v="Nov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n v="79"/>
    <s v="games/tabletop games"/>
    <n v="137"/>
    <x v="6"/>
    <s v="tabletop games"/>
    <x v="2238"/>
    <d v="2017-03-10T14:55:16"/>
    <x v="1"/>
    <s v="Mar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n v="426"/>
    <s v="games/tabletop games"/>
    <n v="128"/>
    <x v="6"/>
    <s v="tabletop games"/>
    <x v="2239"/>
    <d v="2013-12-01T04:02:00"/>
    <x v="4"/>
    <s v="Dec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n v="96"/>
    <s v="games/tabletop games"/>
    <n v="271"/>
    <x v="6"/>
    <s v="tabletop games"/>
    <x v="2240"/>
    <d v="2016-04-22T19:49:04"/>
    <x v="2"/>
    <s v="Apr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n v="163"/>
    <s v="games/tabletop games"/>
    <n v="806"/>
    <x v="6"/>
    <s v="tabletop games"/>
    <x v="2241"/>
    <d v="2017-03-02T19:51:40"/>
    <x v="1"/>
    <s v="Mar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n v="2525"/>
    <s v="games/tabletop games"/>
    <n v="1360"/>
    <x v="6"/>
    <s v="tabletop games"/>
    <x v="2242"/>
    <d v="2013-11-27T03:02:00"/>
    <x v="4"/>
    <s v="Nov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n v="2035"/>
    <s v="games/tabletop games"/>
    <n v="930250"/>
    <x v="6"/>
    <s v="tabletop games"/>
    <x v="2243"/>
    <d v="2017-03-13T03:00:00"/>
    <x v="1"/>
    <s v="Mar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n v="290"/>
    <s v="games/tabletop games"/>
    <n v="377"/>
    <x v="6"/>
    <s v="tabletop games"/>
    <x v="2244"/>
    <d v="2016-10-16T20:30:00"/>
    <x v="2"/>
    <s v="Oct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n v="1980"/>
    <s v="games/tabletop games"/>
    <n v="2647"/>
    <x v="6"/>
    <s v="tabletop games"/>
    <x v="2245"/>
    <d v="2014-02-21T18:00:00"/>
    <x v="3"/>
    <s v="Feb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n v="57"/>
    <s v="games/tabletop games"/>
    <n v="100"/>
    <x v="6"/>
    <s v="tabletop games"/>
    <x v="2246"/>
    <d v="2015-09-04T19:00:10"/>
    <x v="0"/>
    <s v="Sep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n v="380"/>
    <s v="games/tabletop games"/>
    <n v="104"/>
    <x v="6"/>
    <s v="tabletop games"/>
    <x v="2247"/>
    <d v="2015-07-29T15:59:25"/>
    <x v="0"/>
    <s v="J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n v="128"/>
    <s v="games/tabletop games"/>
    <n v="107"/>
    <x v="6"/>
    <s v="tabletop games"/>
    <x v="2248"/>
    <d v="2016-12-14T21:01:18"/>
    <x v="2"/>
    <s v="Dec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n v="180"/>
    <s v="games/tabletop games"/>
    <n v="169"/>
    <x v="6"/>
    <s v="tabletop games"/>
    <x v="2249"/>
    <d v="2013-04-02T15:52:45"/>
    <x v="4"/>
    <s v="Apr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n v="571"/>
    <s v="games/tabletop games"/>
    <n v="975"/>
    <x v="6"/>
    <s v="tabletop games"/>
    <x v="2250"/>
    <d v="2016-12-03T01:07:53"/>
    <x v="2"/>
    <s v="Dec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n v="480"/>
    <s v="games/tabletop games"/>
    <n v="134"/>
    <x v="6"/>
    <s v="tabletop games"/>
    <x v="2251"/>
    <d v="2014-08-16T08:17:57"/>
    <x v="3"/>
    <s v="Aug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n v="249"/>
    <s v="games/tabletop games"/>
    <n v="272"/>
    <x v="6"/>
    <s v="tabletop games"/>
    <x v="2252"/>
    <d v="2016-08-06T07:52:18"/>
    <x v="2"/>
    <s v="Aug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n v="84"/>
    <s v="games/tabletop games"/>
    <n v="113"/>
    <x v="6"/>
    <s v="tabletop games"/>
    <x v="2253"/>
    <d v="2015-11-18T16:09:07"/>
    <x v="0"/>
    <s v="Nov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n v="197"/>
    <s v="games/tabletop games"/>
    <n v="460"/>
    <x v="6"/>
    <s v="tabletop games"/>
    <x v="2254"/>
    <d v="2017-01-24T15:32:48"/>
    <x v="1"/>
    <s v="Ja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n v="271"/>
    <s v="games/tabletop games"/>
    <n v="287"/>
    <x v="6"/>
    <s v="tabletop games"/>
    <x v="2255"/>
    <d v="2016-05-07T22:50:51"/>
    <x v="2"/>
    <s v="May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n v="50"/>
    <s v="games/tabletop games"/>
    <n v="223"/>
    <x v="6"/>
    <s v="tabletop games"/>
    <x v="2256"/>
    <d v="2016-11-22T10:50:46"/>
    <x v="2"/>
    <s v="Nov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n v="169"/>
    <s v="games/tabletop games"/>
    <n v="636"/>
    <x v="6"/>
    <s v="tabletop games"/>
    <x v="2257"/>
    <d v="2016-06-19T23:00:00"/>
    <x v="2"/>
    <s v="Jun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n v="205"/>
    <s v="games/tabletop games"/>
    <n v="147"/>
    <x v="6"/>
    <s v="tabletop games"/>
    <x v="2258"/>
    <d v="2015-06-11T18:01:27"/>
    <x v="0"/>
    <s v="Jun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n v="206"/>
    <s v="games/tabletop games"/>
    <n v="1867"/>
    <x v="6"/>
    <s v="tabletop games"/>
    <x v="2259"/>
    <d v="2016-12-08T19:18:56"/>
    <x v="2"/>
    <s v="Dec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n v="84"/>
    <s v="games/tabletop games"/>
    <n v="327"/>
    <x v="6"/>
    <s v="tabletop games"/>
    <x v="2260"/>
    <d v="2014-03-26T23:24:10"/>
    <x v="3"/>
    <s v="Mar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n v="210"/>
    <s v="games/tabletop games"/>
    <n v="780"/>
    <x v="6"/>
    <s v="tabletop games"/>
    <x v="2261"/>
    <d v="2017-02-14T17:23:40"/>
    <x v="1"/>
    <s v="Feb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n v="181"/>
    <s v="games/tabletop games"/>
    <n v="154"/>
    <x v="6"/>
    <s v="tabletop games"/>
    <x v="2262"/>
    <d v="2014-11-18T00:00:00"/>
    <x v="3"/>
    <s v="Nov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n v="60"/>
    <s v="games/tabletop games"/>
    <n v="116"/>
    <x v="6"/>
    <s v="tabletop games"/>
    <x v="2263"/>
    <d v="2015-01-31T19:58:33"/>
    <x v="0"/>
    <s v="Ja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n v="445"/>
    <s v="games/tabletop games"/>
    <n v="180"/>
    <x v="6"/>
    <s v="tabletop games"/>
    <x v="2264"/>
    <d v="2016-05-23T03:00:00"/>
    <x v="2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n v="17"/>
    <s v="games/tabletop games"/>
    <n v="299"/>
    <x v="6"/>
    <s v="tabletop games"/>
    <x v="2265"/>
    <d v="2016-11-22T20:28:27"/>
    <x v="2"/>
    <s v="Nov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n v="194"/>
    <s v="games/tabletop games"/>
    <n v="320"/>
    <x v="6"/>
    <s v="tabletop games"/>
    <x v="2266"/>
    <d v="2016-04-27T02:00:00"/>
    <x v="2"/>
    <s v="Apr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n v="404"/>
    <s v="games/tabletop games"/>
    <n v="381"/>
    <x v="6"/>
    <s v="tabletop games"/>
    <x v="2267"/>
    <d v="2014-12-21T01:00:00"/>
    <x v="3"/>
    <s v="Dec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n v="194"/>
    <s v="games/tabletop games"/>
    <n v="103"/>
    <x v="6"/>
    <s v="tabletop games"/>
    <x v="2268"/>
    <d v="2017-03-12T01:58:35"/>
    <x v="1"/>
    <s v="Mar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n v="902"/>
    <s v="games/tabletop games"/>
    <n v="1802"/>
    <x v="6"/>
    <s v="tabletop games"/>
    <x v="2269"/>
    <d v="2017-03-07T05:00:00"/>
    <x v="1"/>
    <s v="Mar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n v="1670"/>
    <s v="games/tabletop games"/>
    <n v="720"/>
    <x v="6"/>
    <s v="tabletop games"/>
    <x v="2270"/>
    <d v="2017-01-10T21:59:00"/>
    <x v="2"/>
    <s v="Jan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n v="1328"/>
    <s v="games/tabletop games"/>
    <n v="283"/>
    <x v="6"/>
    <s v="tabletop games"/>
    <x v="2271"/>
    <d v="2016-12-10T00:00:04"/>
    <x v="2"/>
    <s v="Dec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n v="944"/>
    <s v="games/tabletop games"/>
    <n v="1357"/>
    <x v="6"/>
    <s v="tabletop games"/>
    <x v="2272"/>
    <d v="2015-12-07T16:47:16"/>
    <x v="0"/>
    <s v="Dec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n v="147"/>
    <s v="games/tabletop games"/>
    <n v="220"/>
    <x v="6"/>
    <s v="tabletop games"/>
    <x v="2273"/>
    <d v="2017-03-12T12:10:42"/>
    <x v="1"/>
    <s v="Mar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n v="99"/>
    <s v="games/tabletop games"/>
    <n v="120"/>
    <x v="6"/>
    <s v="tabletop games"/>
    <x v="2274"/>
    <d v="2014-02-23T12:00:57"/>
    <x v="3"/>
    <s v="Feb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n v="79"/>
    <s v="games/tabletop games"/>
    <n v="408"/>
    <x v="6"/>
    <s v="tabletop games"/>
    <x v="2275"/>
    <d v="2014-12-22T14:47:59"/>
    <x v="3"/>
    <s v="Dec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n v="75"/>
    <s v="games/tabletop games"/>
    <n v="106"/>
    <x v="6"/>
    <s v="tabletop games"/>
    <x v="2276"/>
    <d v="2014-01-05T15:38:09"/>
    <x v="4"/>
    <s v="Jan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n v="207"/>
    <s v="games/tabletop games"/>
    <n v="141"/>
    <x v="6"/>
    <s v="tabletop games"/>
    <x v="2277"/>
    <d v="2012-02-27T16:17:03"/>
    <x v="5"/>
    <s v="Feb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n v="102"/>
    <s v="games/tabletop games"/>
    <n v="271"/>
    <x v="6"/>
    <s v="tabletop games"/>
    <x v="2278"/>
    <d v="2016-01-03T22:59:00"/>
    <x v="0"/>
    <s v="Jan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n v="32"/>
    <s v="games/tabletop games"/>
    <n v="154"/>
    <x v="6"/>
    <s v="tabletop games"/>
    <x v="2279"/>
    <d v="2015-02-04T04:00:00"/>
    <x v="0"/>
    <s v="Feb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n v="480"/>
    <s v="games/tabletop games"/>
    <n v="404"/>
    <x v="6"/>
    <s v="tabletop games"/>
    <x v="2280"/>
    <d v="2015-09-17T14:59:51"/>
    <x v="0"/>
    <s v="Sep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n v="11"/>
    <s v="music/rock"/>
    <n v="185"/>
    <x v="4"/>
    <s v="rock"/>
    <x v="2281"/>
    <d v="2011-07-25T06:50:00"/>
    <x v="6"/>
    <s v="Jul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n v="12"/>
    <s v="music/rock"/>
    <n v="185"/>
    <x v="4"/>
    <s v="rock"/>
    <x v="2282"/>
    <d v="2016-01-14T04:11:26"/>
    <x v="0"/>
    <s v="Jan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n v="48"/>
    <s v="music/rock"/>
    <n v="101"/>
    <x v="4"/>
    <s v="rock"/>
    <x v="2283"/>
    <d v="2012-05-09T02:00:04"/>
    <x v="5"/>
    <s v="May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n v="59"/>
    <s v="music/rock"/>
    <n v="106"/>
    <x v="4"/>
    <s v="rock"/>
    <x v="2284"/>
    <d v="2011-03-12T04:00:00"/>
    <x v="6"/>
    <s v="Mar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n v="79"/>
    <s v="music/rock"/>
    <n v="121"/>
    <x v="4"/>
    <s v="rock"/>
    <x v="2285"/>
    <d v="2012-06-29T04:27:23"/>
    <x v="5"/>
    <s v="Jun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n v="14"/>
    <s v="music/rock"/>
    <n v="100"/>
    <x v="4"/>
    <s v="rock"/>
    <x v="2286"/>
    <d v="2013-09-06T03:59:00"/>
    <x v="4"/>
    <s v="Sep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n v="106"/>
    <s v="music/rock"/>
    <n v="120"/>
    <x v="4"/>
    <s v="rock"/>
    <x v="2287"/>
    <d v="2014-06-23T16:01:00"/>
    <x v="3"/>
    <s v="Ju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n v="25"/>
    <s v="music/rock"/>
    <n v="100"/>
    <x v="4"/>
    <s v="rock"/>
    <x v="2288"/>
    <d v="2012-06-26T18:00:00"/>
    <x v="5"/>
    <s v="Ju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n v="25"/>
    <s v="music/rock"/>
    <n v="107"/>
    <x v="4"/>
    <s v="rock"/>
    <x v="2289"/>
    <d v="2013-12-06T23:22:00"/>
    <x v="4"/>
    <s v="De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n v="29"/>
    <s v="music/rock"/>
    <n v="104"/>
    <x v="4"/>
    <s v="rock"/>
    <x v="2290"/>
    <d v="2009-12-01T17:00:00"/>
    <x v="8"/>
    <s v="De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n v="43"/>
    <s v="music/rock"/>
    <n v="173"/>
    <x v="4"/>
    <s v="rock"/>
    <x v="2291"/>
    <d v="2012-04-23T04:00:00"/>
    <x v="5"/>
    <s v="Ap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n v="46"/>
    <s v="music/rock"/>
    <n v="107"/>
    <x v="4"/>
    <s v="rock"/>
    <x v="2292"/>
    <d v="2012-04-18T16:44:36"/>
    <x v="5"/>
    <s v="Apr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n v="27"/>
    <s v="music/rock"/>
    <n v="108"/>
    <x v="4"/>
    <s v="rock"/>
    <x v="2293"/>
    <d v="2012-09-25T03:59:00"/>
    <x v="5"/>
    <s v="Sep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n v="112"/>
    <s v="music/rock"/>
    <n v="146"/>
    <x v="4"/>
    <s v="rock"/>
    <x v="2294"/>
    <d v="2013-01-20T17:21:20"/>
    <x v="5"/>
    <s v="Jan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n v="34"/>
    <s v="music/rock"/>
    <n v="125"/>
    <x v="4"/>
    <s v="rock"/>
    <x v="2295"/>
    <d v="2013-01-26T22:54:16"/>
    <x v="5"/>
    <s v="Jan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n v="145"/>
    <s v="music/rock"/>
    <n v="149"/>
    <x v="4"/>
    <s v="rock"/>
    <x v="2296"/>
    <d v="2012-02-23T17:33:46"/>
    <x v="5"/>
    <s v="Feb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n v="19"/>
    <s v="music/rock"/>
    <n v="101"/>
    <x v="4"/>
    <s v="rock"/>
    <x v="2297"/>
    <d v="2012-03-14T03:59:00"/>
    <x v="5"/>
    <s v="Mar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n v="288"/>
    <s v="music/rock"/>
    <n v="105"/>
    <x v="4"/>
    <s v="rock"/>
    <x v="2298"/>
    <d v="2014-03-26T19:10:33"/>
    <x v="3"/>
    <s v="Mar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n v="14"/>
    <s v="music/rock"/>
    <n v="350"/>
    <x v="4"/>
    <s v="rock"/>
    <x v="2299"/>
    <d v="2011-02-06T00:46:49"/>
    <x v="6"/>
    <s v="Feb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n v="7"/>
    <s v="music/rock"/>
    <n v="101"/>
    <x v="4"/>
    <s v="rock"/>
    <x v="2300"/>
    <d v="2012-06-28T17:26:56"/>
    <x v="5"/>
    <s v="Jun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n v="211"/>
    <s v="music/indie rock"/>
    <n v="134"/>
    <x v="4"/>
    <s v="indie rock"/>
    <x v="2301"/>
    <d v="2013-06-21T03:31:36"/>
    <x v="4"/>
    <s v="Ju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n v="85"/>
    <s v="music/indie rock"/>
    <n v="171"/>
    <x v="4"/>
    <s v="indie rock"/>
    <x v="2302"/>
    <d v="2013-12-31T07:00:00"/>
    <x v="4"/>
    <s v="De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n v="103"/>
    <s v="music/indie rock"/>
    <n v="109"/>
    <x v="4"/>
    <s v="indie rock"/>
    <x v="2303"/>
    <d v="2011-12-13T03:39:56"/>
    <x v="6"/>
    <s v="De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n v="113"/>
    <s v="music/indie rock"/>
    <n v="101"/>
    <x v="4"/>
    <s v="indie rock"/>
    <x v="2304"/>
    <d v="2011-01-01T04:59:00"/>
    <x v="7"/>
    <s v="Ja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n v="167"/>
    <s v="music/indie rock"/>
    <n v="101"/>
    <x v="4"/>
    <s v="indie rock"/>
    <x v="2305"/>
    <d v="2014-08-08T18:00:00"/>
    <x v="3"/>
    <s v="Aug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n v="73"/>
    <s v="music/indie rock"/>
    <n v="107"/>
    <x v="4"/>
    <s v="indie rock"/>
    <x v="2306"/>
    <d v="2012-03-10T04:02:09"/>
    <x v="5"/>
    <s v="Mar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n v="75"/>
    <s v="music/indie rock"/>
    <n v="107"/>
    <x v="4"/>
    <s v="indie rock"/>
    <x v="2307"/>
    <d v="2012-05-05T19:15:28"/>
    <x v="5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n v="614"/>
    <s v="music/indie rock"/>
    <n v="101"/>
    <x v="4"/>
    <s v="indie rock"/>
    <x v="2308"/>
    <d v="2014-08-29T01:00:00"/>
    <x v="3"/>
    <s v="Aug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n v="107"/>
    <s v="music/indie rock"/>
    <n v="107"/>
    <x v="4"/>
    <s v="indie rock"/>
    <x v="2309"/>
    <d v="2013-03-09T23:42:17"/>
    <x v="4"/>
    <s v="Mar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n v="1224"/>
    <s v="music/indie rock"/>
    <n v="429"/>
    <x v="4"/>
    <s v="indie rock"/>
    <x v="2310"/>
    <d v="2013-03-21T18:03:35"/>
    <x v="4"/>
    <s v="Mar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n v="104"/>
    <s v="music/indie rock"/>
    <n v="104"/>
    <x v="4"/>
    <s v="indie rock"/>
    <x v="2311"/>
    <d v="2014-05-07T00:06:29"/>
    <x v="3"/>
    <s v="May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n v="79"/>
    <s v="music/indie rock"/>
    <n v="108"/>
    <x v="4"/>
    <s v="indie rock"/>
    <x v="2312"/>
    <d v="2014-04-18T23:00:00"/>
    <x v="3"/>
    <s v="Apr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n v="157"/>
    <s v="music/indie rock"/>
    <n v="176"/>
    <x v="4"/>
    <s v="indie rock"/>
    <x v="2313"/>
    <d v="2012-05-03T23:00:26"/>
    <x v="5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n v="50"/>
    <s v="music/indie rock"/>
    <n v="157"/>
    <x v="4"/>
    <s v="indie rock"/>
    <x v="2314"/>
    <d v="2012-06-07T13:14:17"/>
    <x v="5"/>
    <s v="Jun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n v="64"/>
    <s v="music/indie rock"/>
    <n v="103"/>
    <x v="4"/>
    <s v="indie rock"/>
    <x v="2315"/>
    <d v="2012-05-05T17:25:43"/>
    <x v="5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n v="200"/>
    <s v="music/indie rock"/>
    <n v="104"/>
    <x v="4"/>
    <s v="indie rock"/>
    <x v="2316"/>
    <d v="2009-12-09T18:24:00"/>
    <x v="8"/>
    <s v="Dec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n v="22"/>
    <s v="music/indie rock"/>
    <n v="104"/>
    <x v="4"/>
    <s v="indie rock"/>
    <x v="2317"/>
    <d v="2010-02-15T05:00:00"/>
    <x v="7"/>
    <s v="Feb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n v="163"/>
    <s v="music/indie rock"/>
    <n v="121"/>
    <x v="4"/>
    <s v="indie rock"/>
    <x v="2318"/>
    <d v="2009-09-26T03:59:00"/>
    <x v="8"/>
    <s v="Sep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n v="77"/>
    <s v="music/indie rock"/>
    <n v="108"/>
    <x v="4"/>
    <s v="indie rock"/>
    <x v="2319"/>
    <d v="2013-12-15T01:58:05"/>
    <x v="4"/>
    <s v="De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n v="89"/>
    <s v="music/indie rock"/>
    <n v="109"/>
    <x v="4"/>
    <s v="indie rock"/>
    <x v="2320"/>
    <d v="2014-04-02T18:36:40"/>
    <x v="3"/>
    <s v="Apr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n v="64"/>
    <s v="food/small batch"/>
    <n v="39"/>
    <x v="7"/>
    <s v="small batch"/>
    <x v="2321"/>
    <d v="2017-04-04T05:15:01"/>
    <x v="1"/>
    <s v="Apr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n v="4"/>
    <s v="food/small batch"/>
    <n v="3"/>
    <x v="7"/>
    <s v="small batch"/>
    <x v="2322"/>
    <d v="2017-04-09T20:29:29"/>
    <x v="1"/>
    <s v="Apr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n v="4"/>
    <s v="food/small batch"/>
    <n v="48"/>
    <x v="7"/>
    <s v="small batch"/>
    <x v="2323"/>
    <d v="2017-03-20T18:07:27"/>
    <x v="1"/>
    <s v="Mar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n v="61"/>
    <s v="food/small batch"/>
    <n v="21"/>
    <x v="7"/>
    <s v="small batch"/>
    <x v="2324"/>
    <d v="2017-03-26T20:14:45"/>
    <x v="1"/>
    <s v="Mar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n v="7"/>
    <s v="food/small batch"/>
    <n v="8"/>
    <x v="7"/>
    <s v="small batch"/>
    <x v="2325"/>
    <d v="2017-03-29T23:32:11"/>
    <x v="1"/>
    <s v="Mar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n v="1"/>
    <s v="food/small batch"/>
    <n v="1"/>
    <x v="7"/>
    <s v="small batch"/>
    <x v="2326"/>
    <d v="2017-04-30T17:00:00"/>
    <x v="1"/>
    <s v="Apr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n v="3355"/>
    <s v="food/small batch"/>
    <n v="526"/>
    <x v="7"/>
    <s v="small batch"/>
    <x v="2327"/>
    <d v="2014-08-26T22:00:40"/>
    <x v="3"/>
    <s v="Aug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n v="537"/>
    <s v="food/small batch"/>
    <n v="254"/>
    <x v="7"/>
    <s v="small batch"/>
    <x v="2328"/>
    <d v="2015-06-14T18:45:37"/>
    <x v="0"/>
    <s v="Jun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n v="125"/>
    <s v="food/small batch"/>
    <n v="106"/>
    <x v="7"/>
    <s v="small batch"/>
    <x v="2329"/>
    <d v="2014-07-17T14:59:06"/>
    <x v="3"/>
    <s v="J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n v="163"/>
    <s v="food/small batch"/>
    <n v="102"/>
    <x v="7"/>
    <s v="small batch"/>
    <x v="2330"/>
    <d v="2015-12-25T00:00:00"/>
    <x v="0"/>
    <s v="Dec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n v="283"/>
    <s v="food/small batch"/>
    <n v="144"/>
    <x v="7"/>
    <s v="small batch"/>
    <x v="2331"/>
    <d v="2014-08-18T00:08:10"/>
    <x v="3"/>
    <s v="Aug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n v="352"/>
    <s v="food/small batch"/>
    <n v="106"/>
    <x v="7"/>
    <s v="small batch"/>
    <x v="2332"/>
    <d v="2015-02-06T15:04:31"/>
    <x v="0"/>
    <s v="Feb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n v="94"/>
    <s v="food/small batch"/>
    <n v="212"/>
    <x v="7"/>
    <s v="small batch"/>
    <x v="2333"/>
    <d v="2014-05-29T17:50:00"/>
    <x v="3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n v="67"/>
    <s v="food/small batch"/>
    <n v="102"/>
    <x v="7"/>
    <s v="small batch"/>
    <x v="2334"/>
    <d v="2014-11-05T17:34:00"/>
    <x v="3"/>
    <s v="Nov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n v="221"/>
    <s v="food/small batch"/>
    <n v="102"/>
    <x v="7"/>
    <s v="small batch"/>
    <x v="2335"/>
    <d v="2014-06-11T13:44:03"/>
    <x v="3"/>
    <s v="Jun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n v="2165"/>
    <s v="food/small batch"/>
    <n v="521"/>
    <x v="7"/>
    <s v="small batch"/>
    <x v="2336"/>
    <d v="2014-03-08T22:11:35"/>
    <x v="3"/>
    <s v="Mar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n v="179"/>
    <s v="food/small batch"/>
    <n v="111"/>
    <x v="7"/>
    <s v="small batch"/>
    <x v="2337"/>
    <d v="2014-06-26T15:22:23"/>
    <x v="3"/>
    <s v="Jun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n v="123"/>
    <s v="food/small batch"/>
    <n v="101"/>
    <x v="7"/>
    <s v="small batch"/>
    <x v="2338"/>
    <d v="2014-06-29T21:31:24"/>
    <x v="3"/>
    <s v="Jun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n v="1104"/>
    <s v="food/small batch"/>
    <n v="294"/>
    <x v="7"/>
    <s v="small batch"/>
    <x v="2339"/>
    <d v="2016-12-19T07:59:00"/>
    <x v="2"/>
    <s v="Dec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n v="403"/>
    <s v="food/small batch"/>
    <n v="106"/>
    <x v="7"/>
    <s v="small batch"/>
    <x v="2340"/>
    <d v="2016-10-30T15:25:38"/>
    <x v="2"/>
    <s v="Oct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n v="0"/>
    <s v="technology/web"/>
    <n v="0"/>
    <x v="2"/>
    <s v="web"/>
    <x v="2341"/>
    <d v="2015-07-12T19:31:44"/>
    <x v="0"/>
    <s v="Jul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n v="0"/>
    <s v="technology/web"/>
    <n v="0"/>
    <x v="2"/>
    <s v="web"/>
    <x v="2342"/>
    <d v="2014-10-06T05:00:00"/>
    <x v="3"/>
    <s v="Oct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n v="1"/>
    <s v="technology/web"/>
    <n v="3"/>
    <x v="2"/>
    <s v="web"/>
    <x v="2343"/>
    <d v="2016-01-08T19:47:00"/>
    <x v="0"/>
    <s v="Jan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n v="1"/>
    <s v="technology/web"/>
    <n v="0"/>
    <x v="2"/>
    <s v="web"/>
    <x v="2344"/>
    <d v="2016-06-24T17:27:49"/>
    <x v="2"/>
    <s v="Jun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n v="0"/>
    <s v="technology/web"/>
    <n v="0"/>
    <x v="2"/>
    <s v="web"/>
    <x v="2345"/>
    <d v="2015-03-31T23:39:00"/>
    <x v="0"/>
    <s v="Mar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n v="3"/>
    <s v="technology/web"/>
    <n v="0"/>
    <x v="2"/>
    <s v="web"/>
    <x v="2346"/>
    <d v="2016-10-17T19:10:31"/>
    <x v="2"/>
    <s v="Oct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n v="1"/>
    <s v="technology/web"/>
    <n v="2"/>
    <x v="2"/>
    <s v="web"/>
    <x v="2347"/>
    <d v="2016-08-25T14:34:36"/>
    <x v="2"/>
    <s v="Aug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n v="5"/>
    <s v="technology/web"/>
    <n v="0"/>
    <x v="2"/>
    <s v="web"/>
    <x v="2348"/>
    <d v="2016-02-20T22:22:18"/>
    <x v="0"/>
    <s v="F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n v="0"/>
    <s v="technology/web"/>
    <n v="0"/>
    <x v="2"/>
    <s v="web"/>
    <x v="2349"/>
    <d v="2015-08-11T18:37:08"/>
    <x v="0"/>
    <s v="Aug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n v="0"/>
    <s v="technology/web"/>
    <n v="0"/>
    <x v="2"/>
    <s v="web"/>
    <x v="2350"/>
    <d v="2017-01-03T20:12:50"/>
    <x v="2"/>
    <s v="Ja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n v="7"/>
    <s v="technology/web"/>
    <n v="1"/>
    <x v="2"/>
    <s v="web"/>
    <x v="2351"/>
    <d v="2015-04-30T02:25:39"/>
    <x v="0"/>
    <s v="Apr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n v="0"/>
    <s v="technology/web"/>
    <n v="0"/>
    <x v="2"/>
    <s v="web"/>
    <x v="2352"/>
    <d v="2015-06-06T15:12:32"/>
    <x v="0"/>
    <s v="Jun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n v="0"/>
    <s v="technology/web"/>
    <n v="0"/>
    <x v="2"/>
    <s v="web"/>
    <x v="2353"/>
    <d v="2015-04-21T16:13:42"/>
    <x v="0"/>
    <s v="Apr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n v="1"/>
    <s v="technology/web"/>
    <n v="0"/>
    <x v="2"/>
    <s v="web"/>
    <x v="2354"/>
    <d v="2015-01-10T17:21:00"/>
    <x v="3"/>
    <s v="Jan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n v="2"/>
    <s v="technology/web"/>
    <n v="1"/>
    <x v="2"/>
    <s v="web"/>
    <x v="2355"/>
    <d v="2015-05-02T22:02:16"/>
    <x v="0"/>
    <s v="May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n v="0"/>
    <s v="technology/web"/>
    <n v="0"/>
    <x v="2"/>
    <s v="web"/>
    <x v="2356"/>
    <d v="2015-06-05T18:48:24"/>
    <x v="0"/>
    <s v="Jun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n v="0"/>
    <s v="technology/web"/>
    <n v="0"/>
    <x v="2"/>
    <s v="web"/>
    <x v="2357"/>
    <d v="2015-10-17T14:52:58"/>
    <x v="0"/>
    <s v="Oct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n v="0"/>
    <s v="technology/web"/>
    <n v="0"/>
    <x v="2"/>
    <s v="web"/>
    <x v="2358"/>
    <d v="2015-01-31T00:39:00"/>
    <x v="3"/>
    <s v="Jan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n v="3"/>
    <s v="technology/web"/>
    <n v="15"/>
    <x v="2"/>
    <s v="web"/>
    <x v="2359"/>
    <d v="2015-08-03T15:35:24"/>
    <x v="0"/>
    <s v="Aug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n v="1"/>
    <s v="technology/web"/>
    <n v="0"/>
    <x v="2"/>
    <s v="web"/>
    <x v="2360"/>
    <d v="2016-02-07T16:58:00"/>
    <x v="2"/>
    <s v="F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n v="0"/>
    <s v="technology/web"/>
    <n v="0"/>
    <x v="2"/>
    <s v="web"/>
    <x v="2361"/>
    <d v="2016-04-30T22:00:00"/>
    <x v="2"/>
    <s v="Apr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n v="2"/>
    <s v="technology/web"/>
    <n v="29"/>
    <x v="2"/>
    <s v="web"/>
    <x v="2362"/>
    <d v="2014-12-11T16:31:10"/>
    <x v="3"/>
    <s v="Dec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n v="0"/>
    <s v="technology/web"/>
    <n v="0"/>
    <x v="2"/>
    <s v="web"/>
    <x v="2363"/>
    <d v="2015-12-29T00:16:40"/>
    <x v="0"/>
    <s v="Dec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n v="0"/>
    <s v="technology/web"/>
    <n v="0"/>
    <x v="2"/>
    <s v="web"/>
    <x v="2364"/>
    <d v="2015-10-26T22:25:56"/>
    <x v="0"/>
    <s v="Oct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n v="0"/>
    <s v="technology/web"/>
    <n v="0"/>
    <x v="2"/>
    <s v="web"/>
    <x v="2365"/>
    <d v="2016-01-17T23:00:00"/>
    <x v="0"/>
    <s v="Jan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n v="27"/>
    <s v="technology/web"/>
    <n v="11"/>
    <x v="2"/>
    <s v="web"/>
    <x v="2366"/>
    <d v="2015-10-21T12:45:33"/>
    <x v="0"/>
    <s v="Oct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n v="14"/>
    <s v="technology/web"/>
    <n v="1"/>
    <x v="2"/>
    <s v="web"/>
    <x v="2367"/>
    <d v="2016-04-25T22:16:56"/>
    <x v="2"/>
    <s v="Apr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n v="2"/>
    <s v="technology/web"/>
    <n v="0"/>
    <x v="2"/>
    <s v="web"/>
    <x v="2368"/>
    <d v="2015-04-14T16:19:25"/>
    <x v="0"/>
    <s v="Apr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n v="0"/>
    <s v="technology/web"/>
    <n v="0"/>
    <x v="2"/>
    <s v="web"/>
    <x v="2369"/>
    <d v="2016-02-10T19:30:11"/>
    <x v="2"/>
    <s v="F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n v="4"/>
    <s v="technology/web"/>
    <n v="0"/>
    <x v="2"/>
    <s v="web"/>
    <x v="2370"/>
    <d v="2014-12-18T04:32:21"/>
    <x v="3"/>
    <s v="Dec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n v="0"/>
    <s v="technology/web"/>
    <n v="0"/>
    <x v="2"/>
    <s v="web"/>
    <x v="2371"/>
    <d v="2015-06-25T18:39:56"/>
    <x v="0"/>
    <s v="Ju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n v="6"/>
    <s v="technology/web"/>
    <n v="3"/>
    <x v="2"/>
    <s v="web"/>
    <x v="2372"/>
    <d v="2015-04-24T01:39:31"/>
    <x v="0"/>
    <s v="Apr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n v="1"/>
    <s v="technology/web"/>
    <n v="0"/>
    <x v="2"/>
    <s v="web"/>
    <x v="2373"/>
    <d v="2015-08-29T15:53:44"/>
    <x v="0"/>
    <s v="Aug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n v="1"/>
    <s v="technology/web"/>
    <n v="0"/>
    <x v="2"/>
    <s v="web"/>
    <x v="2374"/>
    <d v="2015-02-12T20:14:20"/>
    <x v="0"/>
    <s v="F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n v="0"/>
    <s v="technology/web"/>
    <n v="0"/>
    <x v="2"/>
    <s v="web"/>
    <x v="2375"/>
    <d v="2016-09-09T20:03:57"/>
    <x v="2"/>
    <s v="Sep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n v="4"/>
    <s v="technology/web"/>
    <n v="11"/>
    <x v="2"/>
    <s v="web"/>
    <x v="2376"/>
    <d v="2015-12-10T22:12:46"/>
    <x v="0"/>
    <s v="Dec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n v="0"/>
    <s v="technology/web"/>
    <n v="0"/>
    <x v="2"/>
    <s v="web"/>
    <x v="2377"/>
    <d v="2016-11-25T21:53:03"/>
    <x v="2"/>
    <s v="Nov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n v="0"/>
    <s v="technology/web"/>
    <n v="0"/>
    <x v="2"/>
    <s v="web"/>
    <x v="2378"/>
    <d v="2015-08-26T00:18:50"/>
    <x v="0"/>
    <s v="Aug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n v="0"/>
    <s v="technology/web"/>
    <n v="0"/>
    <x v="2"/>
    <s v="web"/>
    <x v="2379"/>
    <d v="2015-10-05T00:23:36"/>
    <x v="0"/>
    <s v="Oct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n v="3"/>
    <s v="technology/web"/>
    <n v="0"/>
    <x v="2"/>
    <s v="web"/>
    <x v="2380"/>
    <d v="2015-10-01T19:02:22"/>
    <x v="0"/>
    <s v="Oct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n v="7"/>
    <s v="technology/web"/>
    <n v="2"/>
    <x v="2"/>
    <s v="web"/>
    <x v="2381"/>
    <d v="2015-04-10T22:27:28"/>
    <x v="0"/>
    <s v="Apr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n v="2"/>
    <s v="technology/web"/>
    <n v="3"/>
    <x v="2"/>
    <s v="web"/>
    <x v="2382"/>
    <d v="2015-08-04T04:30:03"/>
    <x v="0"/>
    <s v="Aug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n v="3"/>
    <s v="technology/web"/>
    <n v="4"/>
    <x v="2"/>
    <s v="web"/>
    <x v="2383"/>
    <d v="2015-02-22T01:21:47"/>
    <x v="0"/>
    <s v="F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n v="8"/>
    <s v="technology/web"/>
    <n v="1"/>
    <x v="2"/>
    <s v="web"/>
    <x v="2384"/>
    <d v="2014-11-14T02:37:23"/>
    <x v="3"/>
    <s v="Nov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n v="7"/>
    <s v="technology/web"/>
    <n v="1"/>
    <x v="2"/>
    <s v="web"/>
    <x v="2385"/>
    <d v="2015-08-05T16:50:32"/>
    <x v="0"/>
    <s v="Aug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n v="0"/>
    <s v="technology/web"/>
    <n v="0"/>
    <x v="2"/>
    <s v="web"/>
    <x v="2386"/>
    <d v="2015-01-10T20:07:04"/>
    <x v="3"/>
    <s v="Ja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n v="3"/>
    <s v="technology/web"/>
    <n v="1"/>
    <x v="2"/>
    <s v="web"/>
    <x v="2387"/>
    <d v="2016-07-22T15:02:20"/>
    <x v="2"/>
    <s v="Jul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n v="8"/>
    <s v="technology/web"/>
    <n v="1"/>
    <x v="2"/>
    <s v="web"/>
    <x v="2388"/>
    <d v="2015-01-15T19:29:00"/>
    <x v="3"/>
    <s v="Ja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n v="1"/>
    <s v="technology/web"/>
    <n v="0"/>
    <x v="2"/>
    <s v="web"/>
    <x v="2389"/>
    <d v="2015-07-25T21:59:00"/>
    <x v="0"/>
    <s v="Jul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n v="0"/>
    <s v="technology/web"/>
    <n v="0"/>
    <x v="2"/>
    <s v="web"/>
    <x v="2390"/>
    <d v="2015-01-04T06:17:44"/>
    <x v="3"/>
    <s v="Jan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n v="1"/>
    <s v="technology/web"/>
    <n v="0"/>
    <x v="2"/>
    <s v="web"/>
    <x v="2391"/>
    <d v="2015-03-31T18:04:04"/>
    <x v="0"/>
    <s v="Mar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n v="0"/>
    <s v="technology/web"/>
    <n v="0"/>
    <x v="2"/>
    <s v="web"/>
    <x v="2392"/>
    <d v="2015-10-29T02:53:43"/>
    <x v="0"/>
    <s v="Oct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n v="1"/>
    <s v="technology/web"/>
    <n v="0"/>
    <x v="2"/>
    <s v="web"/>
    <x v="2393"/>
    <d v="2015-08-08T15:33:37"/>
    <x v="0"/>
    <s v="Aug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n v="2"/>
    <s v="technology/web"/>
    <n v="0"/>
    <x v="2"/>
    <s v="web"/>
    <x v="2394"/>
    <d v="2015-02-26T08:41:33"/>
    <x v="0"/>
    <s v="F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n v="0"/>
    <s v="technology/web"/>
    <n v="0"/>
    <x v="2"/>
    <s v="web"/>
    <x v="2395"/>
    <d v="2017-01-10T08:57:00"/>
    <x v="2"/>
    <s v="Jan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n v="1"/>
    <s v="technology/web"/>
    <n v="0"/>
    <x v="2"/>
    <s v="web"/>
    <x v="2396"/>
    <d v="2015-10-15T20:22:38"/>
    <x v="0"/>
    <s v="Oct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n v="0"/>
    <s v="technology/web"/>
    <n v="0"/>
    <x v="2"/>
    <s v="web"/>
    <x v="2397"/>
    <d v="2015-01-02T21:14:16"/>
    <x v="3"/>
    <s v="Jan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n v="0"/>
    <s v="technology/web"/>
    <n v="0"/>
    <x v="2"/>
    <s v="web"/>
    <x v="2398"/>
    <d v="2015-07-02T21:59:44"/>
    <x v="0"/>
    <s v="Jul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n v="0"/>
    <s v="technology/web"/>
    <n v="0"/>
    <x v="2"/>
    <s v="web"/>
    <x v="2399"/>
    <d v="2014-12-18T20:28:26"/>
    <x v="3"/>
    <s v="Dec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n v="0"/>
    <s v="technology/web"/>
    <n v="0"/>
    <x v="2"/>
    <s v="web"/>
    <x v="2400"/>
    <d v="2016-04-14T06:26:04"/>
    <x v="2"/>
    <s v="Ap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n v="9"/>
    <s v="food/food trucks"/>
    <n v="1"/>
    <x v="7"/>
    <s v="food trucks"/>
    <x v="2401"/>
    <d v="2016-03-05T19:44:56"/>
    <x v="2"/>
    <s v="Mar"/>
  </r>
  <r>
    <n v="2402"/>
    <s v="Cupcake Truck Unite"/>
    <s v="Small town, delicious treats, and a mobile truck"/>
    <n v="12000"/>
    <n v="52"/>
    <x v="2"/>
    <s v="US"/>
    <s v="USD"/>
    <n v="1431533931"/>
    <n v="1428941931"/>
    <n v="1"/>
    <s v="food/food trucks"/>
    <n v="0"/>
    <x v="7"/>
    <s v="food trucks"/>
    <x v="2402"/>
    <d v="2015-05-13T16:18:51"/>
    <x v="0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n v="12"/>
    <s v="food/food trucks"/>
    <n v="17"/>
    <x v="7"/>
    <s v="food trucks"/>
    <x v="2403"/>
    <d v="2016-03-30T20:10:58"/>
    <x v="2"/>
    <s v="Mar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n v="0"/>
    <s v="food/food trucks"/>
    <n v="0"/>
    <x v="7"/>
    <s v="food trucks"/>
    <x v="2404"/>
    <d v="2016-01-03T00:56:47"/>
    <x v="0"/>
    <s v="Jan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n v="20"/>
    <s v="food/food trucks"/>
    <n v="23"/>
    <x v="7"/>
    <s v="food trucks"/>
    <x v="2405"/>
    <d v="2016-09-03T14:02:55"/>
    <x v="2"/>
    <s v="Sep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n v="16"/>
    <s v="food/food trucks"/>
    <n v="41"/>
    <x v="7"/>
    <s v="food trucks"/>
    <x v="2406"/>
    <d v="2015-01-19T02:39:50"/>
    <x v="3"/>
    <s v="Ja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n v="33"/>
    <s v="food/food trucks"/>
    <n v="25"/>
    <x v="7"/>
    <s v="food trucks"/>
    <x v="2407"/>
    <d v="2015-04-11T06:00:00"/>
    <x v="0"/>
    <s v="Apr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n v="2"/>
    <s v="food/food trucks"/>
    <n v="0"/>
    <x v="7"/>
    <s v="food trucks"/>
    <x v="2408"/>
    <d v="2014-11-06T04:22:37"/>
    <x v="3"/>
    <s v="Nov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n v="6"/>
    <s v="food/food trucks"/>
    <n v="2"/>
    <x v="7"/>
    <s v="food trucks"/>
    <x v="2409"/>
    <d v="2015-08-18T21:01:15"/>
    <x v="0"/>
    <s v="Aug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n v="0"/>
    <s v="food/food trucks"/>
    <n v="0"/>
    <x v="7"/>
    <s v="food trucks"/>
    <x v="2410"/>
    <d v="2015-09-07T09:47:55"/>
    <x v="0"/>
    <s v="Sep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n v="3"/>
    <s v="food/food trucks"/>
    <n v="1"/>
    <x v="7"/>
    <s v="food trucks"/>
    <x v="2411"/>
    <d v="2015-08-25T17:34:42"/>
    <x v="0"/>
    <s v="Aug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n v="0"/>
    <s v="food/food trucks"/>
    <n v="0"/>
    <x v="7"/>
    <s v="food trucks"/>
    <x v="2412"/>
    <d v="2016-11-26T18:41:13"/>
    <x v="2"/>
    <s v="Nov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n v="3"/>
    <s v="food/food trucks"/>
    <n v="1"/>
    <x v="7"/>
    <s v="food trucks"/>
    <x v="2413"/>
    <d v="2014-05-31T23:30:00"/>
    <x v="3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n v="13"/>
    <s v="food/food trucks"/>
    <n v="3"/>
    <x v="7"/>
    <s v="food trucks"/>
    <x v="2414"/>
    <d v="2015-08-22T03:59:00"/>
    <x v="0"/>
    <s v="Aug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n v="6"/>
    <s v="food/food trucks"/>
    <n v="1"/>
    <x v="7"/>
    <s v="food trucks"/>
    <x v="2415"/>
    <d v="2016-07-15T20:42:26"/>
    <x v="2"/>
    <s v="Jul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n v="1"/>
    <s v="food/food trucks"/>
    <n v="0"/>
    <x v="7"/>
    <s v="food trucks"/>
    <x v="2416"/>
    <d v="2015-03-14T15:00:00"/>
    <x v="0"/>
    <s v="Mar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n v="0"/>
    <s v="food/food trucks"/>
    <n v="0"/>
    <x v="7"/>
    <s v="food trucks"/>
    <x v="2417"/>
    <d v="2014-08-10T21:13:07"/>
    <x v="3"/>
    <s v="Aug"/>
  </r>
  <r>
    <n v="2418"/>
    <s v="Mexican food truck"/>
    <s v="I want to start my food truck business."/>
    <n v="25000"/>
    <n v="5"/>
    <x v="2"/>
    <s v="US"/>
    <s v="USD"/>
    <n v="1427225644"/>
    <n v="1422045244"/>
    <n v="5"/>
    <s v="food/food trucks"/>
    <n v="0"/>
    <x v="7"/>
    <s v="food trucks"/>
    <x v="2418"/>
    <d v="2015-03-24T19:34:04"/>
    <x v="0"/>
    <s v="Mar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n v="0"/>
    <s v="food/food trucks"/>
    <n v="0"/>
    <x v="7"/>
    <s v="food trucks"/>
    <x v="2419"/>
    <d v="2015-02-18T17:43:09"/>
    <x v="3"/>
    <s v="F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n v="36"/>
    <s v="food/food trucks"/>
    <n v="15"/>
    <x v="7"/>
    <s v="food trucks"/>
    <x v="2420"/>
    <d v="2014-11-10T01:41:35"/>
    <x v="3"/>
    <s v="Nov"/>
  </r>
  <r>
    <n v="2421"/>
    <s v="hot dog cart"/>
    <s v="help me start Merrill's first hot dog cart in this empty lot"/>
    <n v="6000"/>
    <n v="1"/>
    <x v="2"/>
    <s v="US"/>
    <s v="USD"/>
    <n v="1424536196"/>
    <n v="1421944196"/>
    <n v="1"/>
    <s v="food/food trucks"/>
    <n v="0"/>
    <x v="7"/>
    <s v="food trucks"/>
    <x v="2421"/>
    <d v="2015-02-21T16:29:56"/>
    <x v="0"/>
    <s v="Feb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n v="1"/>
    <s v="food/food trucks"/>
    <n v="0"/>
    <x v="7"/>
    <s v="food trucks"/>
    <x v="2422"/>
    <d v="2015-03-11T16:23:56"/>
    <x v="0"/>
    <s v="Mar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n v="1"/>
    <s v="food/food trucks"/>
    <n v="0"/>
    <x v="7"/>
    <s v="food trucks"/>
    <x v="2423"/>
    <d v="2014-12-31T16:54:50"/>
    <x v="3"/>
    <s v="Dec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n v="9"/>
    <s v="food/food trucks"/>
    <n v="1"/>
    <x v="7"/>
    <s v="food trucks"/>
    <x v="2424"/>
    <d v="2014-10-27T21:25:08"/>
    <x v="3"/>
    <s v="Oct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n v="1"/>
    <s v="food/food trucks"/>
    <n v="0"/>
    <x v="7"/>
    <s v="food trucks"/>
    <x v="2425"/>
    <d v="2016-05-27T22:04:00"/>
    <x v="2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n v="0"/>
    <s v="food/food trucks"/>
    <n v="0"/>
    <x v="7"/>
    <s v="food trucks"/>
    <x v="2426"/>
    <d v="2015-08-08T04:04:52"/>
    <x v="0"/>
    <s v="Aug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n v="1"/>
    <s v="food/food trucks"/>
    <n v="0"/>
    <x v="7"/>
    <s v="food trucks"/>
    <x v="2427"/>
    <d v="2016-03-23T06:38:53"/>
    <x v="2"/>
    <s v="Mar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n v="1"/>
    <s v="food/food trucks"/>
    <n v="0"/>
    <x v="7"/>
    <s v="food trucks"/>
    <x v="2428"/>
    <d v="2015-03-12T17:49:11"/>
    <x v="0"/>
    <s v="Mar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n v="4"/>
    <s v="food/food trucks"/>
    <n v="1"/>
    <x v="7"/>
    <s v="food trucks"/>
    <x v="2429"/>
    <d v="2017-02-05T16:44:00"/>
    <x v="2"/>
    <s v="Feb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n v="2"/>
    <s v="food/food trucks"/>
    <n v="1"/>
    <x v="7"/>
    <s v="food trucks"/>
    <x v="2430"/>
    <d v="2016-02-12T03:08:24"/>
    <x v="2"/>
    <s v="Feb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n v="2"/>
    <s v="food/food trucks"/>
    <n v="0"/>
    <x v="7"/>
    <s v="food trucks"/>
    <x v="2431"/>
    <d v="2016-06-28T02:23:33"/>
    <x v="2"/>
    <s v="Jun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n v="2"/>
    <s v="food/food trucks"/>
    <n v="0"/>
    <x v="7"/>
    <s v="food trucks"/>
    <x v="2432"/>
    <d v="2015-03-08T05:14:57"/>
    <x v="0"/>
    <s v="Mar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n v="0"/>
    <s v="food/food trucks"/>
    <n v="0"/>
    <x v="7"/>
    <s v="food trucks"/>
    <x v="2433"/>
    <d v="2016-02-27T21:35:43"/>
    <x v="2"/>
    <s v="Feb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n v="2"/>
    <s v="food/food trucks"/>
    <n v="0"/>
    <x v="7"/>
    <s v="food trucks"/>
    <x v="2434"/>
    <d v="2015-08-04T04:27:54"/>
    <x v="0"/>
    <s v="Aug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n v="4"/>
    <s v="food/food trucks"/>
    <n v="0"/>
    <x v="7"/>
    <s v="food trucks"/>
    <x v="2435"/>
    <d v="2015-10-05T06:39:46"/>
    <x v="0"/>
    <s v="Oct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n v="2"/>
    <s v="food/food trucks"/>
    <n v="0"/>
    <x v="7"/>
    <s v="food trucks"/>
    <x v="2436"/>
    <d v="2016-01-29T14:46:10"/>
    <x v="0"/>
    <s v="Jan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n v="0"/>
    <s v="food/food trucks"/>
    <n v="0"/>
    <x v="7"/>
    <s v="food trucks"/>
    <x v="2437"/>
    <d v="2015-03-17T18:00:00"/>
    <x v="0"/>
    <s v="Mar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n v="1"/>
    <s v="food/food trucks"/>
    <n v="0"/>
    <x v="7"/>
    <s v="food trucks"/>
    <x v="2438"/>
    <d v="2015-12-07T22:57:42"/>
    <x v="0"/>
    <s v="Dec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n v="0"/>
    <s v="food/food trucks"/>
    <n v="0"/>
    <x v="7"/>
    <s v="food trucks"/>
    <x v="2439"/>
    <d v="2015-10-18T19:38:49"/>
    <x v="0"/>
    <s v="Oct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n v="2"/>
    <s v="food/food trucks"/>
    <n v="0"/>
    <x v="7"/>
    <s v="food trucks"/>
    <x v="2440"/>
    <d v="2016-02-13T21:35:13"/>
    <x v="2"/>
    <s v="Feb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n v="109"/>
    <s v="food/small batch"/>
    <n v="108"/>
    <x v="7"/>
    <s v="small batch"/>
    <x v="2441"/>
    <d v="2015-07-23T04:59:00"/>
    <x v="0"/>
    <s v="Jul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n v="372"/>
    <s v="food/small batch"/>
    <n v="126"/>
    <x v="7"/>
    <s v="small batch"/>
    <x v="2442"/>
    <d v="2015-03-19T15:00:28"/>
    <x v="0"/>
    <s v="Mar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n v="311"/>
    <s v="food/small batch"/>
    <n v="203"/>
    <x v="7"/>
    <s v="small batch"/>
    <x v="2443"/>
    <d v="2014-08-15T15:00:22"/>
    <x v="3"/>
    <s v="Aug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n v="61"/>
    <s v="food/small batch"/>
    <n v="109"/>
    <x v="7"/>
    <s v="small batch"/>
    <x v="2444"/>
    <d v="2016-05-25T18:06:31"/>
    <x v="2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n v="115"/>
    <s v="food/small batch"/>
    <n v="173"/>
    <x v="7"/>
    <s v="small batch"/>
    <x v="2445"/>
    <d v="2015-09-26T04:33:41"/>
    <x v="0"/>
    <s v="Sep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n v="111"/>
    <s v="food/small batch"/>
    <n v="168"/>
    <x v="7"/>
    <s v="small batch"/>
    <x v="2446"/>
    <d v="2016-11-26T15:27:51"/>
    <x v="2"/>
    <s v="Nov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n v="337"/>
    <s v="food/small batch"/>
    <n v="427"/>
    <x v="7"/>
    <s v="small batch"/>
    <x v="2447"/>
    <d v="2016-11-12T04:00:00"/>
    <x v="2"/>
    <s v="Nov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n v="9"/>
    <s v="food/small batch"/>
    <n v="108"/>
    <x v="7"/>
    <s v="small batch"/>
    <x v="2448"/>
    <d v="2016-08-31T05:36:00"/>
    <x v="2"/>
    <s v="Aug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n v="120"/>
    <s v="food/small batch"/>
    <n v="108"/>
    <x v="7"/>
    <s v="small batch"/>
    <x v="2449"/>
    <d v="2014-11-30T04:25:15"/>
    <x v="3"/>
    <s v="Nov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n v="102"/>
    <s v="food/small batch"/>
    <n v="102"/>
    <x v="7"/>
    <s v="small batch"/>
    <x v="2450"/>
    <d v="2014-10-28T03:11:00"/>
    <x v="3"/>
    <s v="Oct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n v="186"/>
    <s v="food/small batch"/>
    <n v="115"/>
    <x v="7"/>
    <s v="small batch"/>
    <x v="2451"/>
    <d v="2017-03-05T21:48:10"/>
    <x v="1"/>
    <s v="Mar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n v="15"/>
    <s v="food/small batch"/>
    <n v="134"/>
    <x v="7"/>
    <s v="small batch"/>
    <x v="2452"/>
    <d v="2015-12-29T23:00:00"/>
    <x v="0"/>
    <s v="Dec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n v="67"/>
    <s v="food/small batch"/>
    <n v="155"/>
    <x v="7"/>
    <s v="small batch"/>
    <x v="2453"/>
    <d v="2017-02-02T16:36:49"/>
    <x v="1"/>
    <s v="Feb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n v="130"/>
    <s v="food/small batch"/>
    <n v="101"/>
    <x v="7"/>
    <s v="small batch"/>
    <x v="2454"/>
    <d v="2017-03-11T04:50:08"/>
    <x v="1"/>
    <s v="Mar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n v="16"/>
    <s v="food/small batch"/>
    <n v="182"/>
    <x v="7"/>
    <s v="small batch"/>
    <x v="2455"/>
    <d v="2016-04-20T18:45:50"/>
    <x v="2"/>
    <s v="Apr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n v="67"/>
    <s v="food/small batch"/>
    <n v="181"/>
    <x v="7"/>
    <s v="small batch"/>
    <x v="2456"/>
    <d v="2017-02-25T23:03:59"/>
    <x v="1"/>
    <s v="Feb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n v="124"/>
    <s v="food/small batch"/>
    <n v="102"/>
    <x v="7"/>
    <s v="small batch"/>
    <x v="2457"/>
    <d v="2016-03-24T13:27:36"/>
    <x v="2"/>
    <s v="Mar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n v="80"/>
    <s v="food/small batch"/>
    <n v="110"/>
    <x v="7"/>
    <s v="small batch"/>
    <x v="2458"/>
    <d v="2016-06-09T19:00:00"/>
    <x v="2"/>
    <s v="Ju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n v="282"/>
    <s v="food/small batch"/>
    <n v="102"/>
    <x v="7"/>
    <s v="small batch"/>
    <x v="2459"/>
    <d v="2016-03-23T14:18:05"/>
    <x v="2"/>
    <s v="Mar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n v="68"/>
    <s v="food/small batch"/>
    <n v="101"/>
    <x v="7"/>
    <s v="small batch"/>
    <x v="2460"/>
    <d v="2017-01-03T04:17:00"/>
    <x v="2"/>
    <s v="Jan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n v="86"/>
    <s v="music/indie rock"/>
    <n v="104"/>
    <x v="4"/>
    <s v="indie rock"/>
    <x v="2461"/>
    <d v="2011-10-01T03:00:00"/>
    <x v="6"/>
    <s v="Oct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n v="115"/>
    <s v="music/indie rock"/>
    <n v="111"/>
    <x v="4"/>
    <s v="indie rock"/>
    <x v="2462"/>
    <d v="2012-07-19T04:28:16"/>
    <x v="5"/>
    <s v="Jul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n v="75"/>
    <s v="music/indie rock"/>
    <n v="116"/>
    <x v="4"/>
    <s v="indie rock"/>
    <x v="2463"/>
    <d v="2013-04-16T19:00:00"/>
    <x v="4"/>
    <s v="Apr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n v="43"/>
    <s v="music/indie rock"/>
    <n v="111"/>
    <x v="4"/>
    <s v="indie rock"/>
    <x v="2464"/>
    <d v="2015-09-30T19:29:00"/>
    <x v="0"/>
    <s v="Sep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n v="48"/>
    <s v="music/indie rock"/>
    <n v="180"/>
    <x v="4"/>
    <s v="indie rock"/>
    <x v="2465"/>
    <d v="2012-09-23T17:15:48"/>
    <x v="5"/>
    <s v="Sep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n v="52"/>
    <s v="music/indie rock"/>
    <n v="100"/>
    <x v="4"/>
    <s v="indie rock"/>
    <x v="2466"/>
    <d v="2013-05-09T02:27:33"/>
    <x v="4"/>
    <s v="May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n v="43"/>
    <s v="music/indie rock"/>
    <n v="119"/>
    <x v="4"/>
    <s v="indie rock"/>
    <x v="2467"/>
    <d v="2012-05-10T17:00:00"/>
    <x v="5"/>
    <s v="May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n v="58"/>
    <s v="music/indie rock"/>
    <n v="107"/>
    <x v="4"/>
    <s v="indie rock"/>
    <x v="2468"/>
    <d v="2012-10-28T05:00:00"/>
    <x v="5"/>
    <s v="Oct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n v="47"/>
    <s v="music/indie rock"/>
    <n v="114"/>
    <x v="4"/>
    <s v="indie rock"/>
    <x v="2469"/>
    <d v="2011-02-08T10:18:49"/>
    <x v="6"/>
    <s v="Feb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n v="36"/>
    <s v="music/indie rock"/>
    <n v="103"/>
    <x v="4"/>
    <s v="indie rock"/>
    <x v="2470"/>
    <d v="2012-05-24T01:47:35"/>
    <x v="5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n v="17"/>
    <s v="music/indie rock"/>
    <n v="128"/>
    <x v="4"/>
    <s v="indie rock"/>
    <x v="2471"/>
    <d v="2012-01-25T23:49:52"/>
    <x v="6"/>
    <s v="Ja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n v="104"/>
    <s v="music/indie rock"/>
    <n v="136"/>
    <x v="4"/>
    <s v="indie rock"/>
    <x v="2472"/>
    <d v="2010-09-04T01:03:00"/>
    <x v="7"/>
    <s v="Sep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n v="47"/>
    <s v="music/indie rock"/>
    <n v="100"/>
    <x v="4"/>
    <s v="indie rock"/>
    <x v="2473"/>
    <d v="2012-11-10T18:57:49"/>
    <x v="5"/>
    <s v="Nov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n v="38"/>
    <s v="music/indie rock"/>
    <n v="100"/>
    <x v="4"/>
    <s v="indie rock"/>
    <x v="2474"/>
    <d v="2010-10-11T00:16:16"/>
    <x v="7"/>
    <s v="Oct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n v="81"/>
    <s v="music/indie rock"/>
    <n v="105"/>
    <x v="4"/>
    <s v="indie rock"/>
    <x v="2475"/>
    <d v="2010-07-10T22:00:00"/>
    <x v="7"/>
    <s v="Ju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n v="55"/>
    <s v="music/indie rock"/>
    <n v="105"/>
    <x v="4"/>
    <s v="indie rock"/>
    <x v="2476"/>
    <d v="2014-11-03T08:52:50"/>
    <x v="3"/>
    <s v="Nov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n v="41"/>
    <s v="music/indie rock"/>
    <n v="171"/>
    <x v="4"/>
    <s v="indie rock"/>
    <x v="2477"/>
    <d v="2012-08-12T16:35:45"/>
    <x v="5"/>
    <s v="Aug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n v="79"/>
    <s v="music/indie rock"/>
    <n v="128"/>
    <x v="4"/>
    <s v="indie rock"/>
    <x v="2478"/>
    <d v="2013-01-13T22:48:33"/>
    <x v="5"/>
    <s v="Jan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n v="16"/>
    <s v="music/indie rock"/>
    <n v="133"/>
    <x v="4"/>
    <s v="indie rock"/>
    <x v="2479"/>
    <d v="2012-07-28T02:00:00"/>
    <x v="5"/>
    <s v="Jul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n v="8"/>
    <s v="music/indie rock"/>
    <n v="100"/>
    <x v="4"/>
    <s v="indie rock"/>
    <x v="2480"/>
    <d v="2015-10-10T22:28:04"/>
    <x v="0"/>
    <s v="Oct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n v="95"/>
    <s v="music/indie rock"/>
    <n v="113"/>
    <x v="4"/>
    <s v="indie rock"/>
    <x v="2481"/>
    <d v="2012-04-30T15:30:08"/>
    <x v="5"/>
    <s v="Ap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n v="25"/>
    <s v="music/indie rock"/>
    <n v="100"/>
    <x v="4"/>
    <s v="indie rock"/>
    <x v="2482"/>
    <d v="2011-08-01T18:46:23"/>
    <x v="6"/>
    <s v="Aug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n v="19"/>
    <s v="music/indie rock"/>
    <n v="114"/>
    <x v="4"/>
    <s v="indie rock"/>
    <x v="2483"/>
    <d v="2012-05-01T17:00:03"/>
    <x v="5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n v="90"/>
    <s v="music/indie rock"/>
    <n v="119"/>
    <x v="4"/>
    <s v="indie rock"/>
    <x v="2484"/>
    <d v="2011-09-15T22:00:03"/>
    <x v="6"/>
    <s v="Sep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n v="41"/>
    <s v="music/indie rock"/>
    <n v="103"/>
    <x v="4"/>
    <s v="indie rock"/>
    <x v="2485"/>
    <d v="2011-10-12T23:57:59"/>
    <x v="6"/>
    <s v="Oct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n v="30"/>
    <s v="music/indie rock"/>
    <n v="266"/>
    <x v="4"/>
    <s v="indie rock"/>
    <x v="2486"/>
    <d v="2012-04-22T16:59:36"/>
    <x v="5"/>
    <s v="Apr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n v="38"/>
    <s v="music/indie rock"/>
    <n v="100"/>
    <x v="4"/>
    <s v="indie rock"/>
    <x v="2487"/>
    <d v="2012-05-27T01:59:57"/>
    <x v="5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n v="65"/>
    <s v="music/indie rock"/>
    <n v="107"/>
    <x v="4"/>
    <s v="indie rock"/>
    <x v="2488"/>
    <d v="2011-11-16T16:11:48"/>
    <x v="6"/>
    <s v="Nov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n v="75"/>
    <s v="music/indie rock"/>
    <n v="134"/>
    <x v="4"/>
    <s v="indie rock"/>
    <x v="2489"/>
    <d v="2013-05-09T16:33:59"/>
    <x v="4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n v="16"/>
    <s v="music/indie rock"/>
    <n v="121"/>
    <x v="4"/>
    <s v="indie rock"/>
    <x v="2490"/>
    <d v="2012-06-23T05:27:56"/>
    <x v="5"/>
    <s v="Jun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n v="10"/>
    <s v="music/indie rock"/>
    <n v="103"/>
    <x v="4"/>
    <s v="indie rock"/>
    <x v="2491"/>
    <d v="2011-01-16T01:51:00"/>
    <x v="7"/>
    <s v="Jan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n v="27"/>
    <s v="music/indie rock"/>
    <n v="125"/>
    <x v="4"/>
    <s v="indie rock"/>
    <x v="2492"/>
    <d v="2012-06-16T09:59:00"/>
    <x v="5"/>
    <s v="Ju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n v="259"/>
    <s v="music/indie rock"/>
    <n v="129"/>
    <x v="4"/>
    <s v="indie rock"/>
    <x v="2493"/>
    <d v="2013-04-29T04:02:20"/>
    <x v="4"/>
    <s v="Ap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n v="39"/>
    <s v="music/indie rock"/>
    <n v="101"/>
    <x v="4"/>
    <s v="indie rock"/>
    <x v="2494"/>
    <d v="2012-05-23T15:29:04"/>
    <x v="5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n v="42"/>
    <s v="music/indie rock"/>
    <n v="128"/>
    <x v="4"/>
    <s v="indie rock"/>
    <x v="2495"/>
    <d v="2012-06-06T22:42:55"/>
    <x v="5"/>
    <s v="Jun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n v="10"/>
    <s v="music/indie rock"/>
    <n v="100"/>
    <x v="4"/>
    <s v="indie rock"/>
    <x v="2496"/>
    <d v="2013-03-29T22:54:52"/>
    <x v="4"/>
    <s v="Mar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n v="56"/>
    <s v="music/indie rock"/>
    <n v="113"/>
    <x v="4"/>
    <s v="indie rock"/>
    <x v="2497"/>
    <d v="2011-08-05T21:05:38"/>
    <x v="6"/>
    <s v="Aug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n v="20"/>
    <s v="music/indie rock"/>
    <n v="106"/>
    <x v="4"/>
    <s v="indie rock"/>
    <x v="2498"/>
    <d v="2015-01-27T23:13:07"/>
    <x v="0"/>
    <s v="Ja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n v="170"/>
    <s v="music/indie rock"/>
    <n v="203"/>
    <x v="4"/>
    <s v="indie rock"/>
    <x v="2499"/>
    <d v="2012-12-31T18:00:00"/>
    <x v="5"/>
    <s v="Dec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n v="29"/>
    <s v="music/indie rock"/>
    <n v="113"/>
    <x v="4"/>
    <s v="indie rock"/>
    <x v="2500"/>
    <d v="2012-06-23T18:32:55"/>
    <x v="5"/>
    <s v="Ju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n v="7"/>
    <s v="food/restaurants"/>
    <n v="3"/>
    <x v="7"/>
    <s v="restaurants"/>
    <x v="2501"/>
    <d v="2015-09-27T18:38:24"/>
    <x v="0"/>
    <s v="Sep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n v="5"/>
    <s v="food/restaurants"/>
    <n v="0"/>
    <x v="7"/>
    <s v="restaurants"/>
    <x v="2502"/>
    <d v="2014-09-21T19:48:38"/>
    <x v="3"/>
    <s v="Sep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n v="0"/>
    <s v="food/restaurants"/>
    <n v="0"/>
    <x v="7"/>
    <s v="restaurants"/>
    <x v="2503"/>
    <d v="2016-06-07T21:06:00"/>
    <x v="2"/>
    <s v="Jun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n v="0"/>
    <s v="food/restaurants"/>
    <n v="0"/>
    <x v="7"/>
    <s v="restaurants"/>
    <x v="2504"/>
    <d v="2014-11-15T01:22:14"/>
    <x v="3"/>
    <s v="Nov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n v="0"/>
    <s v="food/restaurants"/>
    <n v="0"/>
    <x v="7"/>
    <s v="restaurants"/>
    <x v="2505"/>
    <d v="2015-03-14T00:20:16"/>
    <x v="0"/>
    <s v="Mar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n v="2"/>
    <s v="food/restaurants"/>
    <n v="1"/>
    <x v="7"/>
    <s v="restaurants"/>
    <x v="2506"/>
    <d v="2015-10-03T21:00:00"/>
    <x v="0"/>
    <s v="Oct"/>
  </r>
  <r>
    <n v="2507"/>
    <s v="Help Cafe Talavera get a New Kitchen!"/>
    <s v="Unique dishes for a unique city!."/>
    <n v="42850"/>
    <n v="0"/>
    <x v="2"/>
    <s v="US"/>
    <s v="USD"/>
    <n v="1431308704"/>
    <n v="1428716704"/>
    <n v="0"/>
    <s v="food/restaurants"/>
    <n v="0"/>
    <x v="7"/>
    <s v="restaurants"/>
    <x v="2507"/>
    <d v="2015-05-11T01:45:04"/>
    <x v="0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n v="0"/>
    <s v="food/restaurants"/>
    <n v="0"/>
    <x v="7"/>
    <s v="restaurants"/>
    <x v="2508"/>
    <d v="2014-08-14T22:50:34"/>
    <x v="3"/>
    <s v="Aug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n v="28"/>
    <s v="food/restaurants"/>
    <n v="1"/>
    <x v="7"/>
    <s v="restaurants"/>
    <x v="2509"/>
    <d v="2015-04-20T18:25:49"/>
    <x v="0"/>
    <s v="Apr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n v="2"/>
    <s v="food/restaurants"/>
    <n v="0"/>
    <x v="7"/>
    <s v="restaurants"/>
    <x v="2510"/>
    <d v="2015-05-14T23:56:12"/>
    <x v="0"/>
    <s v="May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n v="0"/>
    <s v="food/restaurants"/>
    <n v="0"/>
    <x v="7"/>
    <s v="restaurants"/>
    <x v="2511"/>
    <d v="2016-02-01T10:43:33"/>
    <x v="2"/>
    <s v="Feb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n v="0"/>
    <s v="food/restaurants"/>
    <n v="0"/>
    <x v="7"/>
    <s v="restaurants"/>
    <x v="2512"/>
    <d v="2014-12-13T21:02:41"/>
    <x v="3"/>
    <s v="Dec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n v="0"/>
    <s v="food/restaurants"/>
    <n v="0"/>
    <x v="7"/>
    <s v="restaurants"/>
    <x v="2513"/>
    <d v="2017-02-26T00:09:49"/>
    <x v="2"/>
    <s v="Feb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n v="4"/>
    <s v="food/restaurants"/>
    <n v="2"/>
    <x v="7"/>
    <s v="restaurants"/>
    <x v="2514"/>
    <d v="2014-08-20T09:21:17"/>
    <x v="3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n v="12"/>
    <s v="food/restaurants"/>
    <n v="19"/>
    <x v="7"/>
    <s v="restaurants"/>
    <x v="2515"/>
    <d v="2015-02-22T20:09:13"/>
    <x v="0"/>
    <s v="Feb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n v="0"/>
    <s v="food/restaurants"/>
    <n v="0"/>
    <x v="7"/>
    <s v="restaurants"/>
    <x v="2516"/>
    <d v="2014-11-29T16:40:52"/>
    <x v="3"/>
    <s v="Nov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n v="33"/>
    <s v="food/restaurants"/>
    <n v="10"/>
    <x v="7"/>
    <s v="restaurants"/>
    <x v="2517"/>
    <d v="2015-03-19T18:15:30"/>
    <x v="0"/>
    <s v="Mar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n v="0"/>
    <s v="food/restaurants"/>
    <n v="0"/>
    <x v="7"/>
    <s v="restaurants"/>
    <x v="2518"/>
    <d v="2014-11-13T17:20:28"/>
    <x v="3"/>
    <s v="Nov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n v="4"/>
    <s v="food/restaurants"/>
    <n v="0"/>
    <x v="7"/>
    <s v="restaurants"/>
    <x v="2519"/>
    <d v="2014-07-19T03:43:24"/>
    <x v="3"/>
    <s v="Jul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n v="0"/>
    <s v="food/restaurants"/>
    <n v="0"/>
    <x v="7"/>
    <s v="restaurants"/>
    <x v="2520"/>
    <d v="2016-10-15T19:21:00"/>
    <x v="2"/>
    <s v="Oct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n v="132"/>
    <s v="music/classical music"/>
    <n v="109"/>
    <x v="4"/>
    <s v="classical music"/>
    <x v="2521"/>
    <d v="2015-10-13T23:13:41"/>
    <x v="0"/>
    <s v="Oct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n v="27"/>
    <s v="music/classical music"/>
    <n v="100"/>
    <x v="4"/>
    <s v="classical music"/>
    <x v="2522"/>
    <d v="2016-04-22T14:52:00"/>
    <x v="2"/>
    <s v="Apr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n v="26"/>
    <s v="music/classical music"/>
    <n v="156"/>
    <x v="4"/>
    <s v="classical music"/>
    <x v="2523"/>
    <d v="2014-11-18T00:24:52"/>
    <x v="3"/>
    <s v="Nov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n v="43"/>
    <s v="music/classical music"/>
    <n v="102"/>
    <x v="4"/>
    <s v="classical music"/>
    <x v="2524"/>
    <d v="2014-12-21T04:30:00"/>
    <x v="3"/>
    <s v="De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n v="80"/>
    <s v="music/classical music"/>
    <n v="100"/>
    <x v="4"/>
    <s v="classical music"/>
    <x v="2525"/>
    <d v="2012-06-28T20:16:11"/>
    <x v="5"/>
    <s v="Jun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n v="33"/>
    <s v="music/classical music"/>
    <n v="113"/>
    <x v="4"/>
    <s v="classical music"/>
    <x v="2526"/>
    <d v="2014-12-08T04:59:00"/>
    <x v="3"/>
    <s v="De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n v="71"/>
    <s v="music/classical music"/>
    <n v="102"/>
    <x v="4"/>
    <s v="classical music"/>
    <x v="2527"/>
    <d v="2013-10-18T03:59:00"/>
    <x v="4"/>
    <s v="Oct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n v="81"/>
    <s v="music/classical music"/>
    <n v="107"/>
    <x v="4"/>
    <s v="classical music"/>
    <x v="2528"/>
    <d v="2015-08-20T11:00:00"/>
    <x v="0"/>
    <s v="Aug"/>
  </r>
  <r>
    <n v="2529"/>
    <s v="UrbanArias is DC's Contemporary Opera Company"/>
    <s v="Opera. Short. New."/>
    <n v="6000"/>
    <n v="6257"/>
    <x v="0"/>
    <s v="US"/>
    <s v="USD"/>
    <n v="1332636975"/>
    <n v="1328752575"/>
    <n v="76"/>
    <s v="music/classical music"/>
    <n v="104"/>
    <x v="4"/>
    <s v="classical music"/>
    <x v="2529"/>
    <d v="2012-03-25T00:56:15"/>
    <x v="5"/>
    <s v="Mar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n v="48"/>
    <s v="music/classical music"/>
    <n v="100"/>
    <x v="4"/>
    <s v="classical music"/>
    <x v="2530"/>
    <d v="2015-04-20T04:50:00"/>
    <x v="0"/>
    <s v="Apr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n v="61"/>
    <s v="music/classical music"/>
    <n v="100"/>
    <x v="4"/>
    <s v="classical music"/>
    <x v="2531"/>
    <d v="2015-08-15T03:59:00"/>
    <x v="0"/>
    <s v="Aug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n v="60"/>
    <s v="music/classical music"/>
    <n v="126"/>
    <x v="4"/>
    <s v="classical music"/>
    <x v="2532"/>
    <d v="2012-08-16T20:22:46"/>
    <x v="5"/>
    <s v="Aug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n v="136"/>
    <s v="music/classical music"/>
    <n v="111"/>
    <x v="4"/>
    <s v="classical music"/>
    <x v="2533"/>
    <d v="2013-03-01T18:01:08"/>
    <x v="4"/>
    <s v="Mar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n v="14"/>
    <s v="music/classical music"/>
    <n v="105"/>
    <x v="4"/>
    <s v="classical music"/>
    <x v="2534"/>
    <d v="2010-01-01T06:00:00"/>
    <x v="8"/>
    <s v="Jan"/>
  </r>
  <r>
    <n v="2535"/>
    <s v="Mark Hayes Requiem Recording"/>
    <s v="Mark Hayes: Requiem Recording"/>
    <n v="20000"/>
    <n v="20755"/>
    <x v="0"/>
    <s v="US"/>
    <s v="USD"/>
    <n v="1417463945"/>
    <n v="1414781945"/>
    <n v="78"/>
    <s v="music/classical music"/>
    <n v="104"/>
    <x v="4"/>
    <s v="classical music"/>
    <x v="2535"/>
    <d v="2014-12-01T19:59:05"/>
    <x v="3"/>
    <s v="De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n v="4"/>
    <s v="music/classical music"/>
    <n v="116"/>
    <x v="4"/>
    <s v="classical music"/>
    <x v="2536"/>
    <d v="2013-07-30T02:32:46"/>
    <x v="4"/>
    <s v="J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n v="11"/>
    <s v="music/classical music"/>
    <n v="110"/>
    <x v="4"/>
    <s v="classical music"/>
    <x v="2537"/>
    <d v="2011-08-01T15:34:15"/>
    <x v="6"/>
    <s v="Aug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n v="185"/>
    <s v="music/classical music"/>
    <n v="113"/>
    <x v="4"/>
    <s v="classical music"/>
    <x v="2538"/>
    <d v="2013-02-24T04:59:00"/>
    <x v="4"/>
    <s v="Feb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n v="59"/>
    <s v="music/classical music"/>
    <n v="100"/>
    <x v="4"/>
    <s v="classical music"/>
    <x v="2539"/>
    <d v="2015-02-02T21:39:12"/>
    <x v="3"/>
    <s v="Feb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n v="27"/>
    <s v="music/classical music"/>
    <n v="103"/>
    <x v="4"/>
    <s v="classical music"/>
    <x v="2540"/>
    <d v="2011-10-29T16:12:01"/>
    <x v="6"/>
    <s v="Oct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n v="63"/>
    <s v="music/classical music"/>
    <n v="107"/>
    <x v="4"/>
    <s v="classical music"/>
    <x v="2541"/>
    <d v="2013-09-26T10:46:58"/>
    <x v="4"/>
    <s v="Sep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n v="13"/>
    <s v="music/classical music"/>
    <n v="104"/>
    <x v="4"/>
    <s v="classical music"/>
    <x v="2542"/>
    <d v="2013-10-01T03:59:00"/>
    <x v="4"/>
    <s v="Oct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n v="13"/>
    <s v="music/classical music"/>
    <n v="156"/>
    <x v="4"/>
    <s v="classical music"/>
    <x v="2543"/>
    <d v="2011-01-02T03:00:00"/>
    <x v="7"/>
    <s v="Jan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n v="57"/>
    <s v="music/classical music"/>
    <n v="101"/>
    <x v="4"/>
    <s v="classical music"/>
    <x v="2544"/>
    <d v="2012-07-08T12:29:29"/>
    <x v="5"/>
    <s v="J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n v="61"/>
    <s v="music/classical music"/>
    <n v="195"/>
    <x v="4"/>
    <s v="classical music"/>
    <x v="2545"/>
    <d v="2015-02-27T00:30:00"/>
    <x v="0"/>
    <s v="Feb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n v="65"/>
    <s v="music/classical music"/>
    <n v="112"/>
    <x v="4"/>
    <s v="classical music"/>
    <x v="2546"/>
    <d v="2013-10-05T05:00:00"/>
    <x v="4"/>
    <s v="Oct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n v="134"/>
    <s v="music/classical music"/>
    <n v="120"/>
    <x v="4"/>
    <s v="classical music"/>
    <x v="2547"/>
    <d v="2012-04-04T17:33:23"/>
    <x v="5"/>
    <s v="Apr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n v="37"/>
    <s v="music/classical music"/>
    <n v="102"/>
    <x v="4"/>
    <s v="classical music"/>
    <x v="2548"/>
    <d v="2016-09-30T04:27:00"/>
    <x v="2"/>
    <s v="Sep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n v="37"/>
    <s v="music/classical music"/>
    <n v="103"/>
    <x v="4"/>
    <s v="classical music"/>
    <x v="2549"/>
    <d v="2013-05-31T17:00:00"/>
    <x v="4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n v="150"/>
    <s v="music/classical music"/>
    <n v="101"/>
    <x v="4"/>
    <s v="classical music"/>
    <x v="2550"/>
    <d v="2015-10-08T03:59:00"/>
    <x v="0"/>
    <s v="Oct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n v="56"/>
    <s v="music/classical music"/>
    <n v="103"/>
    <x v="4"/>
    <s v="classical music"/>
    <x v="2551"/>
    <d v="2012-03-21T20:48:00"/>
    <x v="5"/>
    <s v="Mar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n v="18"/>
    <s v="music/classical music"/>
    <n v="107"/>
    <x v="4"/>
    <s v="classical music"/>
    <x v="2552"/>
    <d v="2017-03-05T19:26:21"/>
    <x v="1"/>
    <s v="Mar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n v="60"/>
    <s v="music/classical music"/>
    <n v="156"/>
    <x v="4"/>
    <s v="classical music"/>
    <x v="2553"/>
    <d v="2012-09-21T04:46:47"/>
    <x v="5"/>
    <s v="Sep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n v="67"/>
    <s v="music/classical music"/>
    <n v="123"/>
    <x v="4"/>
    <s v="classical music"/>
    <x v="2554"/>
    <d v="2015-06-01T03:59:00"/>
    <x v="0"/>
    <s v="Jun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n v="35"/>
    <s v="music/classical music"/>
    <n v="107"/>
    <x v="4"/>
    <s v="classical music"/>
    <x v="2555"/>
    <d v="2012-05-28T15:43:13"/>
    <x v="5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n v="34"/>
    <s v="music/classical music"/>
    <n v="106"/>
    <x v="4"/>
    <s v="classical music"/>
    <x v="2556"/>
    <d v="2012-12-24T23:47:37"/>
    <x v="5"/>
    <s v="De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n v="36"/>
    <s v="music/classical music"/>
    <n v="118"/>
    <x v="4"/>
    <s v="classical music"/>
    <x v="2557"/>
    <d v="2014-05-15T17:53:06"/>
    <x v="3"/>
    <s v="May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n v="18"/>
    <s v="music/classical music"/>
    <n v="109"/>
    <x v="4"/>
    <s v="classical music"/>
    <x v="2558"/>
    <d v="2015-05-01T13:59:00"/>
    <x v="0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n v="25"/>
    <s v="music/classical music"/>
    <n v="111"/>
    <x v="4"/>
    <s v="classical music"/>
    <x v="2559"/>
    <d v="2011-11-15T19:37:00"/>
    <x v="6"/>
    <s v="Nov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n v="21"/>
    <s v="music/classical music"/>
    <n v="100"/>
    <x v="4"/>
    <s v="classical music"/>
    <x v="2560"/>
    <d v="2015-03-06T22:49:34"/>
    <x v="0"/>
    <s v="Mar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n v="0"/>
    <s v="food/food trucks"/>
    <n v="0"/>
    <x v="7"/>
    <s v="food trucks"/>
    <x v="2561"/>
    <d v="2015-10-13T12:41:29"/>
    <x v="0"/>
    <s v="Oct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n v="3"/>
    <s v="food/food trucks"/>
    <n v="1"/>
    <x v="7"/>
    <s v="food trucks"/>
    <x v="2562"/>
    <d v="2016-10-11T12:35:39"/>
    <x v="2"/>
    <s v="Oct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n v="0"/>
    <s v="food/food trucks"/>
    <n v="0"/>
    <x v="7"/>
    <s v="food trucks"/>
    <x v="2563"/>
    <d v="2015-07-30T03:20:51"/>
    <x v="0"/>
    <s v="Jul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n v="0"/>
    <s v="food/food trucks"/>
    <n v="0"/>
    <x v="7"/>
    <s v="food trucks"/>
    <x v="2564"/>
    <d v="2014-08-01T00:58:19"/>
    <x v="3"/>
    <s v="Aug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n v="1"/>
    <s v="food/food trucks"/>
    <n v="1"/>
    <x v="7"/>
    <s v="food trucks"/>
    <x v="2565"/>
    <d v="2016-05-09T20:50:00"/>
    <x v="2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n v="0"/>
    <s v="food/food trucks"/>
    <n v="0"/>
    <x v="7"/>
    <s v="food trucks"/>
    <x v="2566"/>
    <d v="2014-08-21T23:32:28"/>
    <x v="3"/>
    <s v="Aug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n v="2"/>
    <s v="food/food trucks"/>
    <n v="0"/>
    <x v="7"/>
    <s v="food trucks"/>
    <x v="2567"/>
    <d v="2015-04-23T21:05:38"/>
    <x v="0"/>
    <s v="Apr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n v="1"/>
    <s v="food/food trucks"/>
    <n v="1"/>
    <x v="7"/>
    <s v="food trucks"/>
    <x v="2568"/>
    <d v="2016-09-01T15:59:54"/>
    <x v="2"/>
    <s v="Sep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n v="2"/>
    <s v="food/food trucks"/>
    <n v="2"/>
    <x v="7"/>
    <s v="food trucks"/>
    <x v="2569"/>
    <d v="2015-09-17T02:31:52"/>
    <x v="0"/>
    <s v="Sep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n v="2"/>
    <s v="food/food trucks"/>
    <n v="1"/>
    <x v="7"/>
    <s v="food trucks"/>
    <x v="2570"/>
    <d v="2017-02-08T21:40:35"/>
    <x v="1"/>
    <s v="Feb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n v="4"/>
    <s v="food/food trucks"/>
    <n v="0"/>
    <x v="7"/>
    <s v="food trucks"/>
    <x v="2571"/>
    <d v="2016-05-19T08:12:01"/>
    <x v="2"/>
    <s v="May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n v="0"/>
    <s v="food/food trucks"/>
    <n v="0"/>
    <x v="7"/>
    <s v="food trucks"/>
    <x v="2572"/>
    <d v="2015-04-13T02:51:57"/>
    <x v="0"/>
    <s v="Ap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n v="0"/>
    <s v="food/food trucks"/>
    <n v="0"/>
    <x v="7"/>
    <s v="food trucks"/>
    <x v="2573"/>
    <d v="2014-08-23T14:12:29"/>
    <x v="3"/>
    <s v="Aug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n v="0"/>
    <s v="food/food trucks"/>
    <n v="0"/>
    <x v="7"/>
    <s v="food trucks"/>
    <x v="2574"/>
    <d v="2016-05-18T19:49:05"/>
    <x v="2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n v="0"/>
    <s v="food/food trucks"/>
    <n v="0"/>
    <x v="7"/>
    <s v="food trucks"/>
    <x v="2575"/>
    <d v="2015-01-12T02:36:34"/>
    <x v="3"/>
    <s v="Jan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n v="0"/>
    <s v="food/food trucks"/>
    <n v="0"/>
    <x v="7"/>
    <s v="food trucks"/>
    <x v="2576"/>
    <d v="2015-04-10T23:14:07"/>
    <x v="0"/>
    <s v="Apr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n v="0"/>
    <s v="food/food trucks"/>
    <n v="0"/>
    <x v="7"/>
    <s v="food trucks"/>
    <x v="2577"/>
    <d v="2014-08-04T19:41:37"/>
    <x v="3"/>
    <s v="Aug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n v="0"/>
    <s v="food/food trucks"/>
    <n v="0"/>
    <x v="7"/>
    <s v="food trucks"/>
    <x v="2578"/>
    <d v="2015-10-09T17:00:00"/>
    <x v="0"/>
    <s v="Oct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n v="12"/>
    <s v="food/food trucks"/>
    <n v="0"/>
    <x v="7"/>
    <s v="food trucks"/>
    <x v="2579"/>
    <d v="2014-09-15T19:55:03"/>
    <x v="3"/>
    <s v="Sep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n v="2"/>
    <s v="food/food trucks"/>
    <n v="1"/>
    <x v="7"/>
    <s v="food trucks"/>
    <x v="2580"/>
    <d v="2015-05-16T03:00:00"/>
    <x v="0"/>
    <s v="May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n v="11"/>
    <s v="food/food trucks"/>
    <n v="11"/>
    <x v="7"/>
    <s v="food trucks"/>
    <x v="2581"/>
    <d v="2015-11-16T16:04:58"/>
    <x v="0"/>
    <s v="Nov"/>
  </r>
  <r>
    <n v="2582"/>
    <s v="Drunken Wings"/>
    <s v="The place where chicken meets liquor for the first time!"/>
    <n v="90000"/>
    <n v="1"/>
    <x v="2"/>
    <s v="US"/>
    <s v="USD"/>
    <n v="1477784634"/>
    <n v="1475192634"/>
    <n v="1"/>
    <s v="food/food trucks"/>
    <n v="0"/>
    <x v="7"/>
    <s v="food trucks"/>
    <x v="2582"/>
    <d v="2016-10-29T23:43:54"/>
    <x v="2"/>
    <s v="Oct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n v="5"/>
    <s v="food/food trucks"/>
    <n v="1"/>
    <x v="7"/>
    <s v="food trucks"/>
    <x v="2583"/>
    <d v="2015-03-16T17:28:00"/>
    <x v="0"/>
    <s v="Mar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n v="0"/>
    <s v="food/food trucks"/>
    <n v="0"/>
    <x v="7"/>
    <s v="food trucks"/>
    <x v="2584"/>
    <d v="2015-06-15T04:09:29"/>
    <x v="0"/>
    <s v="Jun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n v="1"/>
    <s v="food/food trucks"/>
    <n v="0"/>
    <x v="7"/>
    <s v="food trucks"/>
    <x v="2585"/>
    <d v="2014-07-05T23:07:12"/>
    <x v="3"/>
    <s v="Jul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n v="1"/>
    <s v="food/food trucks"/>
    <n v="0"/>
    <x v="7"/>
    <s v="food trucks"/>
    <x v="2586"/>
    <d v="2015-12-25T07:55:36"/>
    <x v="0"/>
    <s v="Dec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n v="6"/>
    <s v="food/food trucks"/>
    <n v="2"/>
    <x v="7"/>
    <s v="food trucks"/>
    <x v="2587"/>
    <d v="2015-12-30T16:12:33"/>
    <x v="0"/>
    <s v="De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n v="8"/>
    <s v="food/food trucks"/>
    <n v="4"/>
    <x v="7"/>
    <s v="food trucks"/>
    <x v="2588"/>
    <d v="2015-03-31T13:14:00"/>
    <x v="0"/>
    <s v="Mar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n v="1"/>
    <s v="food/food trucks"/>
    <n v="0"/>
    <x v="7"/>
    <s v="food trucks"/>
    <x v="2589"/>
    <d v="2016-03-23T11:52:07"/>
    <x v="2"/>
    <s v="Mar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n v="0"/>
    <s v="food/food trucks"/>
    <n v="0"/>
    <x v="7"/>
    <s v="food trucks"/>
    <x v="2590"/>
    <d v="2016-01-26T14:08:17"/>
    <x v="2"/>
    <s v="Ja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n v="2"/>
    <s v="food/food trucks"/>
    <n v="2"/>
    <x v="7"/>
    <s v="food trucks"/>
    <x v="2591"/>
    <d v="2016-03-13T20:45:24"/>
    <x v="2"/>
    <s v="Mar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n v="1"/>
    <s v="food/food trucks"/>
    <n v="0"/>
    <x v="7"/>
    <s v="food trucks"/>
    <x v="2592"/>
    <d v="2014-10-05T19:13:41"/>
    <x v="3"/>
    <s v="Oct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n v="0"/>
    <s v="food/food trucks"/>
    <n v="0"/>
    <x v="7"/>
    <s v="food trucks"/>
    <x v="2593"/>
    <d v="2015-04-25T20:17:06"/>
    <x v="0"/>
    <s v="Ap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n v="1"/>
    <s v="food/food trucks"/>
    <n v="0"/>
    <x v="7"/>
    <s v="food trucks"/>
    <x v="2594"/>
    <d v="2014-08-07T23:13:48"/>
    <x v="3"/>
    <s v="Aug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n v="19"/>
    <s v="food/food trucks"/>
    <n v="12"/>
    <x v="7"/>
    <s v="food trucks"/>
    <x v="2595"/>
    <d v="2017-02-24T05:51:40"/>
    <x v="1"/>
    <s v="Feb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n v="27"/>
    <s v="food/food trucks"/>
    <n v="24"/>
    <x v="7"/>
    <s v="food trucks"/>
    <x v="2596"/>
    <d v="2014-08-07T15:56:49"/>
    <x v="3"/>
    <s v="Aug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n v="7"/>
    <s v="food/food trucks"/>
    <n v="6"/>
    <x v="7"/>
    <s v="food trucks"/>
    <x v="2597"/>
    <d v="2016-06-19T08:11:57"/>
    <x v="2"/>
    <s v="Jun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n v="14"/>
    <s v="food/food trucks"/>
    <n v="39"/>
    <x v="7"/>
    <s v="food trucks"/>
    <x v="2598"/>
    <d v="2015-09-23T20:10:01"/>
    <x v="0"/>
    <s v="Sep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n v="5"/>
    <s v="food/food trucks"/>
    <n v="1"/>
    <x v="7"/>
    <s v="food trucks"/>
    <x v="2599"/>
    <d v="2014-08-03T18:05:47"/>
    <x v="3"/>
    <s v="Aug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n v="30"/>
    <s v="food/food trucks"/>
    <n v="7"/>
    <x v="7"/>
    <s v="food trucks"/>
    <x v="2600"/>
    <d v="2016-03-25T20:36:40"/>
    <x v="2"/>
    <s v="Mar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n v="151"/>
    <s v="technology/space exploration"/>
    <n v="661"/>
    <x v="2"/>
    <s v="space exploration"/>
    <x v="2601"/>
    <d v="2012-09-13T03:59:00"/>
    <x v="5"/>
    <s v="Sep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n v="489"/>
    <s v="technology/space exploration"/>
    <n v="326"/>
    <x v="2"/>
    <s v="space exploration"/>
    <x v="2602"/>
    <d v="2014-11-12T21:20:00"/>
    <x v="3"/>
    <s v="Nov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n v="50"/>
    <s v="technology/space exploration"/>
    <n v="101"/>
    <x v="2"/>
    <s v="space exploration"/>
    <x v="2603"/>
    <d v="2013-12-23T21:54:14"/>
    <x v="4"/>
    <s v="Dec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n v="321"/>
    <s v="technology/space exploration"/>
    <n v="104"/>
    <x v="2"/>
    <s v="space exploration"/>
    <x v="2604"/>
    <d v="2012-04-29T01:13:43"/>
    <x v="5"/>
    <s v="Apr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n v="1762"/>
    <s v="technology/space exploration"/>
    <n v="107"/>
    <x v="2"/>
    <s v="space exploration"/>
    <x v="2605"/>
    <d v="2016-06-17T12:59:50"/>
    <x v="2"/>
    <s v="Ju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n v="385"/>
    <s v="technology/space exploration"/>
    <n v="110"/>
    <x v="2"/>
    <s v="space exploration"/>
    <x v="2606"/>
    <d v="2014-04-29T17:06:22"/>
    <x v="3"/>
    <s v="Apr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n v="398"/>
    <s v="technology/space exploration"/>
    <n v="408"/>
    <x v="2"/>
    <s v="space exploration"/>
    <x v="2607"/>
    <d v="2015-08-12T02:00:00"/>
    <x v="0"/>
    <s v="Aug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n v="304"/>
    <s v="technology/space exploration"/>
    <n v="224"/>
    <x v="2"/>
    <s v="space exploration"/>
    <x v="2608"/>
    <d v="2017-03-15T00:00:00"/>
    <x v="1"/>
    <s v="Mar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n v="676"/>
    <s v="technology/space exploration"/>
    <n v="304"/>
    <x v="2"/>
    <s v="space exploration"/>
    <x v="2609"/>
    <d v="2012-07-15T05:42:31"/>
    <x v="5"/>
    <s v="Jul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n v="577"/>
    <s v="technology/space exploration"/>
    <n v="141"/>
    <x v="2"/>
    <s v="space exploration"/>
    <x v="2610"/>
    <d v="2016-08-22T06:59:00"/>
    <x v="2"/>
    <s v="Aug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n v="3663"/>
    <s v="technology/space exploration"/>
    <n v="2791"/>
    <x v="2"/>
    <s v="space exploration"/>
    <x v="2611"/>
    <d v="2017-01-02T22:59:00"/>
    <x v="2"/>
    <s v="Ja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n v="294"/>
    <s v="technology/space exploration"/>
    <n v="172"/>
    <x v="2"/>
    <s v="space exploration"/>
    <x v="2612"/>
    <d v="2015-01-09T03:26:10"/>
    <x v="3"/>
    <s v="Ja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n v="28"/>
    <s v="technology/space exploration"/>
    <n v="101"/>
    <x v="2"/>
    <s v="space exploration"/>
    <x v="2613"/>
    <d v="2012-09-21T19:38:14"/>
    <x v="5"/>
    <s v="Sep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n v="100"/>
    <s v="technology/space exploration"/>
    <n v="102"/>
    <x v="2"/>
    <s v="space exploration"/>
    <x v="2614"/>
    <d v="2014-04-30T05:00:00"/>
    <x v="3"/>
    <s v="Ap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n v="72"/>
    <s v="technology/space exploration"/>
    <n v="170"/>
    <x v="2"/>
    <s v="space exploration"/>
    <x v="2615"/>
    <d v="2016-04-30T12:00:00"/>
    <x v="2"/>
    <s v="Apr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n v="238"/>
    <s v="technology/space exploration"/>
    <n v="115"/>
    <x v="2"/>
    <s v="space exploration"/>
    <x v="2616"/>
    <d v="2015-08-25T23:52:09"/>
    <x v="0"/>
    <s v="Aug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n v="159"/>
    <s v="technology/space exploration"/>
    <n v="878"/>
    <x v="2"/>
    <s v="space exploration"/>
    <x v="2617"/>
    <d v="2014-10-20T20:59:11"/>
    <x v="3"/>
    <s v="Oct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n v="77"/>
    <s v="technology/space exploration"/>
    <n v="105"/>
    <x v="2"/>
    <s v="space exploration"/>
    <x v="2618"/>
    <d v="2015-12-01T20:01:01"/>
    <x v="0"/>
    <s v="Dec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n v="53"/>
    <s v="technology/space exploration"/>
    <n v="188"/>
    <x v="2"/>
    <s v="space exploration"/>
    <x v="2619"/>
    <d v="2015-10-23T11:00:00"/>
    <x v="0"/>
    <s v="Oct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n v="1251"/>
    <s v="technology/space exploration"/>
    <n v="144"/>
    <x v="2"/>
    <s v="space exploration"/>
    <x v="2620"/>
    <d v="2015-10-11T01:00:00"/>
    <x v="0"/>
    <s v="Oct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n v="465"/>
    <s v="technology/space exploration"/>
    <n v="146"/>
    <x v="2"/>
    <s v="space exploration"/>
    <x v="2621"/>
    <d v="2015-05-21T17:56:28"/>
    <x v="0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n v="74"/>
    <s v="technology/space exploration"/>
    <n v="131"/>
    <x v="2"/>
    <s v="space exploration"/>
    <x v="2622"/>
    <d v="2016-12-30T17:50:16"/>
    <x v="2"/>
    <s v="Dec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n v="62"/>
    <s v="technology/space exploration"/>
    <n v="114"/>
    <x v="2"/>
    <s v="space exploration"/>
    <x v="2623"/>
    <d v="2016-12-02T06:09:26"/>
    <x v="2"/>
    <s v="Dec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n v="3468"/>
    <s v="technology/space exploration"/>
    <n v="1379"/>
    <x v="2"/>
    <s v="space exploration"/>
    <x v="2624"/>
    <d v="2012-09-13T10:07:02"/>
    <x v="5"/>
    <s v="Sep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n v="52"/>
    <s v="technology/space exploration"/>
    <n v="956"/>
    <x v="2"/>
    <s v="space exploration"/>
    <x v="2625"/>
    <d v="2016-11-09T20:26:48"/>
    <x v="2"/>
    <s v="Nov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n v="50"/>
    <s v="technology/space exploration"/>
    <n v="112"/>
    <x v="2"/>
    <s v="space exploration"/>
    <x v="2626"/>
    <d v="2015-06-03T15:04:29"/>
    <x v="0"/>
    <s v="Ju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n v="45"/>
    <s v="technology/space exploration"/>
    <n v="647"/>
    <x v="2"/>
    <s v="space exploration"/>
    <x v="2627"/>
    <d v="2015-11-26T20:54:21"/>
    <x v="0"/>
    <s v="Nov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n v="21"/>
    <s v="technology/space exploration"/>
    <n v="110"/>
    <x v="2"/>
    <s v="space exploration"/>
    <x v="2628"/>
    <d v="2014-11-30T23:11:07"/>
    <x v="3"/>
    <s v="Nov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n v="100"/>
    <s v="technology/space exploration"/>
    <n v="128"/>
    <x v="2"/>
    <s v="space exploration"/>
    <x v="2629"/>
    <d v="2015-05-14T12:55:22"/>
    <x v="0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n v="81"/>
    <s v="technology/space exploration"/>
    <n v="158"/>
    <x v="2"/>
    <s v="space exploration"/>
    <x v="2630"/>
    <d v="2016-06-30T10:00:00"/>
    <x v="2"/>
    <s v="Ju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n v="286"/>
    <s v="technology/space exploration"/>
    <n v="115"/>
    <x v="2"/>
    <s v="space exploration"/>
    <x v="2631"/>
    <d v="2015-08-30T04:03:47"/>
    <x v="0"/>
    <s v="Aug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n v="42"/>
    <s v="technology/space exploration"/>
    <n v="137"/>
    <x v="2"/>
    <s v="space exploration"/>
    <x v="2632"/>
    <d v="2016-05-29T01:28:59"/>
    <x v="2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n v="199"/>
    <s v="technology/space exploration"/>
    <n v="355"/>
    <x v="2"/>
    <s v="space exploration"/>
    <x v="2633"/>
    <d v="2014-02-27T23:00:00"/>
    <x v="3"/>
    <s v="Feb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n v="25"/>
    <s v="technology/space exploration"/>
    <n v="106"/>
    <x v="2"/>
    <s v="space exploration"/>
    <x v="2634"/>
    <d v="2016-09-29T15:45:21"/>
    <x v="2"/>
    <s v="Sep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n v="84"/>
    <s v="technology/space exploration"/>
    <n v="100"/>
    <x v="2"/>
    <s v="space exploration"/>
    <x v="2635"/>
    <d v="2015-03-09T21:49:21"/>
    <x v="0"/>
    <s v="Mar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n v="50"/>
    <s v="technology/space exploration"/>
    <n v="187"/>
    <x v="2"/>
    <s v="space exploration"/>
    <x v="2636"/>
    <d v="2016-10-16T01:00:00"/>
    <x v="2"/>
    <s v="Oct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n v="26"/>
    <s v="technology/space exploration"/>
    <n v="166"/>
    <x v="2"/>
    <s v="space exploration"/>
    <x v="2637"/>
    <d v="2016-10-12T13:11:15"/>
    <x v="2"/>
    <s v="Oct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n v="14"/>
    <s v="technology/space exploration"/>
    <n v="102"/>
    <x v="2"/>
    <s v="space exploration"/>
    <x v="2638"/>
    <d v="2015-01-15T21:54:55"/>
    <x v="3"/>
    <s v="Ja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n v="49"/>
    <s v="technology/space exploration"/>
    <n v="164"/>
    <x v="2"/>
    <s v="space exploration"/>
    <x v="2639"/>
    <d v="2015-02-19T20:45:48"/>
    <x v="0"/>
    <s v="Feb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n v="69"/>
    <s v="technology/space exploration"/>
    <n v="106"/>
    <x v="2"/>
    <s v="space exploration"/>
    <x v="2640"/>
    <d v="2015-06-08T03:51:14"/>
    <x v="0"/>
    <s v="Ju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n v="1"/>
    <s v="technology/space exploration"/>
    <n v="1"/>
    <x v="2"/>
    <s v="space exploration"/>
    <x v="2641"/>
    <d v="2014-09-15T20:09:00"/>
    <x v="3"/>
    <s v="Sep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n v="0"/>
    <s v="technology/space exploration"/>
    <n v="0"/>
    <x v="2"/>
    <s v="space exploration"/>
    <x v="2642"/>
    <d v="2016-07-15T06:57:00"/>
    <x v="2"/>
    <s v="Jul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n v="1501"/>
    <s v="technology/space exploration"/>
    <n v="34"/>
    <x v="2"/>
    <s v="space exploration"/>
    <x v="2643"/>
    <d v="2016-12-21T07:59:00"/>
    <x v="2"/>
    <s v="Dec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n v="52"/>
    <s v="technology/space exploration"/>
    <n v="2"/>
    <x v="2"/>
    <s v="space exploration"/>
    <x v="2644"/>
    <d v="2017-03-10T19:00:35"/>
    <x v="1"/>
    <s v="Mar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n v="23"/>
    <s v="technology/space exploration"/>
    <n v="11"/>
    <x v="2"/>
    <s v="space exploration"/>
    <x v="2645"/>
    <d v="2014-11-08T21:13:23"/>
    <x v="3"/>
    <s v="Nov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n v="535"/>
    <s v="technology/space exploration"/>
    <n v="8"/>
    <x v="2"/>
    <s v="space exploration"/>
    <x v="2646"/>
    <d v="2015-09-09T07:31:09"/>
    <x v="0"/>
    <s v="Sep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n v="3"/>
    <s v="technology/space exploration"/>
    <n v="1"/>
    <x v="2"/>
    <s v="space exploration"/>
    <x v="2647"/>
    <d v="2015-08-14T06:16:59"/>
    <x v="0"/>
    <s v="Aug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n v="6"/>
    <s v="technology/space exploration"/>
    <n v="1"/>
    <x v="2"/>
    <s v="space exploration"/>
    <x v="2648"/>
    <d v="2016-03-09T17:09:20"/>
    <x v="2"/>
    <s v="Mar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n v="3"/>
    <s v="technology/space exploration"/>
    <n v="0"/>
    <x v="2"/>
    <s v="space exploration"/>
    <x v="2649"/>
    <d v="2016-02-01T23:55:41"/>
    <x v="0"/>
    <s v="Feb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n v="5"/>
    <s v="technology/space exploration"/>
    <n v="1"/>
    <x v="2"/>
    <s v="space exploration"/>
    <x v="2650"/>
    <d v="2016-12-21T14:59:03"/>
    <x v="2"/>
    <s v="Dec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n v="17"/>
    <s v="technology/space exploration"/>
    <n v="2"/>
    <x v="2"/>
    <s v="space exploration"/>
    <x v="2651"/>
    <d v="2015-12-17T19:20:09"/>
    <x v="0"/>
    <s v="De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n v="11"/>
    <s v="technology/space exploration"/>
    <n v="1"/>
    <x v="2"/>
    <s v="space exploration"/>
    <x v="2652"/>
    <d v="2014-12-10T03:48:45"/>
    <x v="3"/>
    <s v="Dec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n v="70"/>
    <s v="technology/space exploration"/>
    <n v="12"/>
    <x v="2"/>
    <s v="space exploration"/>
    <x v="2653"/>
    <d v="2014-06-13T04:00:00"/>
    <x v="3"/>
    <s v="Ju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n v="6"/>
    <s v="technology/space exploration"/>
    <n v="0"/>
    <x v="2"/>
    <s v="space exploration"/>
    <x v="2654"/>
    <d v="2015-04-21T13:25:26"/>
    <x v="0"/>
    <s v="Apr"/>
  </r>
  <r>
    <n v="2655"/>
    <s v="Balloons (Canceled)"/>
    <s v="Thank you for your support!"/>
    <n v="15000"/>
    <n v="3155"/>
    <x v="1"/>
    <s v="US"/>
    <s v="USD"/>
    <n v="1455048000"/>
    <n v="1452631647"/>
    <n v="43"/>
    <s v="technology/space exploration"/>
    <n v="21"/>
    <x v="2"/>
    <s v="space exploration"/>
    <x v="2655"/>
    <d v="2016-02-09T20:00:00"/>
    <x v="2"/>
    <s v="Feb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n v="152"/>
    <s v="technology/space exploration"/>
    <n v="11"/>
    <x v="2"/>
    <s v="space exploration"/>
    <x v="2656"/>
    <d v="2017-03-12T19:00:00"/>
    <x v="1"/>
    <s v="Mar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n v="59"/>
    <s v="technology/space exploration"/>
    <n v="19"/>
    <x v="2"/>
    <s v="space exploration"/>
    <x v="2657"/>
    <d v="2016-08-03T01:30:00"/>
    <x v="2"/>
    <s v="Aug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n v="4"/>
    <s v="technology/space exploration"/>
    <n v="0"/>
    <x v="2"/>
    <s v="space exploration"/>
    <x v="2658"/>
    <d v="2016-07-30T21:13:14"/>
    <x v="2"/>
    <s v="Jul"/>
  </r>
  <r>
    <n v="2659"/>
    <s v="test (Canceled)"/>
    <s v="test"/>
    <n v="49000"/>
    <n v="1333"/>
    <x v="1"/>
    <s v="US"/>
    <s v="USD"/>
    <n v="1429321210"/>
    <n v="1426729210"/>
    <n v="10"/>
    <s v="technology/space exploration"/>
    <n v="3"/>
    <x v="2"/>
    <s v="space exploration"/>
    <x v="2659"/>
    <d v="2015-04-18T01:40:10"/>
    <x v="0"/>
    <s v="Ap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n v="5"/>
    <s v="technology/space exploration"/>
    <n v="0"/>
    <x v="2"/>
    <s v="space exploration"/>
    <x v="2660"/>
    <d v="2015-11-24T18:06:58"/>
    <x v="0"/>
    <s v="Nov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n v="60"/>
    <s v="technology/makerspaces"/>
    <n v="103"/>
    <x v="2"/>
    <s v="makerspaces"/>
    <x v="2661"/>
    <d v="2013-10-25T23:00:10"/>
    <x v="4"/>
    <s v="Oct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n v="80"/>
    <s v="technology/makerspaces"/>
    <n v="107"/>
    <x v="2"/>
    <s v="makerspaces"/>
    <x v="2662"/>
    <d v="2015-08-21T17:55:13"/>
    <x v="0"/>
    <s v="Aug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n v="56"/>
    <s v="technology/makerspaces"/>
    <n v="105"/>
    <x v="2"/>
    <s v="makerspaces"/>
    <x v="2663"/>
    <d v="2015-09-04T15:00:00"/>
    <x v="0"/>
    <s v="Sep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n v="104"/>
    <s v="technology/makerspaces"/>
    <n v="103"/>
    <x v="2"/>
    <s v="makerspaces"/>
    <x v="2664"/>
    <d v="2015-12-09T06:59:00"/>
    <x v="0"/>
    <s v="De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n v="46"/>
    <s v="technology/makerspaces"/>
    <n v="123"/>
    <x v="2"/>
    <s v="makerspaces"/>
    <x v="2665"/>
    <d v="2015-05-04T21:29:34"/>
    <x v="0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n v="206"/>
    <s v="technology/makerspaces"/>
    <n v="159"/>
    <x v="2"/>
    <s v="makerspaces"/>
    <x v="2666"/>
    <d v="2015-09-25T21:00:00"/>
    <x v="0"/>
    <s v="Sep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n v="18"/>
    <s v="technology/makerspaces"/>
    <n v="111"/>
    <x v="2"/>
    <s v="makerspaces"/>
    <x v="2667"/>
    <d v="2016-02-10T22:13:36"/>
    <x v="2"/>
    <s v="Feb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n v="28"/>
    <s v="technology/makerspaces"/>
    <n v="171"/>
    <x v="2"/>
    <s v="makerspaces"/>
    <x v="2668"/>
    <d v="2015-11-09T14:32:00"/>
    <x v="0"/>
    <s v="Nov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n v="11"/>
    <s v="technology/makerspaces"/>
    <n v="125"/>
    <x v="2"/>
    <s v="makerspaces"/>
    <x v="2669"/>
    <d v="2016-01-10T00:51:36"/>
    <x v="0"/>
    <s v="Ja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n v="60"/>
    <s v="technology/makerspaces"/>
    <n v="6"/>
    <x v="2"/>
    <s v="makerspaces"/>
    <x v="2670"/>
    <d v="2014-07-29T00:29:40"/>
    <x v="3"/>
    <s v="Ju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n v="84"/>
    <s v="technology/makerspaces"/>
    <n v="11"/>
    <x v="2"/>
    <s v="makerspaces"/>
    <x v="2671"/>
    <d v="2014-12-19T19:38:00"/>
    <x v="3"/>
    <s v="Dec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n v="47"/>
    <s v="technology/makerspaces"/>
    <n v="33"/>
    <x v="2"/>
    <s v="makerspaces"/>
    <x v="2672"/>
    <d v="2015-12-28T06:00:00"/>
    <x v="0"/>
    <s v="Dec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n v="66"/>
    <s v="technology/makerspaces"/>
    <n v="28"/>
    <x v="2"/>
    <s v="makerspaces"/>
    <x v="2673"/>
    <d v="2014-10-29T22:45:00"/>
    <x v="3"/>
    <s v="Oct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n v="171"/>
    <s v="technology/makerspaces"/>
    <n v="63"/>
    <x v="2"/>
    <s v="makerspaces"/>
    <x v="2674"/>
    <d v="2016-07-05T04:59:00"/>
    <x v="2"/>
    <s v="Ju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n v="29"/>
    <s v="technology/makerspaces"/>
    <n v="8"/>
    <x v="2"/>
    <s v="makerspaces"/>
    <x v="2675"/>
    <d v="2014-11-10T21:34:49"/>
    <x v="3"/>
    <s v="Nov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n v="9"/>
    <s v="technology/makerspaces"/>
    <n v="50"/>
    <x v="2"/>
    <s v="makerspaces"/>
    <x v="2676"/>
    <d v="2016-05-22T14:59:34"/>
    <x v="2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n v="27"/>
    <s v="technology/makerspaces"/>
    <n v="18"/>
    <x v="2"/>
    <s v="makerspaces"/>
    <x v="2677"/>
    <d v="2014-07-03T00:42:23"/>
    <x v="3"/>
    <s v="Jul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n v="2"/>
    <s v="technology/makerspaces"/>
    <n v="0"/>
    <x v="2"/>
    <s v="makerspaces"/>
    <x v="2678"/>
    <d v="2015-09-24T19:09:25"/>
    <x v="0"/>
    <s v="Sep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n v="3"/>
    <s v="technology/makerspaces"/>
    <n v="0"/>
    <x v="2"/>
    <s v="makerspaces"/>
    <x v="2679"/>
    <d v="2015-02-28T00:01:34"/>
    <x v="0"/>
    <s v="Feb"/>
  </r>
  <r>
    <n v="2680"/>
    <s v="iHeart Pillow"/>
    <s v="iHeartPillow, Connecting loved ones"/>
    <n v="32000"/>
    <n v="276"/>
    <x v="2"/>
    <s v="ES"/>
    <s v="EUR"/>
    <n v="1459915491"/>
    <n v="1457327091"/>
    <n v="4"/>
    <s v="technology/makerspaces"/>
    <n v="1"/>
    <x v="2"/>
    <s v="makerspaces"/>
    <x v="2680"/>
    <d v="2016-04-06T04:04:51"/>
    <x v="2"/>
    <s v="Apr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n v="2"/>
    <s v="food/food trucks"/>
    <n v="1"/>
    <x v="7"/>
    <s v="food trucks"/>
    <x v="2681"/>
    <d v="2014-07-10T21:29:10"/>
    <x v="3"/>
    <s v="Jul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n v="20"/>
    <s v="food/food trucks"/>
    <n v="28"/>
    <x v="7"/>
    <s v="food trucks"/>
    <x v="2682"/>
    <d v="2014-11-22T05:59:00"/>
    <x v="3"/>
    <s v="Nov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n v="3"/>
    <s v="food/food trucks"/>
    <n v="0"/>
    <x v="7"/>
    <s v="food trucks"/>
    <x v="2683"/>
    <d v="2015-03-01T18:07:20"/>
    <x v="0"/>
    <s v="Mar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n v="4"/>
    <s v="food/food trucks"/>
    <n v="1"/>
    <x v="7"/>
    <s v="food trucks"/>
    <x v="2684"/>
    <d v="2014-08-09T21:57:05"/>
    <x v="3"/>
    <s v="Aug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n v="1"/>
    <s v="food/food trucks"/>
    <n v="0"/>
    <x v="7"/>
    <s v="food trucks"/>
    <x v="2685"/>
    <d v="2015-04-27T15:42:10"/>
    <x v="0"/>
    <s v="Apr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n v="0"/>
    <s v="food/food trucks"/>
    <n v="0"/>
    <x v="7"/>
    <s v="food trucks"/>
    <x v="2686"/>
    <d v="2014-09-30T23:23:43"/>
    <x v="3"/>
    <s v="Sep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n v="0"/>
    <s v="food/food trucks"/>
    <n v="0"/>
    <x v="7"/>
    <s v="food trucks"/>
    <x v="2687"/>
    <d v="2015-06-29T15:21:58"/>
    <x v="0"/>
    <s v="Jun"/>
  </r>
  <r>
    <n v="2688"/>
    <s v="Mac N Cheez Food Truck"/>
    <s v="The amazing gourmet Mac N Cheez Food Truck Campaigne!"/>
    <n v="50000"/>
    <n v="74"/>
    <x v="2"/>
    <s v="US"/>
    <s v="USD"/>
    <n v="1424746800"/>
    <n v="1422067870"/>
    <n v="14"/>
    <s v="food/food trucks"/>
    <n v="0"/>
    <x v="7"/>
    <s v="food trucks"/>
    <x v="2688"/>
    <d v="2015-02-24T03:00:00"/>
    <x v="0"/>
    <s v="Feb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n v="1"/>
    <s v="food/food trucks"/>
    <n v="0"/>
    <x v="7"/>
    <s v="food trucks"/>
    <x v="2689"/>
    <d v="2016-07-30T23:04:50"/>
    <x v="2"/>
    <s v="Jul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n v="118"/>
    <s v="food/food trucks"/>
    <n v="11"/>
    <x v="7"/>
    <s v="food trucks"/>
    <x v="2690"/>
    <d v="2015-06-03T02:31:16"/>
    <x v="0"/>
    <s v="Jun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n v="2"/>
    <s v="food/food trucks"/>
    <n v="0"/>
    <x v="7"/>
    <s v="food trucks"/>
    <x v="2691"/>
    <d v="2015-05-10T17:22:37"/>
    <x v="0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n v="1"/>
    <s v="food/food trucks"/>
    <n v="1"/>
    <x v="7"/>
    <s v="food trucks"/>
    <x v="2692"/>
    <d v="2015-03-25T07:01:00"/>
    <x v="0"/>
    <s v="Mar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n v="3"/>
    <s v="food/food trucks"/>
    <n v="1"/>
    <x v="7"/>
    <s v="food trucks"/>
    <x v="2693"/>
    <d v="2014-08-13T03:19:26"/>
    <x v="3"/>
    <s v="Aug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n v="1"/>
    <s v="food/food trucks"/>
    <n v="0"/>
    <x v="7"/>
    <s v="food trucks"/>
    <x v="2694"/>
    <d v="2014-09-26T03:22:19"/>
    <x v="3"/>
    <s v="Sep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n v="3"/>
    <s v="food/food trucks"/>
    <n v="0"/>
    <x v="7"/>
    <s v="food trucks"/>
    <x v="2695"/>
    <d v="2015-04-14T03:21:58"/>
    <x v="0"/>
    <s v="Apr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n v="38"/>
    <s v="food/food trucks"/>
    <n v="6"/>
    <x v="7"/>
    <s v="food trucks"/>
    <x v="2696"/>
    <d v="2014-12-25T20:16:00"/>
    <x v="3"/>
    <s v="Dec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n v="52"/>
    <s v="food/food trucks"/>
    <n v="26"/>
    <x v="7"/>
    <s v="food trucks"/>
    <x v="2697"/>
    <d v="2015-08-02T22:00:00"/>
    <x v="0"/>
    <s v="Aug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n v="2"/>
    <s v="food/food trucks"/>
    <n v="0"/>
    <x v="7"/>
    <s v="food trucks"/>
    <x v="2698"/>
    <d v="2014-06-27T21:33:28"/>
    <x v="3"/>
    <s v="Jun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n v="0"/>
    <s v="food/food trucks"/>
    <n v="0"/>
    <x v="7"/>
    <s v="food trucks"/>
    <x v="2699"/>
    <d v="2014-08-08T21:31:03"/>
    <x v="3"/>
    <s v="Aug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n v="4"/>
    <s v="food/food trucks"/>
    <n v="1"/>
    <x v="7"/>
    <s v="food trucks"/>
    <x v="2700"/>
    <d v="2014-09-18T20:59:32"/>
    <x v="3"/>
    <s v="Se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n v="46"/>
    <s v="theater/spaces"/>
    <n v="46"/>
    <x v="1"/>
    <s v="spaces"/>
    <x v="2701"/>
    <d v="2017-04-07T17:35:34"/>
    <x v="1"/>
    <s v="Ap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n v="26"/>
    <s v="theater/spaces"/>
    <n v="34"/>
    <x v="1"/>
    <s v="spaces"/>
    <x v="2702"/>
    <d v="2017-04-05T18:14:37"/>
    <x v="1"/>
    <s v="Apr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n v="45"/>
    <s v="theater/spaces"/>
    <n v="104"/>
    <x v="1"/>
    <s v="spaces"/>
    <x v="2703"/>
    <d v="2017-03-22T15:33:50"/>
    <x v="1"/>
    <s v="Mar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n v="7"/>
    <s v="theater/spaces"/>
    <n v="6"/>
    <x v="1"/>
    <s v="spaces"/>
    <x v="2704"/>
    <d v="2017-04-05T19:41:54"/>
    <x v="1"/>
    <s v="Apr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n v="8"/>
    <s v="theater/spaces"/>
    <n v="11"/>
    <x v="1"/>
    <s v="spaces"/>
    <x v="2705"/>
    <d v="2017-03-24T20:59:18"/>
    <x v="1"/>
    <s v="Mar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n v="263"/>
    <s v="theater/spaces"/>
    <n v="112"/>
    <x v="1"/>
    <s v="spaces"/>
    <x v="2706"/>
    <d v="2014-10-16T06:59:00"/>
    <x v="3"/>
    <s v="Oct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n v="394"/>
    <s v="theater/spaces"/>
    <n v="351"/>
    <x v="1"/>
    <s v="spaces"/>
    <x v="2707"/>
    <d v="2013-05-27T06:59:00"/>
    <x v="4"/>
    <s v="May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n v="1049"/>
    <s v="theater/spaces"/>
    <n v="233"/>
    <x v="1"/>
    <s v="spaces"/>
    <x v="2708"/>
    <d v="2016-07-21T16:45:26"/>
    <x v="2"/>
    <s v="J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n v="308"/>
    <s v="theater/spaces"/>
    <n v="102"/>
    <x v="1"/>
    <s v="spaces"/>
    <x v="2709"/>
    <d v="2016-10-04T03:59:00"/>
    <x v="2"/>
    <s v="Oct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n v="1088"/>
    <s v="theater/spaces"/>
    <n v="154"/>
    <x v="1"/>
    <s v="spaces"/>
    <x v="2710"/>
    <d v="2014-08-09T02:00:00"/>
    <x v="3"/>
    <s v="Aug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n v="73"/>
    <s v="theater/spaces"/>
    <n v="101"/>
    <x v="1"/>
    <s v="spaces"/>
    <x v="2711"/>
    <d v="2014-06-20T22:01:00"/>
    <x v="3"/>
    <s v="Ju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n v="143"/>
    <s v="theater/spaces"/>
    <n v="131"/>
    <x v="1"/>
    <s v="spaces"/>
    <x v="2712"/>
    <d v="2013-07-13T18:00:00"/>
    <x v="4"/>
    <s v="J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n v="1420"/>
    <s v="theater/spaces"/>
    <n v="102"/>
    <x v="1"/>
    <s v="spaces"/>
    <x v="2713"/>
    <d v="2015-12-24T15:41:24"/>
    <x v="0"/>
    <s v="Dec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n v="305"/>
    <s v="theater/spaces"/>
    <n v="116"/>
    <x v="1"/>
    <s v="spaces"/>
    <x v="2714"/>
    <d v="2016-10-14T23:00:00"/>
    <x v="2"/>
    <s v="Oct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n v="551"/>
    <s v="theater/spaces"/>
    <n v="265"/>
    <x v="1"/>
    <s v="spaces"/>
    <x v="2715"/>
    <d v="2016-02-21T09:33:48"/>
    <x v="2"/>
    <s v="Feb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n v="187"/>
    <s v="theater/spaces"/>
    <n v="120"/>
    <x v="1"/>
    <s v="spaces"/>
    <x v="2716"/>
    <d v="2015-10-08T07:59:53"/>
    <x v="0"/>
    <s v="Oct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n v="325"/>
    <s v="theater/spaces"/>
    <n v="120"/>
    <x v="1"/>
    <s v="spaces"/>
    <x v="2717"/>
    <d v="2014-12-06T22:57:29"/>
    <x v="3"/>
    <s v="Dec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n v="148"/>
    <s v="theater/spaces"/>
    <n v="104"/>
    <x v="1"/>
    <s v="spaces"/>
    <x v="2718"/>
    <d v="2016-05-03T23:00:00"/>
    <x v="2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n v="69"/>
    <s v="theater/spaces"/>
    <n v="109"/>
    <x v="1"/>
    <s v="spaces"/>
    <x v="2719"/>
    <d v="2016-04-17T23:44:54"/>
    <x v="2"/>
    <s v="Apr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n v="173"/>
    <s v="theater/spaces"/>
    <n v="118"/>
    <x v="1"/>
    <s v="spaces"/>
    <x v="2720"/>
    <d v="2016-11-11T12:10:53"/>
    <x v="2"/>
    <s v="Nov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n v="269"/>
    <s v="technology/hardware"/>
    <n v="1462"/>
    <x v="2"/>
    <s v="hardware"/>
    <x v="2721"/>
    <d v="2013-09-06T19:00:00"/>
    <x v="4"/>
    <s v="Sep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n v="185"/>
    <s v="technology/hardware"/>
    <n v="253"/>
    <x v="2"/>
    <s v="hardware"/>
    <x v="2722"/>
    <d v="2017-01-29T20:34:13"/>
    <x v="2"/>
    <s v="Ja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n v="176"/>
    <s v="technology/hardware"/>
    <n v="140"/>
    <x v="2"/>
    <s v="hardware"/>
    <x v="2723"/>
    <d v="2014-12-31T21:08:08"/>
    <x v="3"/>
    <s v="Dec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n v="1019"/>
    <s v="technology/hardware"/>
    <n v="297"/>
    <x v="2"/>
    <s v="hardware"/>
    <x v="2724"/>
    <d v="2015-08-15T07:50:59"/>
    <x v="0"/>
    <s v="Aug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n v="113"/>
    <s v="technology/hardware"/>
    <n v="145"/>
    <x v="2"/>
    <s v="hardware"/>
    <x v="2725"/>
    <d v="2017-03-01T17:52:15"/>
    <x v="1"/>
    <s v="Mar"/>
  </r>
  <r>
    <n v="2726"/>
    <s v="Krimston TWO - Dual SIM case for iPhone"/>
    <s v="Krimston TWO: iPhone Dual SIM Case"/>
    <n v="100000"/>
    <n v="105745"/>
    <x v="0"/>
    <s v="US"/>
    <s v="USD"/>
    <n v="1461333311"/>
    <n v="1458741311"/>
    <n v="404"/>
    <s v="technology/hardware"/>
    <n v="106"/>
    <x v="2"/>
    <s v="hardware"/>
    <x v="2726"/>
    <d v="2016-04-22T13:55:11"/>
    <x v="2"/>
    <s v="Apr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n v="707"/>
    <s v="technology/hardware"/>
    <n v="493"/>
    <x v="2"/>
    <s v="hardware"/>
    <x v="2727"/>
    <d v="2015-08-07T16:14:23"/>
    <x v="0"/>
    <s v="Aug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n v="392"/>
    <s v="technology/hardware"/>
    <n v="202"/>
    <x v="2"/>
    <s v="hardware"/>
    <x v="2728"/>
    <d v="2015-12-30T14:23:54"/>
    <x v="0"/>
    <s v="Dec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n v="23"/>
    <s v="technology/hardware"/>
    <n v="104"/>
    <x v="2"/>
    <s v="hardware"/>
    <x v="2729"/>
    <d v="2015-05-01T05:46:37"/>
    <x v="0"/>
    <s v="Ma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n v="682"/>
    <s v="technology/hardware"/>
    <n v="170"/>
    <x v="2"/>
    <s v="hardware"/>
    <x v="2730"/>
    <d v="2013-04-22T12:59:35"/>
    <x v="4"/>
    <s v="Ap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n v="37"/>
    <s v="technology/hardware"/>
    <n v="104"/>
    <x v="2"/>
    <s v="hardware"/>
    <x v="2731"/>
    <d v="2014-10-18T04:00:00"/>
    <x v="3"/>
    <s v="Oct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n v="146"/>
    <s v="technology/hardware"/>
    <n v="118"/>
    <x v="2"/>
    <s v="hardware"/>
    <x v="2732"/>
    <d v="2013-05-28T00:00:00"/>
    <x v="4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n v="119"/>
    <s v="technology/hardware"/>
    <n v="108"/>
    <x v="2"/>
    <s v="hardware"/>
    <x v="2733"/>
    <d v="2015-04-10T05:32:54"/>
    <x v="0"/>
    <s v="Apr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n v="163"/>
    <s v="technology/hardware"/>
    <n v="2260300"/>
    <x v="2"/>
    <s v="hardware"/>
    <x v="2734"/>
    <d v="2016-10-13T21:59:00"/>
    <x v="2"/>
    <s v="Oct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n v="339"/>
    <s v="technology/hardware"/>
    <n v="978"/>
    <x v="2"/>
    <s v="hardware"/>
    <x v="2735"/>
    <d v="2013-03-13T20:00:00"/>
    <x v="4"/>
    <s v="Mar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n v="58"/>
    <s v="technology/hardware"/>
    <n v="123"/>
    <x v="2"/>
    <s v="hardware"/>
    <x v="2736"/>
    <d v="2014-04-23T15:59:33"/>
    <x v="3"/>
    <s v="Apr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n v="456"/>
    <s v="technology/hardware"/>
    <n v="246"/>
    <x v="2"/>
    <s v="hardware"/>
    <x v="2737"/>
    <d v="2014-01-15T19:00:00"/>
    <x v="4"/>
    <s v="Ja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n v="15"/>
    <s v="technology/hardware"/>
    <n v="148"/>
    <x v="2"/>
    <s v="hardware"/>
    <x v="2738"/>
    <d v="2016-11-06T03:26:44"/>
    <x v="2"/>
    <s v="Nov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n v="191"/>
    <s v="technology/hardware"/>
    <n v="384"/>
    <x v="2"/>
    <s v="hardware"/>
    <x v="2739"/>
    <d v="2014-05-05T21:18:37"/>
    <x v="3"/>
    <s v="May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n v="17"/>
    <s v="technology/hardware"/>
    <n v="103"/>
    <x v="2"/>
    <s v="hardware"/>
    <x v="2740"/>
    <d v="2015-03-11T23:45:52"/>
    <x v="0"/>
    <s v="Mar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n v="4"/>
    <s v="publishing/children's books"/>
    <n v="0"/>
    <x v="3"/>
    <s v="children's books"/>
    <x v="2741"/>
    <d v="2014-10-20T02:07:00"/>
    <x v="3"/>
    <s v="Oct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n v="18"/>
    <s v="publishing/children's books"/>
    <n v="29"/>
    <x v="3"/>
    <s v="children's books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n v="0"/>
    <s v="publishing/children's books"/>
    <n v="0"/>
    <x v="3"/>
    <s v="children's books"/>
    <x v="2743"/>
    <d v="2016-10-19T07:53:27"/>
    <x v="2"/>
    <s v="Oct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n v="22"/>
    <s v="publishing/children's books"/>
    <n v="5"/>
    <x v="3"/>
    <s v="children's books"/>
    <x v="2744"/>
    <d v="2012-02-29T01:29:58"/>
    <x v="5"/>
    <s v="Feb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n v="49"/>
    <s v="publishing/children's books"/>
    <n v="22"/>
    <x v="3"/>
    <s v="children's books"/>
    <x v="2745"/>
    <d v="2012-07-14T23:42:48"/>
    <x v="5"/>
    <s v="Jul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n v="19"/>
    <s v="publishing/children's books"/>
    <n v="27"/>
    <x v="3"/>
    <s v="children's books"/>
    <x v="2746"/>
    <d v="2014-08-29T18:45:11"/>
    <x v="3"/>
    <s v="Au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n v="4"/>
    <s v="publishing/children's books"/>
    <n v="28"/>
    <x v="3"/>
    <s v="children's books"/>
    <x v="2747"/>
    <d v="2012-06-16T03:10:00"/>
    <x v="5"/>
    <s v="Jun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n v="4"/>
    <s v="publishing/children's books"/>
    <n v="1"/>
    <x v="3"/>
    <s v="children's books"/>
    <x v="2748"/>
    <d v="2016-09-02T17:03:22"/>
    <x v="2"/>
    <s v="Sep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n v="2"/>
    <s v="publishing/children's books"/>
    <n v="1"/>
    <x v="3"/>
    <s v="children's books"/>
    <x v="2749"/>
    <d v="2015-04-04T18:10:37"/>
    <x v="0"/>
    <s v="Apr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n v="0"/>
    <s v="publishing/children's books"/>
    <n v="0"/>
    <x v="3"/>
    <s v="children's books"/>
    <x v="2750"/>
    <d v="2012-06-30T20:00:00"/>
    <x v="5"/>
    <s v="Ju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n v="0"/>
    <s v="publishing/children's books"/>
    <n v="0"/>
    <x v="3"/>
    <s v="children's books"/>
    <x v="2751"/>
    <d v="2014-06-17T21:17:22"/>
    <x v="3"/>
    <s v="Ju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n v="14"/>
    <s v="publishing/children's books"/>
    <n v="11"/>
    <x v="3"/>
    <s v="children's books"/>
    <x v="2752"/>
    <d v="2011-12-18T18:21:44"/>
    <x v="6"/>
    <s v="Dec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n v="8"/>
    <s v="publishing/children's books"/>
    <n v="19"/>
    <x v="3"/>
    <s v="children's books"/>
    <x v="2753"/>
    <d v="2012-08-26T21:37:03"/>
    <x v="5"/>
    <s v="Aug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n v="0"/>
    <s v="publishing/children's books"/>
    <n v="0"/>
    <x v="3"/>
    <s v="children's books"/>
    <x v="2754"/>
    <d v="2014-09-11T15:15:51"/>
    <x v="3"/>
    <s v="Sep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n v="15"/>
    <s v="publishing/children's books"/>
    <n v="52"/>
    <x v="3"/>
    <s v="children's books"/>
    <x v="2755"/>
    <d v="2015-04-08T18:58:47"/>
    <x v="0"/>
    <s v="Apr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n v="33"/>
    <s v="publishing/children's books"/>
    <n v="10"/>
    <x v="3"/>
    <s v="children's books"/>
    <x v="2756"/>
    <d v="2014-01-11T21:36:41"/>
    <x v="4"/>
    <s v="Jan"/>
  </r>
  <r>
    <n v="2757"/>
    <s v="C is for Crooked"/>
    <s v="A children's letter book that Lampoons Hillary Clinton"/>
    <n v="1500"/>
    <n v="10"/>
    <x v="2"/>
    <s v="US"/>
    <s v="USD"/>
    <n v="1470498332"/>
    <n v="1469202332"/>
    <n v="2"/>
    <s v="publishing/children's books"/>
    <n v="1"/>
    <x v="3"/>
    <s v="children's books"/>
    <x v="2757"/>
    <d v="2016-08-06T15:45:32"/>
    <x v="2"/>
    <s v="Au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n v="6"/>
    <s v="publishing/children's books"/>
    <n v="12"/>
    <x v="3"/>
    <s v="children's books"/>
    <x v="2758"/>
    <d v="2016-10-10T10:36:23"/>
    <x v="2"/>
    <s v="Oct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n v="2"/>
    <s v="publishing/children's books"/>
    <n v="11"/>
    <x v="3"/>
    <s v="children's books"/>
    <x v="2759"/>
    <d v="2016-07-16T08:47:46"/>
    <x v="2"/>
    <s v="Jul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n v="0"/>
    <s v="publishing/children's books"/>
    <n v="0"/>
    <x v="3"/>
    <s v="children's books"/>
    <x v="2760"/>
    <d v="2013-06-20T11:04:18"/>
    <x v="4"/>
    <s v="Jun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n v="4"/>
    <s v="publishing/children's books"/>
    <n v="1"/>
    <x v="3"/>
    <s v="children's books"/>
    <x v="2761"/>
    <d v="2013-01-03T01:31:33"/>
    <x v="5"/>
    <s v="Jan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n v="1"/>
    <s v="publishing/children's books"/>
    <n v="1"/>
    <x v="3"/>
    <s v="children's books"/>
    <x v="2762"/>
    <d v="2012-03-18T23:53:15"/>
    <x v="5"/>
    <s v="Mar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n v="3"/>
    <s v="publishing/children's books"/>
    <n v="0"/>
    <x v="3"/>
    <s v="children's books"/>
    <x v="2763"/>
    <d v="2013-05-24T13:54:44"/>
    <x v="4"/>
    <s v="May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n v="4"/>
    <s v="publishing/children's books"/>
    <n v="1"/>
    <x v="3"/>
    <s v="children's books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n v="0"/>
    <s v="publishing/children's books"/>
    <n v="0"/>
    <x v="3"/>
    <s v="children's books"/>
    <x v="2765"/>
    <d v="2012-10-28T13:53:48"/>
    <x v="5"/>
    <s v="Oct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n v="4"/>
    <s v="publishing/children's books"/>
    <n v="2"/>
    <x v="3"/>
    <s v="children's books"/>
    <x v="2766"/>
    <d v="2011-08-11T16:01:58"/>
    <x v="6"/>
    <s v="Aug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n v="3"/>
    <s v="publishing/children's books"/>
    <n v="1"/>
    <x v="3"/>
    <s v="children's books"/>
    <x v="2767"/>
    <d v="2015-08-16T23:00:50"/>
    <x v="0"/>
    <s v="Au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n v="34"/>
    <s v="publishing/children's books"/>
    <n v="14"/>
    <x v="3"/>
    <s v="children's books"/>
    <x v="2768"/>
    <d v="2012-03-29T13:45:23"/>
    <x v="5"/>
    <s v="Mar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n v="2"/>
    <s v="publishing/children's books"/>
    <n v="0"/>
    <x v="3"/>
    <s v="children's books"/>
    <x v="2769"/>
    <d v="2014-06-05T19:49:50"/>
    <x v="3"/>
    <s v="Jun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n v="33"/>
    <s v="publishing/children's books"/>
    <n v="10"/>
    <x v="3"/>
    <s v="children's books"/>
    <x v="2770"/>
    <d v="2014-03-18T15:55:30"/>
    <x v="3"/>
    <s v="Mar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n v="0"/>
    <s v="publishing/children's books"/>
    <n v="0"/>
    <x v="3"/>
    <s v="children's books"/>
    <x v="2771"/>
    <d v="2013-02-01T17:00:00"/>
    <x v="5"/>
    <s v="Feb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n v="0"/>
    <s v="publishing/children's books"/>
    <n v="0"/>
    <x v="3"/>
    <s v="children's books"/>
    <x v="2772"/>
    <d v="2013-10-05T20:51:34"/>
    <x v="4"/>
    <s v="Oct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n v="1"/>
    <s v="publishing/children's books"/>
    <n v="0"/>
    <x v="3"/>
    <s v="children's books"/>
    <x v="2773"/>
    <d v="2016-04-24T20:45:21"/>
    <x v="2"/>
    <s v="Ap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n v="13"/>
    <s v="publishing/children's books"/>
    <n v="14"/>
    <x v="3"/>
    <s v="children's books"/>
    <x v="2774"/>
    <d v="2013-03-08T03:02:08"/>
    <x v="4"/>
    <s v="Mar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n v="2"/>
    <s v="publishing/children's books"/>
    <n v="3"/>
    <x v="3"/>
    <s v="children's books"/>
    <x v="2775"/>
    <d v="2011-12-16T00:19:14"/>
    <x v="6"/>
    <s v="Dec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n v="36"/>
    <s v="publishing/children's books"/>
    <n v="8"/>
    <x v="3"/>
    <s v="children's books"/>
    <x v="2776"/>
    <d v="2015-06-12T07:07:56"/>
    <x v="0"/>
    <s v="Ju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n v="1"/>
    <s v="publishing/children's books"/>
    <n v="0"/>
    <x v="3"/>
    <s v="children's books"/>
    <x v="2777"/>
    <d v="2015-07-17T16:03:24"/>
    <x v="0"/>
    <s v="Jul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n v="15"/>
    <s v="publishing/children's books"/>
    <n v="26"/>
    <x v="3"/>
    <s v="children's books"/>
    <x v="2778"/>
    <d v="2014-08-25T23:28:26"/>
    <x v="3"/>
    <s v="Au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n v="1"/>
    <s v="publishing/children's books"/>
    <n v="2"/>
    <x v="3"/>
    <s v="children's books"/>
    <x v="2779"/>
    <d v="2015-11-22T15:03:41"/>
    <x v="0"/>
    <s v="Nov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n v="0"/>
    <s v="publishing/children's books"/>
    <n v="0"/>
    <x v="3"/>
    <s v="children's books"/>
    <x v="2780"/>
    <d v="2017-03-10T10:44:48"/>
    <x v="1"/>
    <s v="Mar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n v="28"/>
    <s v="theater/plays"/>
    <n v="105"/>
    <x v="1"/>
    <s v="plays"/>
    <x v="2781"/>
    <d v="2015-02-12T07:00:00"/>
    <x v="0"/>
    <s v="Feb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n v="18"/>
    <s v="theater/plays"/>
    <n v="120"/>
    <x v="1"/>
    <s v="plays"/>
    <x v="2782"/>
    <d v="2015-02-17T04:59:00"/>
    <x v="0"/>
    <s v="Feb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n v="61"/>
    <s v="theater/plays"/>
    <n v="115"/>
    <x v="1"/>
    <s v="plays"/>
    <x v="2783"/>
    <d v="2015-04-23T12:50:46"/>
    <x v="0"/>
    <s v="Ap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n v="108"/>
    <s v="theater/plays"/>
    <n v="119"/>
    <x v="1"/>
    <s v="plays"/>
    <x v="2784"/>
    <d v="2014-10-29T18:54:03"/>
    <x v="3"/>
    <s v="Oct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n v="142"/>
    <s v="theater/plays"/>
    <n v="105"/>
    <x v="1"/>
    <s v="plays"/>
    <x v="2785"/>
    <d v="2016-08-05T21:00:00"/>
    <x v="2"/>
    <s v="Aug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n v="74"/>
    <s v="theater/plays"/>
    <n v="118"/>
    <x v="1"/>
    <s v="plays"/>
    <x v="2786"/>
    <d v="2014-07-09T13:39:40"/>
    <x v="3"/>
    <s v="J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n v="38"/>
    <s v="theater/plays"/>
    <n v="120"/>
    <x v="1"/>
    <s v="plays"/>
    <x v="2787"/>
    <d v="2014-07-18T04:45:52"/>
    <x v="3"/>
    <s v="Jul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n v="20"/>
    <s v="theater/plays"/>
    <n v="103"/>
    <x v="1"/>
    <s v="plays"/>
    <x v="2788"/>
    <d v="2016-07-29T16:50:43"/>
    <x v="2"/>
    <s v="Jul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n v="24"/>
    <s v="theater/plays"/>
    <n v="101"/>
    <x v="1"/>
    <s v="plays"/>
    <x v="2789"/>
    <d v="2015-03-12T04:00:00"/>
    <x v="0"/>
    <s v="Ma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n v="66"/>
    <s v="theater/plays"/>
    <n v="105"/>
    <x v="1"/>
    <s v="plays"/>
    <x v="2790"/>
    <d v="2015-02-11T22:31:43"/>
    <x v="0"/>
    <s v="Feb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n v="28"/>
    <s v="theater/plays"/>
    <n v="103"/>
    <x v="1"/>
    <s v="plays"/>
    <x v="2791"/>
    <d v="2016-09-09T04:00:00"/>
    <x v="2"/>
    <s v="Sep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n v="24"/>
    <s v="theater/plays"/>
    <n v="108"/>
    <x v="1"/>
    <s v="plays"/>
    <x v="2792"/>
    <d v="2015-08-12T05:32:39"/>
    <x v="0"/>
    <s v="Aug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n v="73"/>
    <s v="theater/plays"/>
    <n v="111"/>
    <x v="1"/>
    <s v="plays"/>
    <x v="2793"/>
    <d v="2015-07-21T10:03:25"/>
    <x v="0"/>
    <s v="J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n v="3"/>
    <s v="theater/plays"/>
    <n v="150"/>
    <x v="1"/>
    <s v="plays"/>
    <x v="2794"/>
    <d v="2016-03-03T19:00:00"/>
    <x v="2"/>
    <s v="Mar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n v="20"/>
    <s v="theater/plays"/>
    <n v="104"/>
    <x v="1"/>
    <s v="plays"/>
    <x v="2795"/>
    <d v="2014-06-06T23:00:00"/>
    <x v="3"/>
    <s v="Jun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n v="21"/>
    <s v="theater/plays"/>
    <n v="116"/>
    <x v="1"/>
    <s v="plays"/>
    <x v="2796"/>
    <d v="2014-07-05T12:40:28"/>
    <x v="3"/>
    <s v="J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n v="94"/>
    <s v="theater/plays"/>
    <n v="103"/>
    <x v="1"/>
    <s v="plays"/>
    <x v="2797"/>
    <d v="2014-07-08T22:34:00"/>
    <x v="3"/>
    <s v="J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n v="139"/>
    <s v="theater/plays"/>
    <n v="101"/>
    <x v="1"/>
    <s v="plays"/>
    <x v="2798"/>
    <d v="2015-07-31T16:00:00"/>
    <x v="0"/>
    <s v="Jul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n v="130"/>
    <s v="theater/plays"/>
    <n v="117"/>
    <x v="1"/>
    <s v="plays"/>
    <x v="2799"/>
    <d v="2016-06-17T16:00:00"/>
    <x v="2"/>
    <s v="Jun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n v="31"/>
    <s v="theater/plays"/>
    <n v="133"/>
    <x v="1"/>
    <s v="plays"/>
    <x v="2800"/>
    <d v="2015-01-04T13:16:06"/>
    <x v="3"/>
    <s v="Jan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n v="13"/>
    <s v="theater/plays"/>
    <n v="133"/>
    <x v="1"/>
    <s v="plays"/>
    <x v="2801"/>
    <d v="2014-10-10T11:00:00"/>
    <x v="3"/>
    <s v="Oct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n v="90"/>
    <s v="theater/plays"/>
    <n v="102"/>
    <x v="1"/>
    <s v="plays"/>
    <x v="2802"/>
    <d v="2015-08-06T15:31:47"/>
    <x v="0"/>
    <s v="Aug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n v="141"/>
    <s v="theater/plays"/>
    <n v="128"/>
    <x v="1"/>
    <s v="plays"/>
    <x v="2803"/>
    <d v="2015-07-16T00:00:00"/>
    <x v="0"/>
    <s v="Jul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n v="23"/>
    <s v="theater/plays"/>
    <n v="115"/>
    <x v="1"/>
    <s v="plays"/>
    <x v="2804"/>
    <d v="2014-09-29T10:53:10"/>
    <x v="3"/>
    <s v="Sep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n v="18"/>
    <s v="theater/plays"/>
    <n v="110"/>
    <x v="1"/>
    <s v="plays"/>
    <x v="2805"/>
    <d v="2015-08-22T12:07:53"/>
    <x v="0"/>
    <s v="Aug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n v="76"/>
    <s v="theater/plays"/>
    <n v="112"/>
    <x v="1"/>
    <s v="plays"/>
    <x v="2806"/>
    <d v="2015-08-05T11:00:00"/>
    <x v="0"/>
    <s v="Aug"/>
  </r>
  <r>
    <n v="2807"/>
    <s v="The Commission Theatre Co."/>
    <s v="Bringing Shakespeare back to the Playwrights"/>
    <n v="5000"/>
    <n v="6300"/>
    <x v="0"/>
    <s v="US"/>
    <s v="USD"/>
    <n v="1435611438"/>
    <n v="1433019438"/>
    <n v="93"/>
    <s v="theater/plays"/>
    <n v="126"/>
    <x v="1"/>
    <s v="plays"/>
    <x v="2807"/>
    <d v="2015-06-29T20:57:18"/>
    <x v="0"/>
    <s v="Ju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n v="69"/>
    <s v="theater/plays"/>
    <n v="100"/>
    <x v="1"/>
    <s v="plays"/>
    <x v="2808"/>
    <d v="2015-08-22T20:18:55"/>
    <x v="0"/>
    <s v="Aug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n v="21"/>
    <s v="theater/plays"/>
    <n v="102"/>
    <x v="1"/>
    <s v="plays"/>
    <x v="2809"/>
    <d v="2016-03-30T14:39:00"/>
    <x v="2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n v="57"/>
    <s v="theater/plays"/>
    <n v="108"/>
    <x v="1"/>
    <s v="plays"/>
    <x v="2810"/>
    <d v="2014-06-01T03:59:00"/>
    <x v="3"/>
    <s v="Jun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n v="108"/>
    <s v="theater/plays"/>
    <n v="100"/>
    <x v="1"/>
    <s v="plays"/>
    <x v="2811"/>
    <d v="2015-02-23T11:55:03"/>
    <x v="0"/>
    <s v="Feb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n v="83"/>
    <s v="theater/plays"/>
    <n v="113"/>
    <x v="1"/>
    <s v="plays"/>
    <x v="2812"/>
    <d v="2015-04-06T04:00:00"/>
    <x v="0"/>
    <s v="Ap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n v="96"/>
    <s v="theater/plays"/>
    <n v="128"/>
    <x v="1"/>
    <s v="plays"/>
    <x v="2813"/>
    <d v="2016-12-14T17:49:21"/>
    <x v="2"/>
    <s v="Dec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n v="64"/>
    <s v="theater/plays"/>
    <n v="108"/>
    <x v="1"/>
    <s v="plays"/>
    <x v="2814"/>
    <d v="2015-05-09T09:35:15"/>
    <x v="0"/>
    <s v="May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n v="14"/>
    <s v="theater/plays"/>
    <n v="242"/>
    <x v="1"/>
    <s v="plays"/>
    <x v="2815"/>
    <d v="2016-08-07T18:38:29"/>
    <x v="2"/>
    <s v="Aug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n v="169"/>
    <s v="theater/plays"/>
    <n v="142"/>
    <x v="1"/>
    <s v="plays"/>
    <x v="2816"/>
    <d v="2015-08-02T16:00:00"/>
    <x v="0"/>
    <s v="Aug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n v="33"/>
    <s v="theater/plays"/>
    <n v="130"/>
    <x v="1"/>
    <s v="plays"/>
    <x v="2817"/>
    <d v="2015-02-28T15:14:22"/>
    <x v="0"/>
    <s v="Feb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n v="102"/>
    <s v="theater/plays"/>
    <n v="106"/>
    <x v="1"/>
    <s v="plays"/>
    <x v="2818"/>
    <d v="2015-09-23T14:21:26"/>
    <x v="0"/>
    <s v="Sep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n v="104"/>
    <s v="theater/plays"/>
    <n v="105"/>
    <x v="1"/>
    <s v="plays"/>
    <x v="2819"/>
    <d v="2015-06-14T12:36:49"/>
    <x v="0"/>
    <s v="Jun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n v="20"/>
    <s v="theater/plays"/>
    <n v="136"/>
    <x v="1"/>
    <s v="plays"/>
    <x v="2820"/>
    <d v="2016-02-26T00:00:00"/>
    <x v="2"/>
    <s v="Fe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n v="35"/>
    <s v="theater/plays"/>
    <n v="100"/>
    <x v="1"/>
    <s v="plays"/>
    <x v="2821"/>
    <d v="2014-09-23T22:08:55"/>
    <x v="3"/>
    <s v="Sep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n v="94"/>
    <s v="theater/plays"/>
    <n v="100"/>
    <x v="1"/>
    <s v="plays"/>
    <x v="2822"/>
    <d v="2015-03-27T15:24:52"/>
    <x v="0"/>
    <s v="Ma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n v="14"/>
    <s v="theater/plays"/>
    <n v="124"/>
    <x v="1"/>
    <s v="plays"/>
    <x v="2823"/>
    <d v="2015-03-31T22:59:00"/>
    <x v="0"/>
    <s v="Ma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n v="15"/>
    <s v="theater/plays"/>
    <n v="117"/>
    <x v="1"/>
    <s v="plays"/>
    <x v="2824"/>
    <d v="2015-06-13T01:43:00"/>
    <x v="0"/>
    <s v="Jun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n v="51"/>
    <s v="theater/plays"/>
    <n v="103"/>
    <x v="1"/>
    <s v="plays"/>
    <x v="2825"/>
    <d v="2015-12-04T19:01:26"/>
    <x v="0"/>
    <s v="Dec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n v="19"/>
    <s v="theater/plays"/>
    <n v="108"/>
    <x v="1"/>
    <s v="plays"/>
    <x v="2826"/>
    <d v="2015-07-10T07:00:00"/>
    <x v="0"/>
    <s v="J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n v="23"/>
    <s v="theater/plays"/>
    <n v="120"/>
    <x v="1"/>
    <s v="plays"/>
    <x v="2827"/>
    <d v="2016-06-03T16:30:00"/>
    <x v="2"/>
    <s v="Jun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n v="97"/>
    <s v="theater/plays"/>
    <n v="100"/>
    <x v="1"/>
    <s v="plays"/>
    <x v="2828"/>
    <d v="2015-10-02T23:00:00"/>
    <x v="0"/>
    <s v="Oct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n v="76"/>
    <s v="theater/plays"/>
    <n v="107"/>
    <x v="1"/>
    <s v="plays"/>
    <x v="2829"/>
    <d v="2016-06-02T10:25:18"/>
    <x v="2"/>
    <s v="Jun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n v="11"/>
    <s v="theater/plays"/>
    <n v="100"/>
    <x v="1"/>
    <s v="plays"/>
    <x v="2830"/>
    <d v="2014-05-12T03:59:00"/>
    <x v="3"/>
    <s v="May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n v="52"/>
    <s v="theater/plays"/>
    <n v="111"/>
    <x v="1"/>
    <s v="plays"/>
    <x v="2831"/>
    <d v="2015-07-16T19:47:50"/>
    <x v="0"/>
    <s v="Jul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n v="95"/>
    <s v="theater/plays"/>
    <n v="115"/>
    <x v="1"/>
    <s v="plays"/>
    <x v="2832"/>
    <d v="2014-11-23T22:00:00"/>
    <x v="3"/>
    <s v="Nov"/>
  </r>
  <r>
    <n v="2833"/>
    <s v="Star Man Rocket Man"/>
    <s v="A new play about exploring outer space"/>
    <n v="2700"/>
    <n v="2923"/>
    <x v="0"/>
    <s v="US"/>
    <s v="USD"/>
    <n v="1444528800"/>
    <n v="1442804633"/>
    <n v="35"/>
    <s v="theater/plays"/>
    <n v="108"/>
    <x v="1"/>
    <s v="plays"/>
    <x v="2833"/>
    <d v="2015-10-11T02:00:00"/>
    <x v="0"/>
    <s v="Oct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n v="21"/>
    <s v="theater/plays"/>
    <n v="170"/>
    <x v="1"/>
    <s v="plays"/>
    <x v="2834"/>
    <d v="2015-01-30T23:02:10"/>
    <x v="0"/>
    <s v="Ja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n v="93"/>
    <s v="theater/plays"/>
    <n v="187"/>
    <x v="1"/>
    <s v="plays"/>
    <x v="2835"/>
    <d v="2015-12-05T00:00:00"/>
    <x v="0"/>
    <s v="Dec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n v="11"/>
    <s v="theater/plays"/>
    <n v="108"/>
    <x v="1"/>
    <s v="plays"/>
    <x v="2836"/>
    <d v="2017-02-18T04:59:00"/>
    <x v="1"/>
    <s v="Feb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n v="21"/>
    <s v="theater/plays"/>
    <n v="100"/>
    <x v="1"/>
    <s v="plays"/>
    <x v="2837"/>
    <d v="2015-12-09T22:48:04"/>
    <x v="0"/>
    <s v="Dec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n v="54"/>
    <s v="theater/plays"/>
    <n v="120"/>
    <x v="1"/>
    <s v="plays"/>
    <x v="2838"/>
    <d v="2014-08-13T22:00:00"/>
    <x v="3"/>
    <s v="Aug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n v="31"/>
    <s v="theater/plays"/>
    <n v="111"/>
    <x v="1"/>
    <s v="plays"/>
    <x v="2839"/>
    <d v="2014-08-25T04:59:00"/>
    <x v="3"/>
    <s v="Aug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n v="132"/>
    <s v="theater/plays"/>
    <n v="104"/>
    <x v="1"/>
    <s v="plays"/>
    <x v="2840"/>
    <d v="2015-03-18T17:00:00"/>
    <x v="0"/>
    <s v="Mar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n v="1"/>
    <s v="theater/plays"/>
    <n v="1"/>
    <x v="1"/>
    <s v="plays"/>
    <x v="2841"/>
    <d v="2015-12-13T18:44:57"/>
    <x v="0"/>
    <s v="Dec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n v="0"/>
    <s v="theater/plays"/>
    <n v="0"/>
    <x v="1"/>
    <s v="plays"/>
    <x v="2842"/>
    <d v="2014-06-21T11:00:00"/>
    <x v="3"/>
    <s v="Jun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n v="0"/>
    <s v="theater/plays"/>
    <n v="0"/>
    <x v="1"/>
    <s v="plays"/>
    <x v="2843"/>
    <d v="2016-06-13T04:00:00"/>
    <x v="2"/>
    <s v="Jun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n v="1"/>
    <s v="theater/plays"/>
    <n v="5"/>
    <x v="1"/>
    <s v="plays"/>
    <x v="2844"/>
    <d v="2017-01-04T13:06:20"/>
    <x v="2"/>
    <s v="Ja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n v="39"/>
    <s v="theater/plays"/>
    <n v="32"/>
    <x v="1"/>
    <s v="plays"/>
    <x v="2845"/>
    <d v="2015-06-08T00:23:53"/>
    <x v="0"/>
    <s v="Ju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n v="0"/>
    <s v="theater/plays"/>
    <n v="0"/>
    <x v="1"/>
    <s v="plays"/>
    <x v="2846"/>
    <d v="2015-05-29T16:36:34"/>
    <x v="0"/>
    <s v="May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n v="0"/>
    <s v="theater/plays"/>
    <n v="0"/>
    <x v="1"/>
    <s v="plays"/>
    <x v="2847"/>
    <d v="2016-05-23T19:21:05"/>
    <x v="2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n v="3"/>
    <s v="theater/plays"/>
    <n v="0"/>
    <x v="1"/>
    <s v="plays"/>
    <x v="2848"/>
    <d v="2015-05-29T15:34:19"/>
    <x v="0"/>
    <s v="May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n v="1"/>
    <s v="theater/plays"/>
    <n v="1"/>
    <x v="1"/>
    <s v="plays"/>
    <x v="2849"/>
    <d v="2016-04-23T10:16:40"/>
    <x v="2"/>
    <s v="Ap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n v="13"/>
    <s v="theater/plays"/>
    <n v="4"/>
    <x v="1"/>
    <s v="plays"/>
    <x v="2850"/>
    <d v="2014-09-06T00:10:11"/>
    <x v="3"/>
    <s v="Sep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n v="0"/>
    <s v="theater/plays"/>
    <n v="0"/>
    <x v="1"/>
    <s v="plays"/>
    <x v="2851"/>
    <d v="2016-01-29T23:17:00"/>
    <x v="2"/>
    <s v="Ja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n v="6"/>
    <s v="theater/plays"/>
    <n v="2"/>
    <x v="1"/>
    <s v="plays"/>
    <x v="2852"/>
    <d v="2014-06-21T01:05:03"/>
    <x v="3"/>
    <s v="Jun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n v="0"/>
    <s v="theater/plays"/>
    <n v="0"/>
    <x v="1"/>
    <s v="plays"/>
    <x v="2853"/>
    <d v="2014-09-14T04:34:57"/>
    <x v="3"/>
    <s v="Sep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n v="14"/>
    <s v="theater/plays"/>
    <n v="42"/>
    <x v="1"/>
    <s v="plays"/>
    <x v="2854"/>
    <d v="2015-05-07T17:11:59"/>
    <x v="0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n v="5"/>
    <s v="theater/plays"/>
    <n v="50"/>
    <x v="1"/>
    <s v="plays"/>
    <x v="2855"/>
    <d v="2016-01-29T23:34:00"/>
    <x v="2"/>
    <s v="Ja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n v="6"/>
    <s v="theater/plays"/>
    <n v="5"/>
    <x v="1"/>
    <s v="plays"/>
    <x v="2856"/>
    <d v="2015-08-08T21:34:00"/>
    <x v="0"/>
    <s v="Aug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n v="15"/>
    <s v="theater/plays"/>
    <n v="20"/>
    <x v="1"/>
    <s v="plays"/>
    <x v="2857"/>
    <d v="2017-02-20T18:00:00"/>
    <x v="2"/>
    <s v="Feb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n v="0"/>
    <s v="theater/plays"/>
    <n v="0"/>
    <x v="1"/>
    <s v="plays"/>
    <x v="2858"/>
    <d v="2014-12-05T11:28:00"/>
    <x v="3"/>
    <s v="Dec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n v="1"/>
    <s v="theater/plays"/>
    <n v="2"/>
    <x v="1"/>
    <s v="plays"/>
    <x v="2859"/>
    <d v="2015-10-16T08:41:44"/>
    <x v="0"/>
    <s v="Oct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n v="9"/>
    <s v="theater/plays"/>
    <n v="7"/>
    <x v="1"/>
    <s v="plays"/>
    <x v="2860"/>
    <d v="2016-06-19T19:12:56"/>
    <x v="2"/>
    <s v="Jun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n v="3"/>
    <s v="theater/plays"/>
    <n v="32"/>
    <x v="1"/>
    <s v="plays"/>
    <x v="2861"/>
    <d v="2015-09-24T14:10:48"/>
    <x v="0"/>
    <s v="Sep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n v="3"/>
    <s v="theater/plays"/>
    <n v="0"/>
    <x v="1"/>
    <s v="plays"/>
    <x v="2862"/>
    <d v="2014-06-24T18:57:09"/>
    <x v="3"/>
    <s v="Jun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n v="1"/>
    <s v="theater/plays"/>
    <n v="0"/>
    <x v="1"/>
    <s v="plays"/>
    <x v="2863"/>
    <d v="2014-09-09T16:12:03"/>
    <x v="3"/>
    <s v="Sep"/>
  </r>
  <r>
    <n v="2864"/>
    <s v="'Haunting Julia' by Alan Ayckbourn"/>
    <s v="Accessible, original theatre for all!"/>
    <n v="2500"/>
    <n v="40"/>
    <x v="2"/>
    <s v="GB"/>
    <s v="GBP"/>
    <n v="1437139080"/>
    <n v="1434552207"/>
    <n v="3"/>
    <s v="theater/plays"/>
    <n v="2"/>
    <x v="1"/>
    <s v="plays"/>
    <x v="2864"/>
    <d v="2015-07-17T13:18:00"/>
    <x v="0"/>
    <s v="Jul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n v="0"/>
    <s v="theater/plays"/>
    <n v="0"/>
    <x v="1"/>
    <s v="plays"/>
    <x v="2865"/>
    <d v="2015-01-06T02:44:19"/>
    <x v="3"/>
    <s v="Jan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n v="2"/>
    <s v="theater/plays"/>
    <n v="1"/>
    <x v="1"/>
    <s v="plays"/>
    <x v="2866"/>
    <d v="2016-10-14T22:00:00"/>
    <x v="2"/>
    <s v="Oct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n v="10"/>
    <s v="theater/plays"/>
    <n v="20"/>
    <x v="1"/>
    <s v="plays"/>
    <x v="2867"/>
    <d v="2016-07-04T04:00:00"/>
    <x v="2"/>
    <s v="Jul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n v="60"/>
    <s v="theater/plays"/>
    <n v="42"/>
    <x v="1"/>
    <s v="plays"/>
    <x v="2868"/>
    <d v="2016-10-05T19:50:54"/>
    <x v="2"/>
    <s v="Oct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n v="5"/>
    <s v="theater/plays"/>
    <n v="1"/>
    <x v="1"/>
    <s v="plays"/>
    <x v="2869"/>
    <d v="2016-07-19T14:14:41"/>
    <x v="2"/>
    <s v="Ju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n v="9"/>
    <s v="theater/plays"/>
    <n v="15"/>
    <x v="1"/>
    <s v="plays"/>
    <x v="2870"/>
    <d v="2014-05-17T04:32:45"/>
    <x v="3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n v="13"/>
    <s v="theater/plays"/>
    <n v="5"/>
    <x v="1"/>
    <s v="plays"/>
    <x v="2871"/>
    <d v="2014-12-21T17:43:33"/>
    <x v="3"/>
    <s v="Dec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n v="0"/>
    <s v="theater/plays"/>
    <n v="0"/>
    <x v="1"/>
    <s v="plays"/>
    <x v="2872"/>
    <d v="2015-06-20T02:47:18"/>
    <x v="0"/>
    <s v="Jun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n v="8"/>
    <s v="theater/plays"/>
    <n v="38"/>
    <x v="1"/>
    <s v="plays"/>
    <x v="2873"/>
    <d v="2015-01-28T19:37:11"/>
    <x v="3"/>
    <s v="Jan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n v="3"/>
    <s v="theater/plays"/>
    <n v="5"/>
    <x v="1"/>
    <s v="plays"/>
    <x v="2874"/>
    <d v="2017-01-17T20:16:26"/>
    <x v="2"/>
    <s v="Jan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n v="3"/>
    <s v="theater/plays"/>
    <n v="0"/>
    <x v="1"/>
    <s v="plays"/>
    <x v="2875"/>
    <d v="2016-05-05T03:04:53"/>
    <x v="2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n v="0"/>
    <s v="theater/plays"/>
    <n v="0"/>
    <x v="1"/>
    <s v="plays"/>
    <x v="2876"/>
    <d v="2015-07-16T17:51:19"/>
    <x v="0"/>
    <s v="Jul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n v="6"/>
    <s v="theater/plays"/>
    <n v="11"/>
    <x v="1"/>
    <s v="plays"/>
    <x v="2877"/>
    <d v="2016-11-30T17:00:00"/>
    <x v="2"/>
    <s v="Nov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n v="4"/>
    <s v="theater/plays"/>
    <n v="2"/>
    <x v="1"/>
    <s v="plays"/>
    <x v="2878"/>
    <d v="2015-07-03T14:46:35"/>
    <x v="0"/>
    <s v="Jul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n v="1"/>
    <s v="theater/plays"/>
    <n v="0"/>
    <x v="1"/>
    <s v="plays"/>
    <x v="2879"/>
    <d v="2016-01-20T17:24:21"/>
    <x v="0"/>
    <s v="Ja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n v="29"/>
    <s v="theater/plays"/>
    <n v="23"/>
    <x v="1"/>
    <s v="plays"/>
    <x v="2880"/>
    <d v="2015-08-20T17:05:00"/>
    <x v="0"/>
    <s v="Aug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n v="0"/>
    <s v="theater/plays"/>
    <n v="0"/>
    <x v="1"/>
    <s v="plays"/>
    <x v="2881"/>
    <d v="2014-12-03T15:20:36"/>
    <x v="3"/>
    <s v="Dec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n v="4"/>
    <s v="theater/plays"/>
    <n v="34"/>
    <x v="1"/>
    <s v="plays"/>
    <x v="2882"/>
    <d v="2016-05-01T14:18:38"/>
    <x v="2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n v="5"/>
    <s v="theater/plays"/>
    <n v="19"/>
    <x v="1"/>
    <s v="plays"/>
    <x v="2883"/>
    <d v="2016-02-06T04:59:00"/>
    <x v="2"/>
    <s v="Feb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n v="4"/>
    <s v="theater/plays"/>
    <n v="0"/>
    <x v="1"/>
    <s v="plays"/>
    <x v="2884"/>
    <d v="2014-12-05T17:27:15"/>
    <x v="3"/>
    <s v="Dec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n v="5"/>
    <s v="theater/plays"/>
    <n v="33"/>
    <x v="1"/>
    <s v="plays"/>
    <x v="2885"/>
    <d v="2015-03-14T00:50:01"/>
    <x v="0"/>
    <s v="Ma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n v="1"/>
    <s v="theater/plays"/>
    <n v="5"/>
    <x v="1"/>
    <s v="plays"/>
    <x v="2886"/>
    <d v="2015-09-19T03:59:00"/>
    <x v="0"/>
    <s v="Sep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n v="1"/>
    <s v="theater/plays"/>
    <n v="0"/>
    <x v="1"/>
    <s v="plays"/>
    <x v="2887"/>
    <d v="2015-01-11T10:15:24"/>
    <x v="3"/>
    <s v="Ja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n v="0"/>
    <s v="theater/plays"/>
    <n v="0"/>
    <x v="1"/>
    <s v="plays"/>
    <x v="2888"/>
    <d v="2014-10-18T04:59:00"/>
    <x v="3"/>
    <s v="Oct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n v="14"/>
    <s v="theater/plays"/>
    <n v="38"/>
    <x v="1"/>
    <s v="plays"/>
    <x v="2889"/>
    <d v="2014-08-29T20:43:05"/>
    <x v="3"/>
    <s v="Aug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n v="3"/>
    <s v="theater/plays"/>
    <n v="1"/>
    <x v="1"/>
    <s v="plays"/>
    <x v="2890"/>
    <d v="2014-08-09T03:00:00"/>
    <x v="3"/>
    <s v="Aug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n v="10"/>
    <s v="theater/plays"/>
    <n v="3"/>
    <x v="1"/>
    <s v="plays"/>
    <x v="2891"/>
    <d v="2016-04-15T20:12:08"/>
    <x v="2"/>
    <s v="Apr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n v="17"/>
    <s v="theater/plays"/>
    <n v="9"/>
    <x v="1"/>
    <s v="plays"/>
    <x v="2892"/>
    <d v="2014-08-25T21:00:00"/>
    <x v="3"/>
    <s v="Aug"/>
  </r>
  <r>
    <n v="2893"/>
    <s v="REDISCOVERING KIA THE PLAY"/>
    <s v="Fundraising for REDISCOVERING KIA THE PLAY"/>
    <n v="5000"/>
    <n v="25"/>
    <x v="2"/>
    <s v="US"/>
    <s v="USD"/>
    <n v="1420768800"/>
    <n v="1415644395"/>
    <n v="2"/>
    <s v="theater/plays"/>
    <n v="1"/>
    <x v="1"/>
    <s v="plays"/>
    <x v="2893"/>
    <d v="2015-01-09T02:00:00"/>
    <x v="3"/>
    <s v="Jan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n v="0"/>
    <s v="theater/plays"/>
    <n v="0"/>
    <x v="1"/>
    <s v="plays"/>
    <x v="2894"/>
    <d v="2015-04-03T22:40:15"/>
    <x v="0"/>
    <s v="Ap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n v="4"/>
    <s v="theater/plays"/>
    <n v="5"/>
    <x v="1"/>
    <s v="plays"/>
    <x v="2895"/>
    <d v="2014-06-22T21:00:00"/>
    <x v="3"/>
    <s v="Ju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n v="12"/>
    <s v="theater/plays"/>
    <n v="21"/>
    <x v="1"/>
    <s v="plays"/>
    <x v="2896"/>
    <d v="2016-12-12T06:00:00"/>
    <x v="2"/>
    <s v="Dec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n v="3"/>
    <s v="theater/plays"/>
    <n v="5"/>
    <x v="1"/>
    <s v="plays"/>
    <x v="2897"/>
    <d v="2015-10-11T15:29:05"/>
    <x v="0"/>
    <s v="Oct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n v="12"/>
    <s v="theater/plays"/>
    <n v="4"/>
    <x v="1"/>
    <s v="plays"/>
    <x v="2898"/>
    <d v="2015-10-31T15:57:33"/>
    <x v="0"/>
    <s v="Oct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n v="0"/>
    <s v="theater/plays"/>
    <n v="0"/>
    <x v="1"/>
    <s v="plays"/>
    <x v="2899"/>
    <d v="2016-07-24T01:52:38"/>
    <x v="2"/>
    <s v="Jul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n v="7"/>
    <s v="theater/plays"/>
    <n v="62"/>
    <x v="1"/>
    <s v="plays"/>
    <x v="2900"/>
    <d v="2014-08-09T05:37:12"/>
    <x v="3"/>
    <s v="Aug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n v="2"/>
    <s v="theater/plays"/>
    <n v="1"/>
    <x v="1"/>
    <s v="plays"/>
    <x v="2901"/>
    <d v="2015-02-07T21:42:19"/>
    <x v="3"/>
    <s v="Feb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n v="1"/>
    <s v="theater/plays"/>
    <n v="0"/>
    <x v="1"/>
    <s v="plays"/>
    <x v="2902"/>
    <d v="2015-08-24T10:33:16"/>
    <x v="0"/>
    <s v="Aug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n v="4"/>
    <s v="theater/plays"/>
    <n v="1"/>
    <x v="1"/>
    <s v="plays"/>
    <x v="2903"/>
    <d v="2015-09-09T04:00:18"/>
    <x v="0"/>
    <s v="Sep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n v="4"/>
    <s v="theater/plays"/>
    <n v="5"/>
    <x v="1"/>
    <s v="plays"/>
    <x v="2904"/>
    <d v="2014-11-09T12:00:00"/>
    <x v="3"/>
    <s v="Nov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n v="17"/>
    <s v="theater/plays"/>
    <n v="18"/>
    <x v="1"/>
    <s v="plays"/>
    <x v="2905"/>
    <d v="2016-09-07T01:21:53"/>
    <x v="2"/>
    <s v="Sep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n v="7"/>
    <s v="theater/plays"/>
    <n v="9"/>
    <x v="1"/>
    <s v="plays"/>
    <x v="2906"/>
    <d v="2015-08-01T01:00:00"/>
    <x v="0"/>
    <s v="Aug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n v="2"/>
    <s v="theater/plays"/>
    <n v="0"/>
    <x v="1"/>
    <s v="plays"/>
    <x v="2907"/>
    <d v="2016-05-14T21:03:57"/>
    <x v="2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n v="5"/>
    <s v="theater/plays"/>
    <n v="3"/>
    <x v="1"/>
    <s v="plays"/>
    <x v="2908"/>
    <d v="2016-06-08T17:33:39"/>
    <x v="2"/>
    <s v="Jun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n v="1"/>
    <s v="theater/plays"/>
    <n v="0"/>
    <x v="1"/>
    <s v="plays"/>
    <x v="2909"/>
    <d v="2014-11-25T19:46:00"/>
    <x v="3"/>
    <s v="Nov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n v="1"/>
    <s v="theater/plays"/>
    <n v="0"/>
    <x v="1"/>
    <s v="plays"/>
    <x v="2910"/>
    <d v="2015-06-12T20:11:27"/>
    <x v="0"/>
    <s v="Jun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n v="14"/>
    <s v="theater/plays"/>
    <n v="37"/>
    <x v="1"/>
    <s v="plays"/>
    <x v="2911"/>
    <d v="2015-06-27T18:27:06"/>
    <x v="0"/>
    <s v="Jun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n v="26"/>
    <s v="theater/plays"/>
    <n v="14"/>
    <x v="1"/>
    <s v="plays"/>
    <x v="2912"/>
    <d v="2016-01-15T03:09:34"/>
    <x v="0"/>
    <s v="Jan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n v="2"/>
    <s v="theater/plays"/>
    <n v="0"/>
    <x v="1"/>
    <s v="plays"/>
    <x v="2913"/>
    <d v="2014-09-06T22:08:59"/>
    <x v="3"/>
    <s v="Sep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n v="1"/>
    <s v="theater/plays"/>
    <n v="0"/>
    <x v="1"/>
    <s v="plays"/>
    <x v="2914"/>
    <d v="2015-03-14T20:46:34"/>
    <x v="0"/>
    <s v="Mar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n v="3"/>
    <s v="theater/plays"/>
    <n v="61"/>
    <x v="1"/>
    <s v="plays"/>
    <x v="2915"/>
    <d v="2016-03-16T08:33:10"/>
    <x v="2"/>
    <s v="Mar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n v="7"/>
    <s v="theater/plays"/>
    <n v="8"/>
    <x v="1"/>
    <s v="plays"/>
    <x v="2916"/>
    <d v="2014-05-19T11:26:29"/>
    <x v="3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n v="9"/>
    <s v="theater/plays"/>
    <n v="22"/>
    <x v="1"/>
    <s v="plays"/>
    <x v="2917"/>
    <d v="2015-09-16T05:37:27"/>
    <x v="0"/>
    <s v="Sep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n v="20"/>
    <s v="theater/plays"/>
    <n v="27"/>
    <x v="1"/>
    <s v="plays"/>
    <x v="2918"/>
    <d v="2015-10-29T15:06:47"/>
    <x v="0"/>
    <s v="Oct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n v="6"/>
    <s v="theater/plays"/>
    <n v="9"/>
    <x v="1"/>
    <s v="plays"/>
    <x v="2919"/>
    <d v="2014-08-05T14:52:09"/>
    <x v="3"/>
    <s v="Aug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n v="13"/>
    <s v="theater/plays"/>
    <n v="27"/>
    <x v="1"/>
    <s v="plays"/>
    <x v="2920"/>
    <d v="2015-03-25T18:01:10"/>
    <x v="0"/>
    <s v="Mar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n v="3"/>
    <s v="theater/musical"/>
    <n v="129"/>
    <x v="1"/>
    <s v="musical"/>
    <x v="2921"/>
    <d v="2014-09-25T21:16:44"/>
    <x v="3"/>
    <s v="Sep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n v="6"/>
    <s v="theater/musical"/>
    <n v="100"/>
    <x v="1"/>
    <s v="musical"/>
    <x v="2922"/>
    <d v="2015-05-18T20:58:47"/>
    <x v="0"/>
    <s v="May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n v="10"/>
    <s v="theater/musical"/>
    <n v="100"/>
    <x v="1"/>
    <s v="musical"/>
    <x v="2923"/>
    <d v="2015-01-24T03:00:00"/>
    <x v="0"/>
    <s v="Ja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n v="147"/>
    <s v="theater/musical"/>
    <n v="103"/>
    <x v="1"/>
    <s v="musical"/>
    <x v="2924"/>
    <d v="2015-05-09T03:59:00"/>
    <x v="0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n v="199"/>
    <s v="theater/musical"/>
    <n v="102"/>
    <x v="1"/>
    <s v="musical"/>
    <x v="2925"/>
    <d v="2014-09-11T14:01:08"/>
    <x v="3"/>
    <s v="Sep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n v="50"/>
    <s v="theater/musical"/>
    <n v="125"/>
    <x v="1"/>
    <s v="musical"/>
    <x v="2926"/>
    <d v="2015-02-23T18:22:59"/>
    <x v="0"/>
    <s v="Fe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n v="21"/>
    <s v="theater/musical"/>
    <n v="131"/>
    <x v="1"/>
    <s v="musical"/>
    <x v="2927"/>
    <d v="2014-07-15T05:00:00"/>
    <x v="3"/>
    <s v="Ju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n v="24"/>
    <s v="theater/musical"/>
    <n v="100"/>
    <x v="1"/>
    <s v="musical"/>
    <x v="2928"/>
    <d v="2016-03-04T23:57:26"/>
    <x v="2"/>
    <s v="Ma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n v="32"/>
    <s v="theater/musical"/>
    <n v="102"/>
    <x v="1"/>
    <s v="musical"/>
    <x v="2929"/>
    <d v="2014-05-25T13:32:38"/>
    <x v="3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n v="62"/>
    <s v="theater/musical"/>
    <n v="101"/>
    <x v="1"/>
    <s v="musical"/>
    <x v="2930"/>
    <d v="2015-05-07T14:01:04"/>
    <x v="0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n v="9"/>
    <s v="theater/musical"/>
    <n v="106"/>
    <x v="1"/>
    <s v="musical"/>
    <x v="2931"/>
    <d v="2014-09-15T06:08:00"/>
    <x v="3"/>
    <s v="Sep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n v="38"/>
    <s v="theater/musical"/>
    <n v="105"/>
    <x v="1"/>
    <s v="musical"/>
    <x v="2932"/>
    <d v="2015-02-21T11:00:00"/>
    <x v="0"/>
    <s v="Feb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n v="54"/>
    <s v="theater/musical"/>
    <n v="103"/>
    <x v="1"/>
    <s v="musical"/>
    <x v="2933"/>
    <d v="2016-06-04T22:57:33"/>
    <x v="2"/>
    <s v="Jun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n v="37"/>
    <s v="theater/musical"/>
    <n v="108"/>
    <x v="1"/>
    <s v="musical"/>
    <x v="2934"/>
    <d v="2014-06-15T15:16:04"/>
    <x v="3"/>
    <s v="Jun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n v="39"/>
    <s v="theater/musical"/>
    <n v="101"/>
    <x v="1"/>
    <s v="musical"/>
    <x v="2935"/>
    <d v="2016-08-29T17:00:00"/>
    <x v="2"/>
    <s v="Aug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n v="34"/>
    <s v="theater/musical"/>
    <n v="128"/>
    <x v="1"/>
    <s v="musical"/>
    <x v="2936"/>
    <d v="2014-10-13T04:59:00"/>
    <x v="3"/>
    <s v="Oct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n v="55"/>
    <s v="theater/musical"/>
    <n v="133"/>
    <x v="1"/>
    <s v="musical"/>
    <x v="2937"/>
    <d v="2014-07-13T10:58:33"/>
    <x v="3"/>
    <s v="Ju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n v="32"/>
    <s v="theater/musical"/>
    <n v="101"/>
    <x v="1"/>
    <s v="musical"/>
    <x v="2938"/>
    <d v="2015-01-30T16:53:34"/>
    <x v="3"/>
    <s v="Ja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n v="25"/>
    <s v="theater/musical"/>
    <n v="103"/>
    <x v="1"/>
    <s v="musical"/>
    <x v="2939"/>
    <d v="2014-08-28T01:00:00"/>
    <x v="3"/>
    <s v="Aug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n v="33"/>
    <s v="theater/musical"/>
    <n v="107"/>
    <x v="1"/>
    <s v="musical"/>
    <x v="2940"/>
    <d v="2015-01-18T18:33:38"/>
    <x v="3"/>
    <s v="Jan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n v="1"/>
    <s v="theater/spaces"/>
    <n v="0"/>
    <x v="1"/>
    <s v="spaces"/>
    <x v="2941"/>
    <d v="2015-03-01T23:02:35"/>
    <x v="0"/>
    <s v="Ma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n v="202"/>
    <s v="theater/spaces"/>
    <n v="20"/>
    <x v="1"/>
    <s v="spaces"/>
    <x v="2942"/>
    <d v="2015-12-16T20:18:00"/>
    <x v="0"/>
    <s v="Dec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n v="0"/>
    <s v="theater/spaces"/>
    <n v="0"/>
    <x v="1"/>
    <s v="spaces"/>
    <x v="2943"/>
    <d v="2015-04-13T03:06:20"/>
    <x v="0"/>
    <s v="Apr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n v="1"/>
    <s v="theater/spaces"/>
    <n v="1"/>
    <x v="1"/>
    <s v="spaces"/>
    <x v="2944"/>
    <d v="2015-06-07T21:56:38"/>
    <x v="0"/>
    <s v="Jun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n v="0"/>
    <s v="theater/spaces"/>
    <n v="0"/>
    <x v="1"/>
    <s v="spaces"/>
    <x v="2945"/>
    <d v="2015-05-24T03:21:00"/>
    <x v="0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n v="2"/>
    <s v="theater/spaces"/>
    <n v="0"/>
    <x v="1"/>
    <s v="spaces"/>
    <x v="2946"/>
    <d v="2016-08-15T12:44:52"/>
    <x v="2"/>
    <s v="Aug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n v="13"/>
    <s v="theater/spaces"/>
    <n v="4"/>
    <x v="1"/>
    <s v="spaces"/>
    <x v="2947"/>
    <d v="2016-11-24T17:11:00"/>
    <x v="2"/>
    <s v="Nov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n v="9"/>
    <s v="theater/spaces"/>
    <n v="0"/>
    <x v="1"/>
    <s v="spaces"/>
    <x v="2948"/>
    <d v="2015-06-02T15:34:53"/>
    <x v="0"/>
    <s v="Jun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n v="2"/>
    <s v="theater/spaces"/>
    <n v="3"/>
    <x v="1"/>
    <s v="spaces"/>
    <x v="2949"/>
    <d v="2015-11-19T20:45:17"/>
    <x v="0"/>
    <s v="Nov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n v="0"/>
    <s v="theater/spaces"/>
    <n v="0"/>
    <x v="1"/>
    <s v="spaces"/>
    <x v="2950"/>
    <d v="2016-01-23T08:45:52"/>
    <x v="0"/>
    <s v="Ja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n v="58"/>
    <s v="theater/spaces"/>
    <n v="2"/>
    <x v="1"/>
    <s v="spaces"/>
    <x v="2951"/>
    <d v="2014-10-05T19:16:13"/>
    <x v="3"/>
    <s v="Oct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n v="8"/>
    <s v="theater/spaces"/>
    <n v="8"/>
    <x v="1"/>
    <s v="spaces"/>
    <x v="2952"/>
    <d v="2016-10-17T04:00:00"/>
    <x v="2"/>
    <s v="Oct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n v="3"/>
    <s v="theater/spaces"/>
    <n v="0"/>
    <x v="1"/>
    <s v="spaces"/>
    <x v="2953"/>
    <d v="2015-10-08T19:00:21"/>
    <x v="0"/>
    <s v="Oct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n v="0"/>
    <s v="theater/spaces"/>
    <n v="0"/>
    <x v="1"/>
    <s v="spaces"/>
    <x v="2954"/>
    <d v="2017-03-16T13:00:03"/>
    <x v="1"/>
    <s v="Mar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n v="11"/>
    <s v="theater/spaces"/>
    <n v="60"/>
    <x v="1"/>
    <s v="spaces"/>
    <x v="2955"/>
    <d v="2015-06-16T17:47:29"/>
    <x v="0"/>
    <s v="Jun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n v="20"/>
    <s v="theater/spaces"/>
    <n v="17"/>
    <x v="1"/>
    <s v="spaces"/>
    <x v="2956"/>
    <d v="2016-05-04T23:00:50"/>
    <x v="2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n v="3"/>
    <s v="theater/spaces"/>
    <n v="2"/>
    <x v="1"/>
    <s v="spaces"/>
    <x v="2957"/>
    <d v="2015-03-27T23:16:12"/>
    <x v="0"/>
    <s v="Mar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n v="0"/>
    <s v="theater/spaces"/>
    <n v="0"/>
    <x v="1"/>
    <s v="spaces"/>
    <x v="2958"/>
    <d v="2016-05-08T17:41:57"/>
    <x v="2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n v="0"/>
    <s v="theater/spaces"/>
    <n v="0"/>
    <x v="1"/>
    <s v="spaces"/>
    <x v="2959"/>
    <d v="2016-06-07T00:12:05"/>
    <x v="2"/>
    <s v="Jun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n v="0"/>
    <s v="theater/spaces"/>
    <n v="0"/>
    <x v="1"/>
    <s v="spaces"/>
    <x v="2960"/>
    <d v="2014-09-11T18:10:23"/>
    <x v="3"/>
    <s v="Sep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n v="108"/>
    <s v="theater/plays"/>
    <n v="110"/>
    <x v="1"/>
    <s v="plays"/>
    <x v="2961"/>
    <d v="2015-03-26T04:00:00"/>
    <x v="0"/>
    <s v="Ma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n v="20"/>
    <s v="theater/plays"/>
    <n v="122"/>
    <x v="1"/>
    <s v="plays"/>
    <x v="2962"/>
    <d v="2015-03-01T06:59:00"/>
    <x v="0"/>
    <s v="Ma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n v="98"/>
    <s v="theater/plays"/>
    <n v="107"/>
    <x v="1"/>
    <s v="plays"/>
    <x v="2963"/>
    <d v="2015-07-02T11:17:04"/>
    <x v="0"/>
    <s v="J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n v="196"/>
    <s v="theater/plays"/>
    <n v="101"/>
    <x v="1"/>
    <s v="plays"/>
    <x v="2964"/>
    <d v="2014-08-06T21:32:00"/>
    <x v="3"/>
    <s v="Aug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n v="39"/>
    <s v="theater/plays"/>
    <n v="109"/>
    <x v="1"/>
    <s v="plays"/>
    <x v="2965"/>
    <d v="2015-07-07T17:30:33"/>
    <x v="0"/>
    <s v="Jul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n v="128"/>
    <s v="theater/plays"/>
    <n v="114"/>
    <x v="1"/>
    <s v="plays"/>
    <x v="2966"/>
    <d v="2015-09-16T17:43:32"/>
    <x v="0"/>
    <s v="Sep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n v="71"/>
    <s v="theater/plays"/>
    <n v="114"/>
    <x v="1"/>
    <s v="plays"/>
    <x v="2967"/>
    <d v="2015-03-09T03:44:52"/>
    <x v="0"/>
    <s v="Mar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n v="47"/>
    <s v="theater/plays"/>
    <n v="106"/>
    <x v="1"/>
    <s v="plays"/>
    <x v="2968"/>
    <d v="2016-08-17T03:59:00"/>
    <x v="2"/>
    <s v="Aug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n v="17"/>
    <s v="theater/plays"/>
    <n v="163"/>
    <x v="1"/>
    <s v="plays"/>
    <x v="2969"/>
    <d v="2015-05-03T22:51:00"/>
    <x v="0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n v="91"/>
    <s v="theater/plays"/>
    <n v="106"/>
    <x v="1"/>
    <s v="plays"/>
    <x v="2970"/>
    <d v="2014-07-18T16:04:11"/>
    <x v="3"/>
    <s v="J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n v="43"/>
    <s v="theater/plays"/>
    <n v="100"/>
    <x v="1"/>
    <s v="plays"/>
    <x v="2971"/>
    <d v="2014-08-31T15:47:58"/>
    <x v="3"/>
    <s v="Aug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n v="17"/>
    <s v="theater/plays"/>
    <n v="105"/>
    <x v="1"/>
    <s v="plays"/>
    <x v="2972"/>
    <d v="2016-12-05T01:00:00"/>
    <x v="2"/>
    <s v="De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n v="33"/>
    <s v="theater/plays"/>
    <n v="175"/>
    <x v="1"/>
    <s v="plays"/>
    <x v="2973"/>
    <d v="2016-01-01T04:00:00"/>
    <x v="0"/>
    <s v="Ja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n v="87"/>
    <s v="theater/plays"/>
    <n v="102"/>
    <x v="1"/>
    <s v="plays"/>
    <x v="2974"/>
    <d v="2014-09-26T01:35:00"/>
    <x v="3"/>
    <s v="Sep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n v="113"/>
    <s v="theater/plays"/>
    <n v="100"/>
    <x v="1"/>
    <s v="plays"/>
    <x v="2975"/>
    <d v="2014-11-27T03:00:00"/>
    <x v="3"/>
    <s v="Nov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n v="14"/>
    <s v="theater/plays"/>
    <n v="171"/>
    <x v="1"/>
    <s v="plays"/>
    <x v="2976"/>
    <d v="2016-03-13T12:00:00"/>
    <x v="2"/>
    <s v="Ma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n v="30"/>
    <s v="theater/plays"/>
    <n v="114"/>
    <x v="1"/>
    <s v="plays"/>
    <x v="2977"/>
    <d v="2015-03-23T02:14:00"/>
    <x v="0"/>
    <s v="Ma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n v="16"/>
    <s v="theater/plays"/>
    <n v="129"/>
    <x v="1"/>
    <s v="plays"/>
    <x v="2978"/>
    <d v="2014-10-20T05:59:00"/>
    <x v="3"/>
    <s v="Oct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n v="46"/>
    <s v="theater/plays"/>
    <n v="101"/>
    <x v="1"/>
    <s v="plays"/>
    <x v="2979"/>
    <d v="2015-01-06T06:00:00"/>
    <x v="3"/>
    <s v="Ja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n v="24"/>
    <s v="theater/plays"/>
    <n v="109"/>
    <x v="1"/>
    <s v="plays"/>
    <x v="2980"/>
    <d v="2015-08-24T02:00:00"/>
    <x v="0"/>
    <s v="Aug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n v="97"/>
    <s v="theater/spaces"/>
    <n v="129"/>
    <x v="1"/>
    <s v="spaces"/>
    <x v="2981"/>
    <d v="2015-09-23T13:25:56"/>
    <x v="0"/>
    <s v="Sep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n v="59"/>
    <s v="theater/spaces"/>
    <n v="102"/>
    <x v="1"/>
    <s v="spaces"/>
    <x v="2982"/>
    <d v="2016-02-11T16:29:03"/>
    <x v="2"/>
    <s v="Feb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n v="1095"/>
    <s v="theater/spaces"/>
    <n v="147"/>
    <x v="1"/>
    <s v="spaces"/>
    <x v="2983"/>
    <d v="2014-11-11T16:10:36"/>
    <x v="3"/>
    <s v="Nov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n v="218"/>
    <s v="theater/spaces"/>
    <n v="100"/>
    <x v="1"/>
    <s v="spaces"/>
    <x v="2984"/>
    <d v="2016-08-24T06:41:21"/>
    <x v="2"/>
    <s v="Aug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n v="111"/>
    <s v="theater/spaces"/>
    <n v="122"/>
    <x v="1"/>
    <s v="spaces"/>
    <x v="2985"/>
    <d v="2016-10-31T04:00:00"/>
    <x v="2"/>
    <s v="Oct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n v="56"/>
    <s v="theater/spaces"/>
    <n v="106"/>
    <x v="1"/>
    <s v="spaces"/>
    <x v="2986"/>
    <d v="2016-05-01T11:00:06"/>
    <x v="2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n v="265"/>
    <s v="theater/spaces"/>
    <n v="110"/>
    <x v="1"/>
    <s v="spaces"/>
    <x v="2987"/>
    <d v="2016-10-13T00:00:00"/>
    <x v="2"/>
    <s v="Oct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n v="28"/>
    <s v="theater/spaces"/>
    <n v="100"/>
    <x v="1"/>
    <s v="spaces"/>
    <x v="2988"/>
    <d v="2016-06-20T08:41:21"/>
    <x v="2"/>
    <s v="Jun"/>
  </r>
  <r>
    <n v="2989"/>
    <s v="Let's Light Up The Gem!"/>
    <s v="Bring the movies back to Bethel, Maine."/>
    <n v="20000"/>
    <n v="35307"/>
    <x v="0"/>
    <s v="US"/>
    <s v="USD"/>
    <n v="1450673940"/>
    <n v="1448756962"/>
    <n v="364"/>
    <s v="theater/spaces"/>
    <n v="177"/>
    <x v="1"/>
    <s v="spaces"/>
    <x v="2989"/>
    <d v="2015-12-21T04:59:00"/>
    <x v="0"/>
    <s v="Dec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n v="27"/>
    <s v="theater/spaces"/>
    <n v="100"/>
    <x v="1"/>
    <s v="spaces"/>
    <x v="2990"/>
    <d v="2016-01-07T13:47:00"/>
    <x v="0"/>
    <s v="Jan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n v="93"/>
    <s v="theater/spaces"/>
    <n v="103"/>
    <x v="1"/>
    <s v="spaces"/>
    <x v="2991"/>
    <d v="2017-01-27T20:05:30"/>
    <x v="1"/>
    <s v="Ja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n v="64"/>
    <s v="theater/spaces"/>
    <n v="105"/>
    <x v="1"/>
    <s v="spaces"/>
    <x v="2992"/>
    <d v="2016-10-09T18:25:10"/>
    <x v="2"/>
    <s v="Oct"/>
  </r>
  <r>
    <n v="2993"/>
    <s v="TRUE WEST: Think, Dog! Productions"/>
    <s v="Help us build the Kitchen from Hell!"/>
    <n v="1000"/>
    <n v="1003"/>
    <x v="0"/>
    <s v="US"/>
    <s v="USD"/>
    <n v="1455998867"/>
    <n v="1453406867"/>
    <n v="22"/>
    <s v="theater/spaces"/>
    <n v="100"/>
    <x v="1"/>
    <s v="spaces"/>
    <x v="2993"/>
    <d v="2016-02-20T20:07:47"/>
    <x v="2"/>
    <s v="Feb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n v="59"/>
    <s v="theater/spaces"/>
    <n v="458"/>
    <x v="1"/>
    <s v="spaces"/>
    <x v="2994"/>
    <d v="2014-10-03T11:29:32"/>
    <x v="3"/>
    <s v="Oct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n v="249"/>
    <s v="theater/spaces"/>
    <n v="105"/>
    <x v="1"/>
    <s v="spaces"/>
    <x v="2995"/>
    <d v="2017-01-19T15:57:51"/>
    <x v="2"/>
    <s v="Jan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n v="392"/>
    <s v="theater/spaces"/>
    <n v="172"/>
    <x v="1"/>
    <s v="spaces"/>
    <x v="2996"/>
    <d v="2015-05-26T21:54:00"/>
    <x v="0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n v="115"/>
    <s v="theater/spaces"/>
    <n v="104"/>
    <x v="1"/>
    <s v="spaces"/>
    <x v="2997"/>
    <d v="2017-02-27T04:59:00"/>
    <x v="1"/>
    <s v="Fe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n v="433"/>
    <s v="theater/spaces"/>
    <n v="103"/>
    <x v="1"/>
    <s v="spaces"/>
    <x v="2998"/>
    <d v="2014-06-16T04:25:00"/>
    <x v="3"/>
    <s v="Jun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n v="20"/>
    <s v="theater/spaces"/>
    <n v="119"/>
    <x v="1"/>
    <s v="spaces"/>
    <x v="2999"/>
    <d v="2017-03-01T02:00:00"/>
    <x v="1"/>
    <s v="Mar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n v="8"/>
    <s v="theater/spaces"/>
    <n v="100"/>
    <x v="1"/>
    <s v="spaces"/>
    <x v="3000"/>
    <d v="2017-01-31T18:00:00"/>
    <x v="1"/>
    <s v="Ja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n v="175"/>
    <s v="theater/spaces"/>
    <n v="319"/>
    <x v="1"/>
    <s v="spaces"/>
    <x v="3001"/>
    <d v="2016-07-13T21:29:42"/>
    <x v="2"/>
    <s v="Ju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n v="104"/>
    <s v="theater/spaces"/>
    <n v="109"/>
    <x v="1"/>
    <s v="spaces"/>
    <x v="3002"/>
    <d v="2012-12-26T20:04:12"/>
    <x v="5"/>
    <s v="Dec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n v="17"/>
    <s v="theater/spaces"/>
    <n v="101"/>
    <x v="1"/>
    <s v="spaces"/>
    <x v="3003"/>
    <d v="2016-03-01T05:59:00"/>
    <x v="2"/>
    <s v="Mar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n v="277"/>
    <s v="theater/spaces"/>
    <n v="113"/>
    <x v="1"/>
    <s v="spaces"/>
    <x v="3004"/>
    <d v="2014-11-15T22:08:44"/>
    <x v="3"/>
    <s v="Nov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n v="118"/>
    <s v="theater/spaces"/>
    <n v="120"/>
    <x v="1"/>
    <s v="spaces"/>
    <x v="3005"/>
    <d v="2014-10-06T16:11:45"/>
    <x v="3"/>
    <s v="Oct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n v="97"/>
    <s v="theater/spaces"/>
    <n v="108"/>
    <x v="1"/>
    <s v="spaces"/>
    <x v="3006"/>
    <d v="2014-12-14T18:09:51"/>
    <x v="3"/>
    <s v="Dec"/>
  </r>
  <r>
    <n v="3007"/>
    <s v="Bethlem"/>
    <s v="Consuite for 2015 CoreCon.  An adventure into insanity."/>
    <n v="600"/>
    <n v="1080"/>
    <x v="0"/>
    <s v="US"/>
    <s v="USD"/>
    <n v="1429938683"/>
    <n v="1428124283"/>
    <n v="20"/>
    <s v="theater/spaces"/>
    <n v="180"/>
    <x v="1"/>
    <s v="spaces"/>
    <x v="3007"/>
    <d v="2015-04-25T05:11:23"/>
    <x v="0"/>
    <s v="Ap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n v="26"/>
    <s v="theater/spaces"/>
    <n v="101"/>
    <x v="1"/>
    <s v="spaces"/>
    <x v="3008"/>
    <d v="2016-01-21T05:05:19"/>
    <x v="0"/>
    <s v="Jan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n v="128"/>
    <s v="theater/spaces"/>
    <n v="120"/>
    <x v="1"/>
    <s v="spaces"/>
    <x v="3009"/>
    <d v="2014-11-26T14:40:40"/>
    <x v="3"/>
    <s v="Nov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n v="15"/>
    <s v="theater/spaces"/>
    <n v="158"/>
    <x v="1"/>
    <s v="spaces"/>
    <x v="3010"/>
    <d v="2015-02-21T19:58:39"/>
    <x v="3"/>
    <s v="Feb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n v="25"/>
    <s v="theater/spaces"/>
    <n v="124"/>
    <x v="1"/>
    <s v="spaces"/>
    <x v="3011"/>
    <d v="2015-12-23T22:59:00"/>
    <x v="0"/>
    <s v="Dec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n v="55"/>
    <s v="theater/spaces"/>
    <n v="117"/>
    <x v="1"/>
    <s v="spaces"/>
    <x v="3012"/>
    <d v="2015-02-10T16:52:10"/>
    <x v="0"/>
    <s v="Feb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n v="107"/>
    <s v="theater/spaces"/>
    <n v="157"/>
    <x v="1"/>
    <s v="spaces"/>
    <x v="3013"/>
    <d v="2015-06-21T20:04:09"/>
    <x v="0"/>
    <s v="Ju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n v="557"/>
    <s v="theater/spaces"/>
    <n v="113"/>
    <x v="1"/>
    <s v="spaces"/>
    <x v="3014"/>
    <d v="2014-11-05T05:00:00"/>
    <x v="3"/>
    <s v="Nov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n v="40"/>
    <s v="theater/spaces"/>
    <n v="103"/>
    <x v="1"/>
    <s v="spaces"/>
    <x v="3015"/>
    <d v="2014-06-11T04:00:00"/>
    <x v="3"/>
    <s v="Jun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n v="36"/>
    <s v="theater/spaces"/>
    <n v="103"/>
    <x v="1"/>
    <s v="spaces"/>
    <x v="3016"/>
    <d v="2014-07-18T13:09:12"/>
    <x v="3"/>
    <s v="J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n v="159"/>
    <s v="theater/spaces"/>
    <n v="106"/>
    <x v="1"/>
    <s v="spaces"/>
    <x v="3017"/>
    <d v="2014-08-20T20:24:03"/>
    <x v="3"/>
    <s v="Aug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n v="41"/>
    <s v="theater/spaces"/>
    <n v="101"/>
    <x v="1"/>
    <s v="spaces"/>
    <x v="3018"/>
    <d v="2015-07-20T22:00:00"/>
    <x v="0"/>
    <s v="J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n v="226"/>
    <s v="theater/spaces"/>
    <n v="121"/>
    <x v="1"/>
    <s v="spaces"/>
    <x v="3019"/>
    <d v="2014-05-27T03:00:00"/>
    <x v="3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n v="30"/>
    <s v="theater/spaces"/>
    <n v="101"/>
    <x v="1"/>
    <s v="spaces"/>
    <x v="3020"/>
    <d v="2015-08-14T20:18:53"/>
    <x v="0"/>
    <s v="Aug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n v="103"/>
    <s v="theater/spaces"/>
    <n v="116"/>
    <x v="1"/>
    <s v="spaces"/>
    <x v="3021"/>
    <d v="2016-11-22T05:59:00"/>
    <x v="2"/>
    <s v="Nov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n v="62"/>
    <s v="theater/spaces"/>
    <n v="101"/>
    <x v="1"/>
    <s v="spaces"/>
    <x v="3022"/>
    <d v="2016-08-27T22:53:29"/>
    <x v="2"/>
    <s v="Aug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n v="6"/>
    <s v="theater/spaces"/>
    <n v="103"/>
    <x v="1"/>
    <s v="spaces"/>
    <x v="3023"/>
    <d v="2015-06-11T16:13:06"/>
    <x v="0"/>
    <s v="Jun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n v="182"/>
    <s v="theater/spaces"/>
    <n v="246"/>
    <x v="1"/>
    <s v="spaces"/>
    <x v="3024"/>
    <d v="2012-10-06T23:51:15"/>
    <x v="5"/>
    <s v="Oct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n v="145"/>
    <s v="theater/spaces"/>
    <n v="302"/>
    <x v="1"/>
    <s v="spaces"/>
    <x v="3025"/>
    <d v="2014-05-30T16:00:00"/>
    <x v="3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n v="25"/>
    <s v="theater/spaces"/>
    <n v="143"/>
    <x v="1"/>
    <s v="spaces"/>
    <x v="3026"/>
    <d v="2017-03-03T11:01:32"/>
    <x v="1"/>
    <s v="Ma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n v="320"/>
    <s v="theater/spaces"/>
    <n v="131"/>
    <x v="1"/>
    <s v="spaces"/>
    <x v="3027"/>
    <d v="2015-03-20T15:54:11"/>
    <x v="0"/>
    <s v="Mar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n v="99"/>
    <s v="theater/spaces"/>
    <n v="168"/>
    <x v="1"/>
    <s v="spaces"/>
    <x v="3028"/>
    <d v="2016-08-15T06:20:25"/>
    <x v="2"/>
    <s v="Aug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n v="348"/>
    <s v="theater/spaces"/>
    <n v="110"/>
    <x v="1"/>
    <s v="spaces"/>
    <x v="3029"/>
    <d v="2014-11-18T04:35:00"/>
    <x v="3"/>
    <s v="Nov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n v="41"/>
    <s v="theater/spaces"/>
    <n v="107"/>
    <x v="1"/>
    <s v="spaces"/>
    <x v="3030"/>
    <d v="2015-09-16T17:56:11"/>
    <x v="0"/>
    <s v="Sep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n v="29"/>
    <s v="theater/spaces"/>
    <n v="100"/>
    <x v="1"/>
    <s v="spaces"/>
    <x v="3031"/>
    <d v="2016-10-14T21:10:47"/>
    <x v="2"/>
    <s v="Oct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n v="25"/>
    <s v="theater/spaces"/>
    <n v="127"/>
    <x v="1"/>
    <s v="spaces"/>
    <x v="3032"/>
    <d v="2015-09-11T01:04:19"/>
    <x v="0"/>
    <s v="Sep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n v="23"/>
    <s v="theater/spaces"/>
    <n v="147"/>
    <x v="1"/>
    <s v="spaces"/>
    <x v="3033"/>
    <d v="2016-08-18T02:38:45"/>
    <x v="2"/>
    <s v="Aug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n v="1260"/>
    <s v="theater/spaces"/>
    <n v="113"/>
    <x v="1"/>
    <s v="spaces"/>
    <x v="3034"/>
    <d v="2016-11-01T03:59:00"/>
    <x v="2"/>
    <s v="Nov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n v="307"/>
    <s v="theater/spaces"/>
    <n v="109"/>
    <x v="1"/>
    <s v="spaces"/>
    <x v="3035"/>
    <d v="2013-05-04T13:26:49"/>
    <x v="4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n v="329"/>
    <s v="theater/spaces"/>
    <n v="127"/>
    <x v="1"/>
    <s v="spaces"/>
    <x v="3036"/>
    <d v="2013-08-16T11:59:00"/>
    <x v="4"/>
    <s v="Aug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n v="32"/>
    <s v="theater/spaces"/>
    <n v="213"/>
    <x v="1"/>
    <s v="spaces"/>
    <x v="3037"/>
    <d v="2010-10-02T04:59:00"/>
    <x v="7"/>
    <s v="Oct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n v="27"/>
    <s v="theater/spaces"/>
    <n v="101"/>
    <x v="1"/>
    <s v="spaces"/>
    <x v="3038"/>
    <d v="2016-03-04T06:03:17"/>
    <x v="2"/>
    <s v="Mar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n v="236"/>
    <s v="theater/spaces"/>
    <n v="109"/>
    <x v="1"/>
    <s v="spaces"/>
    <x v="3039"/>
    <d v="2013-12-29T07:59:00"/>
    <x v="4"/>
    <s v="Dec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n v="42"/>
    <s v="theater/spaces"/>
    <n v="108"/>
    <x v="1"/>
    <s v="spaces"/>
    <x v="3040"/>
    <d v="2015-06-26T23:00:00"/>
    <x v="0"/>
    <s v="Jun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n v="95"/>
    <s v="theater/spaces"/>
    <n v="110"/>
    <x v="1"/>
    <s v="spaces"/>
    <x v="3041"/>
    <d v="2016-01-20T20:50:48"/>
    <x v="0"/>
    <s v="Jan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n v="37"/>
    <s v="theater/spaces"/>
    <n v="128"/>
    <x v="1"/>
    <s v="spaces"/>
    <x v="3042"/>
    <d v="2015-10-06T16:30:47"/>
    <x v="0"/>
    <s v="Oct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n v="128"/>
    <s v="theater/spaces"/>
    <n v="110"/>
    <x v="1"/>
    <s v="spaces"/>
    <x v="3043"/>
    <d v="2015-04-16T02:50:00"/>
    <x v="0"/>
    <s v="Ap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n v="156"/>
    <s v="theater/spaces"/>
    <n v="109"/>
    <x v="1"/>
    <s v="spaces"/>
    <x v="3044"/>
    <d v="2016-02-02T17:26:38"/>
    <x v="2"/>
    <s v="Feb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n v="64"/>
    <s v="theater/spaces"/>
    <n v="133"/>
    <x v="1"/>
    <s v="spaces"/>
    <x v="3045"/>
    <d v="2014-08-22T03:44:15"/>
    <x v="3"/>
    <s v="Aug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n v="58"/>
    <s v="theater/spaces"/>
    <n v="191"/>
    <x v="1"/>
    <s v="spaces"/>
    <x v="3046"/>
    <d v="2014-09-10T04:52:00"/>
    <x v="3"/>
    <s v="Sep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n v="20"/>
    <s v="theater/spaces"/>
    <n v="149"/>
    <x v="1"/>
    <s v="spaces"/>
    <x v="3047"/>
    <d v="2016-04-27T13:16:00"/>
    <x v="2"/>
    <s v="Apr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n v="47"/>
    <s v="theater/spaces"/>
    <n v="166"/>
    <x v="1"/>
    <s v="spaces"/>
    <x v="3048"/>
    <d v="2014-12-31T21:22:00"/>
    <x v="3"/>
    <s v="De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n v="54"/>
    <s v="theater/spaces"/>
    <n v="107"/>
    <x v="1"/>
    <s v="spaces"/>
    <x v="3049"/>
    <d v="2015-06-14T00:20:55"/>
    <x v="0"/>
    <s v="Jun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n v="9"/>
    <s v="theater/spaces"/>
    <n v="106"/>
    <x v="1"/>
    <s v="spaces"/>
    <x v="3050"/>
    <d v="2016-05-05T04:02:40"/>
    <x v="2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n v="35"/>
    <s v="theater/spaces"/>
    <n v="24"/>
    <x v="1"/>
    <s v="spaces"/>
    <x v="3051"/>
    <d v="2017-02-08T09:59:05"/>
    <x v="1"/>
    <s v="Feb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n v="2"/>
    <s v="theater/spaces"/>
    <n v="0"/>
    <x v="1"/>
    <s v="spaces"/>
    <x v="3052"/>
    <d v="2015-05-28T15:59:00"/>
    <x v="0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n v="3"/>
    <s v="theater/spaces"/>
    <n v="0"/>
    <x v="1"/>
    <s v="spaces"/>
    <x v="3053"/>
    <d v="2014-10-02T03:59:00"/>
    <x v="3"/>
    <s v="Oct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n v="0"/>
    <s v="theater/spaces"/>
    <n v="0"/>
    <x v="1"/>
    <s v="spaces"/>
    <x v="3054"/>
    <d v="2015-03-02T01:04:00"/>
    <x v="0"/>
    <s v="Mar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n v="1"/>
    <s v="theater/spaces"/>
    <n v="0"/>
    <x v="1"/>
    <s v="spaces"/>
    <x v="3055"/>
    <d v="2015-01-09T22:59:50"/>
    <x v="3"/>
    <s v="Jan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n v="0"/>
    <s v="theater/spaces"/>
    <n v="0"/>
    <x v="1"/>
    <s v="spaces"/>
    <x v="3056"/>
    <d v="2014-09-29T15:16:24"/>
    <x v="3"/>
    <s v="Sep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n v="0"/>
    <s v="theater/spaces"/>
    <n v="0"/>
    <x v="1"/>
    <s v="spaces"/>
    <x v="3057"/>
    <d v="2016-04-03T14:36:51"/>
    <x v="2"/>
    <s v="Ap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n v="3"/>
    <s v="theater/spaces"/>
    <n v="0"/>
    <x v="1"/>
    <s v="spaces"/>
    <x v="3058"/>
    <d v="2016-05-20T08:59:00"/>
    <x v="2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n v="11"/>
    <s v="theater/spaces"/>
    <n v="3"/>
    <x v="1"/>
    <s v="spaces"/>
    <x v="3059"/>
    <d v="2014-08-08T22:27:26"/>
    <x v="3"/>
    <s v="Aug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n v="6"/>
    <s v="theater/spaces"/>
    <n v="0"/>
    <x v="1"/>
    <s v="spaces"/>
    <x v="3060"/>
    <d v="2015-09-28T06:35:34"/>
    <x v="0"/>
    <s v="Sep"/>
  </r>
  <r>
    <n v="3061"/>
    <s v="Help Save Parkway Cinemas!"/>
    <s v="Save a historic Local theater."/>
    <n v="1000000"/>
    <n v="0"/>
    <x v="2"/>
    <s v="US"/>
    <s v="USD"/>
    <n v="1407955748"/>
    <n v="1405363748"/>
    <n v="0"/>
    <s v="theater/spaces"/>
    <n v="0"/>
    <x v="1"/>
    <s v="spaces"/>
    <x v="3061"/>
    <d v="2014-08-13T18:49:08"/>
    <x v="3"/>
    <s v="Aug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n v="67"/>
    <s v="theater/spaces"/>
    <n v="67"/>
    <x v="1"/>
    <s v="spaces"/>
    <x v="3062"/>
    <d v="2015-09-30T18:00:00"/>
    <x v="0"/>
    <s v="Sep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n v="23"/>
    <s v="theater/spaces"/>
    <n v="20"/>
    <x v="1"/>
    <s v="spaces"/>
    <x v="3063"/>
    <d v="2016-10-22T22:08:58"/>
    <x v="2"/>
    <s v="Oct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n v="72"/>
    <s v="theater/spaces"/>
    <n v="11"/>
    <x v="1"/>
    <s v="spaces"/>
    <x v="3064"/>
    <d v="2015-11-22T06:59:00"/>
    <x v="0"/>
    <s v="Nov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n v="2"/>
    <s v="theater/spaces"/>
    <n v="0"/>
    <x v="1"/>
    <s v="spaces"/>
    <x v="3065"/>
    <d v="2014-07-30T01:19:32"/>
    <x v="3"/>
    <s v="Jul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n v="15"/>
    <s v="theater/spaces"/>
    <n v="12"/>
    <x v="1"/>
    <s v="spaces"/>
    <x v="3066"/>
    <d v="2016-07-10T05:28:57"/>
    <x v="2"/>
    <s v="Ju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n v="1"/>
    <s v="theater/spaces"/>
    <n v="3"/>
    <x v="1"/>
    <s v="spaces"/>
    <x v="3067"/>
    <d v="2015-09-09T22:31:19"/>
    <x v="0"/>
    <s v="Sep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n v="2"/>
    <s v="theater/spaces"/>
    <n v="0"/>
    <x v="1"/>
    <s v="spaces"/>
    <x v="3068"/>
    <d v="2015-10-16T16:35:52"/>
    <x v="0"/>
    <s v="Oct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n v="7"/>
    <s v="theater/spaces"/>
    <n v="14"/>
    <x v="1"/>
    <s v="spaces"/>
    <x v="3069"/>
    <d v="2014-12-14T20:00:34"/>
    <x v="3"/>
    <s v="Dec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n v="16"/>
    <s v="theater/spaces"/>
    <n v="3"/>
    <x v="1"/>
    <s v="spaces"/>
    <x v="3070"/>
    <d v="2016-12-07T17:36:09"/>
    <x v="2"/>
    <s v="Dec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n v="117"/>
    <s v="theater/spaces"/>
    <n v="60"/>
    <x v="1"/>
    <s v="spaces"/>
    <x v="3071"/>
    <d v="2015-04-21T05:59:00"/>
    <x v="0"/>
    <s v="Ap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n v="2"/>
    <s v="theater/spaces"/>
    <n v="0"/>
    <x v="1"/>
    <s v="spaces"/>
    <x v="3072"/>
    <d v="2016-10-30T01:46:00"/>
    <x v="2"/>
    <s v="Oct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n v="7"/>
    <s v="theater/spaces"/>
    <n v="0"/>
    <x v="1"/>
    <s v="spaces"/>
    <x v="3073"/>
    <d v="2015-06-14T19:19:00"/>
    <x v="0"/>
    <s v="Jun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n v="3"/>
    <s v="theater/spaces"/>
    <n v="0"/>
    <x v="1"/>
    <s v="spaces"/>
    <x v="3074"/>
    <d v="2016-03-10T13:42:39"/>
    <x v="2"/>
    <s v="Mar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n v="20"/>
    <s v="theater/spaces"/>
    <n v="9"/>
    <x v="1"/>
    <s v="spaces"/>
    <x v="3075"/>
    <d v="2016-08-19T02:27:20"/>
    <x v="2"/>
    <s v="Aug"/>
  </r>
  <r>
    <n v="3076"/>
    <s v="10,000 Hours"/>
    <s v="Helping female comedians get in their 10,000 Hours of practice!"/>
    <n v="10000"/>
    <n v="1506"/>
    <x v="2"/>
    <s v="US"/>
    <s v="USD"/>
    <n v="1444405123"/>
    <n v="1439221123"/>
    <n v="50"/>
    <s v="theater/spaces"/>
    <n v="15"/>
    <x v="1"/>
    <s v="spaces"/>
    <x v="3076"/>
    <d v="2015-10-09T15:38:43"/>
    <x v="0"/>
    <s v="Oct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n v="2"/>
    <s v="theater/spaces"/>
    <n v="0"/>
    <x v="1"/>
    <s v="spaces"/>
    <x v="3077"/>
    <d v="2017-03-02T22:57:58"/>
    <x v="1"/>
    <s v="Ma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n v="3"/>
    <s v="theater/spaces"/>
    <n v="0"/>
    <x v="1"/>
    <s v="spaces"/>
    <x v="3078"/>
    <d v="2015-02-26T03:19:55"/>
    <x v="0"/>
    <s v="Feb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n v="27"/>
    <s v="theater/spaces"/>
    <n v="1"/>
    <x v="1"/>
    <s v="spaces"/>
    <x v="3079"/>
    <d v="2015-03-22T16:07:15"/>
    <x v="0"/>
    <s v="Ma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n v="7"/>
    <s v="theater/spaces"/>
    <n v="0"/>
    <x v="1"/>
    <s v="spaces"/>
    <x v="3080"/>
    <d v="2014-12-27T01:40:44"/>
    <x v="3"/>
    <s v="Dec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n v="5"/>
    <s v="theater/spaces"/>
    <n v="0"/>
    <x v="1"/>
    <s v="spaces"/>
    <x v="3081"/>
    <d v="2015-09-20T04:21:31"/>
    <x v="0"/>
    <s v="Sep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n v="0"/>
    <s v="theater/spaces"/>
    <n v="0"/>
    <x v="1"/>
    <s v="spaces"/>
    <x v="3082"/>
    <d v="2015-11-15T23:09:06"/>
    <x v="0"/>
    <s v="Nov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n v="3"/>
    <s v="theater/spaces"/>
    <n v="0"/>
    <x v="1"/>
    <s v="spaces"/>
    <x v="3083"/>
    <d v="2014-09-01T05:00:00"/>
    <x v="3"/>
    <s v="Sep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n v="6"/>
    <s v="theater/spaces"/>
    <n v="12"/>
    <x v="1"/>
    <s v="spaces"/>
    <x v="3084"/>
    <d v="2015-05-05T18:48:00"/>
    <x v="0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n v="9"/>
    <s v="theater/spaces"/>
    <n v="2"/>
    <x v="1"/>
    <s v="spaces"/>
    <x v="3085"/>
    <d v="2015-09-29T21:12:39"/>
    <x v="0"/>
    <s v="Sep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n v="3"/>
    <s v="theater/spaces"/>
    <n v="0"/>
    <x v="1"/>
    <s v="spaces"/>
    <x v="3086"/>
    <d v="2015-08-17T16:05:59"/>
    <x v="0"/>
    <s v="Aug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n v="2"/>
    <s v="theater/spaces"/>
    <n v="1"/>
    <x v="1"/>
    <s v="spaces"/>
    <x v="3087"/>
    <d v="2016-12-21T04:36:30"/>
    <x v="2"/>
    <s v="Dec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n v="3"/>
    <s v="theater/spaces"/>
    <n v="0"/>
    <x v="1"/>
    <s v="spaces"/>
    <x v="3088"/>
    <d v="2015-01-08T13:41:00"/>
    <x v="3"/>
    <s v="Jan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n v="45"/>
    <s v="theater/spaces"/>
    <n v="23"/>
    <x v="1"/>
    <s v="spaces"/>
    <x v="3089"/>
    <d v="2016-07-09T01:59:00"/>
    <x v="2"/>
    <s v="Jul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n v="9"/>
    <s v="theater/spaces"/>
    <n v="5"/>
    <x v="1"/>
    <s v="spaces"/>
    <x v="3090"/>
    <d v="2015-05-01T18:39:05"/>
    <x v="0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n v="9"/>
    <s v="theater/spaces"/>
    <n v="16"/>
    <x v="1"/>
    <s v="spaces"/>
    <x v="3091"/>
    <d v="2016-08-14T22:45:43"/>
    <x v="2"/>
    <s v="Aug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n v="21"/>
    <s v="theater/spaces"/>
    <n v="1"/>
    <x v="1"/>
    <s v="spaces"/>
    <x v="3092"/>
    <d v="2015-10-15T22:00:00"/>
    <x v="0"/>
    <s v="Oct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n v="17"/>
    <s v="theater/spaces"/>
    <n v="23"/>
    <x v="1"/>
    <s v="spaces"/>
    <x v="3093"/>
    <d v="2014-06-01T03:59:00"/>
    <x v="3"/>
    <s v="Jun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n v="1"/>
    <s v="theater/spaces"/>
    <n v="0"/>
    <x v="1"/>
    <s v="spaces"/>
    <x v="3094"/>
    <d v="2015-09-20T19:05:56"/>
    <x v="0"/>
    <s v="Sep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n v="1"/>
    <s v="theater/spaces"/>
    <n v="0"/>
    <x v="1"/>
    <s v="spaces"/>
    <x v="3095"/>
    <d v="2016-08-01T00:36:20"/>
    <x v="2"/>
    <s v="Aug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n v="14"/>
    <s v="theater/spaces"/>
    <n v="4"/>
    <x v="1"/>
    <s v="spaces"/>
    <x v="3096"/>
    <d v="2015-05-20T19:48:46"/>
    <x v="0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n v="42"/>
    <s v="theater/spaces"/>
    <n v="17"/>
    <x v="1"/>
    <s v="spaces"/>
    <x v="3097"/>
    <d v="2016-10-07T14:00:00"/>
    <x v="2"/>
    <s v="Oct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n v="27"/>
    <s v="theater/spaces"/>
    <n v="4"/>
    <x v="1"/>
    <s v="spaces"/>
    <x v="3098"/>
    <d v="2016-02-08T00:17:00"/>
    <x v="0"/>
    <s v="Feb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n v="5"/>
    <s v="theater/spaces"/>
    <n v="14"/>
    <x v="1"/>
    <s v="spaces"/>
    <x v="3099"/>
    <d v="2016-02-12T04:33:11"/>
    <x v="2"/>
    <s v="Feb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n v="13"/>
    <s v="theater/spaces"/>
    <n v="15"/>
    <x v="1"/>
    <s v="spaces"/>
    <x v="3100"/>
    <d v="2014-10-20T14:56:15"/>
    <x v="3"/>
    <s v="Oct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n v="12"/>
    <s v="theater/spaces"/>
    <n v="12"/>
    <x v="1"/>
    <s v="spaces"/>
    <x v="3101"/>
    <d v="2015-07-16T07:56:00"/>
    <x v="0"/>
    <s v="Jul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n v="90"/>
    <s v="theater/spaces"/>
    <n v="39"/>
    <x v="1"/>
    <s v="spaces"/>
    <x v="3102"/>
    <d v="2016-08-23T08:10:18"/>
    <x v="2"/>
    <s v="Aug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n v="2"/>
    <s v="theater/spaces"/>
    <n v="0"/>
    <x v="1"/>
    <s v="spaces"/>
    <x v="3103"/>
    <d v="2015-06-12T03:45:06"/>
    <x v="0"/>
    <s v="Jun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n v="5"/>
    <s v="theater/spaces"/>
    <n v="30"/>
    <x v="1"/>
    <s v="spaces"/>
    <x v="3104"/>
    <d v="2015-02-03T02:00:00"/>
    <x v="0"/>
    <s v="Feb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n v="31"/>
    <s v="theater/spaces"/>
    <n v="42"/>
    <x v="1"/>
    <s v="spaces"/>
    <x v="3105"/>
    <d v="2014-10-19T05:00:00"/>
    <x v="3"/>
    <s v="Oct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n v="4"/>
    <s v="theater/spaces"/>
    <n v="4"/>
    <x v="1"/>
    <s v="spaces"/>
    <x v="3106"/>
    <d v="2015-09-16T22:00:00"/>
    <x v="0"/>
    <s v="Sep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n v="29"/>
    <s v="theater/spaces"/>
    <n v="20"/>
    <x v="1"/>
    <s v="spaces"/>
    <x v="3107"/>
    <d v="2015-05-11T19:32:31"/>
    <x v="0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n v="2"/>
    <s v="theater/spaces"/>
    <n v="0"/>
    <x v="1"/>
    <s v="spaces"/>
    <x v="3108"/>
    <d v="2015-04-28T15:19:54"/>
    <x v="0"/>
    <s v="Ap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n v="114"/>
    <s v="theater/spaces"/>
    <n v="25"/>
    <x v="1"/>
    <s v="spaces"/>
    <x v="3109"/>
    <d v="2014-08-28T03:00:10"/>
    <x v="3"/>
    <s v="Aug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n v="1"/>
    <s v="theater/spaces"/>
    <n v="0"/>
    <x v="1"/>
    <s v="spaces"/>
    <x v="3110"/>
    <d v="2017-02-19T00:45:19"/>
    <x v="1"/>
    <s v="Feb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n v="76"/>
    <s v="theater/spaces"/>
    <n v="27"/>
    <x v="1"/>
    <s v="spaces"/>
    <x v="3111"/>
    <d v="2014-10-04T14:17:00"/>
    <x v="3"/>
    <s v="Oct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n v="9"/>
    <s v="theater/spaces"/>
    <n v="5"/>
    <x v="1"/>
    <s v="spaces"/>
    <x v="3112"/>
    <d v="2016-11-01T02:55:34"/>
    <x v="2"/>
    <s v="Nov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n v="37"/>
    <s v="theater/spaces"/>
    <n v="4"/>
    <x v="1"/>
    <s v="spaces"/>
    <x v="3113"/>
    <d v="2015-04-17T17:33:02"/>
    <x v="0"/>
    <s v="Ap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n v="0"/>
    <s v="theater/spaces"/>
    <n v="0"/>
    <x v="1"/>
    <s v="spaces"/>
    <x v="3114"/>
    <d v="2014-09-21T15:10:50"/>
    <x v="3"/>
    <s v="Sep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n v="1"/>
    <s v="theater/spaces"/>
    <n v="3"/>
    <x v="1"/>
    <s v="spaces"/>
    <x v="3115"/>
    <d v="2016-06-05T10:43:47"/>
    <x v="2"/>
    <s v="Jun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n v="10"/>
    <s v="theater/spaces"/>
    <n v="57"/>
    <x v="1"/>
    <s v="spaces"/>
    <x v="3116"/>
    <d v="2015-04-01T12:22:05"/>
    <x v="0"/>
    <s v="Apr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n v="1"/>
    <s v="theater/spaces"/>
    <n v="0"/>
    <x v="1"/>
    <s v="spaces"/>
    <x v="3117"/>
    <d v="2016-05-27T13:12:00"/>
    <x v="2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n v="2"/>
    <s v="theater/spaces"/>
    <n v="0"/>
    <x v="1"/>
    <s v="spaces"/>
    <x v="3118"/>
    <d v="2016-07-02T15:35:23"/>
    <x v="2"/>
    <s v="Jul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n v="1"/>
    <s v="theater/spaces"/>
    <n v="0"/>
    <x v="1"/>
    <s v="spaces"/>
    <x v="3119"/>
    <d v="2015-03-27T00:05:32"/>
    <x v="0"/>
    <s v="Mar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n v="10"/>
    <s v="theater/spaces"/>
    <n v="0"/>
    <x v="1"/>
    <s v="spaces"/>
    <x v="3120"/>
    <d v="2016-05-05T21:36:36"/>
    <x v="2"/>
    <s v="May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n v="1"/>
    <s v="theater/spaces"/>
    <n v="1"/>
    <x v="1"/>
    <s v="spaces"/>
    <x v="3121"/>
    <d v="2014-09-26T16:18:55"/>
    <x v="3"/>
    <s v="Sep"/>
  </r>
  <r>
    <n v="3122"/>
    <s v="be back soon (Canceled)"/>
    <s v="cancelled until further notice"/>
    <n v="199"/>
    <n v="116"/>
    <x v="1"/>
    <s v="US"/>
    <s v="USD"/>
    <n v="1478733732"/>
    <n v="1478298132"/>
    <n v="2"/>
    <s v="theater/spaces"/>
    <n v="58"/>
    <x v="1"/>
    <s v="spaces"/>
    <x v="3122"/>
    <d v="2016-11-09T23:22:12"/>
    <x v="2"/>
    <s v="Nov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n v="348"/>
    <s v="theater/spaces"/>
    <n v="68"/>
    <x v="1"/>
    <s v="spaces"/>
    <x v="3123"/>
    <d v="2016-07-09T23:49:58"/>
    <x v="2"/>
    <s v="Jul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n v="4"/>
    <s v="theater/spaces"/>
    <n v="0"/>
    <x v="1"/>
    <s v="spaces"/>
    <x v="3124"/>
    <d v="2015-02-02T18:43:21"/>
    <x v="3"/>
    <s v="Feb"/>
  </r>
  <r>
    <n v="3125"/>
    <s v="N/A (Canceled)"/>
    <s v="N/A"/>
    <n v="1500000"/>
    <n v="0"/>
    <x v="1"/>
    <s v="US"/>
    <s v="USD"/>
    <n v="1452142672"/>
    <n v="1449550672"/>
    <n v="0"/>
    <s v="theater/spaces"/>
    <n v="0"/>
    <x v="1"/>
    <s v="spaces"/>
    <x v="3125"/>
    <d v="2016-01-07T04:57:52"/>
    <x v="0"/>
    <s v="Jan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n v="17"/>
    <s v="theater/spaces"/>
    <n v="4"/>
    <x v="1"/>
    <s v="spaces"/>
    <x v="3126"/>
    <d v="2016-03-27T23:26:02"/>
    <x v="2"/>
    <s v="Ma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n v="0"/>
    <s v="theater/spaces"/>
    <n v="0"/>
    <x v="1"/>
    <s v="spaces"/>
    <x v="3127"/>
    <d v="2015-03-01T20:33:49"/>
    <x v="0"/>
    <s v="Ma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n v="117"/>
    <s v="theater/plays"/>
    <n v="109"/>
    <x v="1"/>
    <s v="plays"/>
    <x v="3128"/>
    <d v="2017-03-16T18:49:01"/>
    <x v="1"/>
    <s v="Ma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n v="1"/>
    <s v="theater/plays"/>
    <n v="1"/>
    <x v="1"/>
    <s v="plays"/>
    <x v="3129"/>
    <d v="2017-04-18T19:13:39"/>
    <x v="1"/>
    <s v="Apr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n v="4"/>
    <s v="theater/plays"/>
    <n v="4"/>
    <x v="1"/>
    <s v="plays"/>
    <x v="3130"/>
    <d v="2017-04-14T04:59:00"/>
    <x v="1"/>
    <s v="Apr"/>
  </r>
  <r>
    <n v="3131"/>
    <s v="SNAKE EYES"/>
    <s v="A Staged Reading of &quot;Snake Eyes,&quot; a new play by Alex Rafala"/>
    <n v="4100"/>
    <n v="645"/>
    <x v="3"/>
    <s v="US"/>
    <s v="USD"/>
    <n v="1491656045"/>
    <n v="1489067645"/>
    <n v="12"/>
    <s v="theater/plays"/>
    <n v="16"/>
    <x v="1"/>
    <s v="plays"/>
    <x v="3131"/>
    <d v="2017-04-08T12:54:05"/>
    <x v="1"/>
    <s v="Apr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n v="1"/>
    <s v="theater/plays"/>
    <n v="0"/>
    <x v="1"/>
    <s v="plays"/>
    <x v="3132"/>
    <d v="2017-04-21T07:24:20"/>
    <x v="1"/>
    <s v="Ap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n v="16"/>
    <s v="theater/plays"/>
    <n v="108"/>
    <x v="1"/>
    <s v="plays"/>
    <x v="3133"/>
    <d v="2017-03-24T12:33:54"/>
    <x v="1"/>
    <s v="Ma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n v="12"/>
    <s v="theater/plays"/>
    <n v="23"/>
    <x v="1"/>
    <s v="plays"/>
    <x v="3134"/>
    <d v="2017-03-27T16:16:59"/>
    <x v="1"/>
    <s v="Ma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n v="7"/>
    <s v="theater/plays"/>
    <n v="21"/>
    <x v="1"/>
    <s v="plays"/>
    <x v="3135"/>
    <d v="2017-04-04T03:38:41"/>
    <x v="1"/>
    <s v="Apr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n v="22"/>
    <s v="theater/plays"/>
    <n v="128"/>
    <x v="1"/>
    <s v="plays"/>
    <x v="3136"/>
    <d v="2017-03-31T22:59:00"/>
    <x v="1"/>
    <s v="Mar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n v="1"/>
    <s v="theater/plays"/>
    <n v="3"/>
    <x v="1"/>
    <s v="plays"/>
    <x v="3137"/>
    <d v="2017-05-03T19:12:00"/>
    <x v="1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n v="0"/>
    <s v="theater/plays"/>
    <n v="0"/>
    <x v="1"/>
    <s v="plays"/>
    <x v="3138"/>
    <d v="2017-04-03T15:30:07"/>
    <x v="1"/>
    <s v="Ap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n v="6"/>
    <s v="theater/plays"/>
    <n v="5"/>
    <x v="1"/>
    <s v="plays"/>
    <x v="3139"/>
    <d v="2017-03-25T04:33:00"/>
    <x v="1"/>
    <s v="Ma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n v="4"/>
    <s v="theater/plays"/>
    <n v="1"/>
    <x v="1"/>
    <s v="plays"/>
    <x v="3140"/>
    <d v="2017-04-07T16:15:03"/>
    <x v="1"/>
    <s v="Apr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n v="8"/>
    <s v="theater/plays"/>
    <n v="52"/>
    <x v="1"/>
    <s v="plays"/>
    <x v="3141"/>
    <d v="2017-04-16T20:00:00"/>
    <x v="1"/>
    <s v="Apr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n v="3"/>
    <s v="theater/plays"/>
    <n v="2"/>
    <x v="1"/>
    <s v="plays"/>
    <x v="3142"/>
    <d v="2017-03-19T11:18:59"/>
    <x v="1"/>
    <s v="Ma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n v="0"/>
    <s v="theater/plays"/>
    <n v="0"/>
    <x v="1"/>
    <s v="plays"/>
    <x v="3143"/>
    <d v="2017-04-09T08:35:56"/>
    <x v="1"/>
    <s v="Apr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n v="30"/>
    <s v="theater/plays"/>
    <n v="75"/>
    <x v="1"/>
    <s v="plays"/>
    <x v="3144"/>
    <d v="2017-03-19T06:00:00"/>
    <x v="1"/>
    <s v="Mar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n v="0"/>
    <s v="theater/plays"/>
    <n v="0"/>
    <x v="1"/>
    <s v="plays"/>
    <x v="3145"/>
    <d v="2017-03-27T23:58:54"/>
    <x v="1"/>
    <s v="Mar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n v="12"/>
    <s v="theater/plays"/>
    <n v="11"/>
    <x v="1"/>
    <s v="plays"/>
    <x v="3146"/>
    <d v="2017-04-16T15:22:46"/>
    <x v="1"/>
    <s v="Ap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n v="213"/>
    <s v="theater/plays"/>
    <n v="118"/>
    <x v="1"/>
    <s v="plays"/>
    <x v="3147"/>
    <d v="2014-11-07T00:15:55"/>
    <x v="3"/>
    <s v="Nov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n v="57"/>
    <s v="theater/plays"/>
    <n v="131"/>
    <x v="1"/>
    <s v="plays"/>
    <x v="3148"/>
    <d v="2014-10-01T04:00:00"/>
    <x v="3"/>
    <s v="Oct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n v="25"/>
    <s v="theater/plays"/>
    <n v="104"/>
    <x v="1"/>
    <s v="plays"/>
    <x v="3149"/>
    <d v="2012-12-07T02:00:00"/>
    <x v="5"/>
    <s v="De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n v="104"/>
    <s v="theater/plays"/>
    <n v="101"/>
    <x v="1"/>
    <s v="plays"/>
    <x v="3150"/>
    <d v="2011-01-25T04:00:00"/>
    <x v="7"/>
    <s v="Jan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n v="34"/>
    <s v="theater/plays"/>
    <n v="100"/>
    <x v="1"/>
    <s v="plays"/>
    <x v="3151"/>
    <d v="2014-09-10T20:09:34"/>
    <x v="3"/>
    <s v="Sep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n v="67"/>
    <s v="theater/plays"/>
    <n v="106"/>
    <x v="1"/>
    <s v="plays"/>
    <x v="3152"/>
    <d v="2013-11-02T20:49:27"/>
    <x v="4"/>
    <s v="Nov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n v="241"/>
    <s v="theater/plays"/>
    <n v="336"/>
    <x v="1"/>
    <s v="plays"/>
    <x v="3153"/>
    <d v="2011-05-01T04:59:00"/>
    <x v="6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n v="123"/>
    <s v="theater/plays"/>
    <n v="113"/>
    <x v="1"/>
    <s v="plays"/>
    <x v="3154"/>
    <d v="2012-04-01T20:00:58"/>
    <x v="5"/>
    <s v="Ap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n v="302"/>
    <s v="theater/plays"/>
    <n v="189"/>
    <x v="1"/>
    <s v="plays"/>
    <x v="3155"/>
    <d v="2012-12-20T11:58:45"/>
    <x v="5"/>
    <s v="Dec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n v="89"/>
    <s v="theater/plays"/>
    <n v="102"/>
    <x v="1"/>
    <s v="plays"/>
    <x v="3156"/>
    <d v="2012-06-01T22:52:24"/>
    <x v="5"/>
    <s v="Jun"/>
  </r>
  <r>
    <n v="3157"/>
    <s v="Summer FourPlay"/>
    <s v="Four Directors.  Four One Acts.  Four Genres.  For You."/>
    <n v="4000"/>
    <n v="4040"/>
    <x v="0"/>
    <s v="US"/>
    <s v="USD"/>
    <n v="1405746000"/>
    <n v="1404932105"/>
    <n v="41"/>
    <s v="theater/plays"/>
    <n v="101"/>
    <x v="1"/>
    <s v="plays"/>
    <x v="3157"/>
    <d v="2014-07-19T05:00:00"/>
    <x v="3"/>
    <s v="Jul"/>
  </r>
  <r>
    <n v="3158"/>
    <s v="Nursery Crimes"/>
    <s v="A 40s crime-noir play using nursery rhyme characters."/>
    <n v="5000"/>
    <n v="5700"/>
    <x v="0"/>
    <s v="US"/>
    <s v="USD"/>
    <n v="1374523752"/>
    <n v="1371931752"/>
    <n v="69"/>
    <s v="theater/plays"/>
    <n v="114"/>
    <x v="1"/>
    <s v="plays"/>
    <x v="3158"/>
    <d v="2013-07-22T20:09:12"/>
    <x v="4"/>
    <s v="Jul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n v="52"/>
    <s v="theater/plays"/>
    <n v="133"/>
    <x v="1"/>
    <s v="plays"/>
    <x v="3159"/>
    <d v="2012-01-18T23:00:00"/>
    <x v="6"/>
    <s v="Jan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n v="57"/>
    <s v="theater/plays"/>
    <n v="102"/>
    <x v="1"/>
    <s v="plays"/>
    <x v="3160"/>
    <d v="2014-08-13T04:59:00"/>
    <x v="3"/>
    <s v="Aug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n v="74"/>
    <s v="theater/plays"/>
    <n v="105"/>
    <x v="1"/>
    <s v="plays"/>
    <x v="3161"/>
    <d v="2014-10-15T12:52:02"/>
    <x v="3"/>
    <s v="Oct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n v="63"/>
    <s v="theater/plays"/>
    <n v="127"/>
    <x v="1"/>
    <s v="plays"/>
    <x v="3162"/>
    <d v="2014-07-07T02:00:00"/>
    <x v="3"/>
    <s v="J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n v="72"/>
    <s v="theater/plays"/>
    <n v="111"/>
    <x v="1"/>
    <s v="plays"/>
    <x v="3163"/>
    <d v="2014-06-15T18:05:25"/>
    <x v="3"/>
    <s v="Jun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n v="71"/>
    <s v="theater/plays"/>
    <n v="107"/>
    <x v="1"/>
    <s v="plays"/>
    <x v="3164"/>
    <d v="2014-06-09T19:20:15"/>
    <x v="3"/>
    <s v="Jun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n v="21"/>
    <s v="theater/plays"/>
    <n v="163"/>
    <x v="1"/>
    <s v="plays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n v="930"/>
    <s v="theater/plays"/>
    <n v="160"/>
    <x v="1"/>
    <s v="plays"/>
    <x v="3166"/>
    <d v="2014-11-26T07:59:00"/>
    <x v="3"/>
    <s v="Nov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n v="55"/>
    <s v="theater/plays"/>
    <n v="116"/>
    <x v="1"/>
    <s v="plays"/>
    <x v="3167"/>
    <d v="2014-08-02T04:13:01"/>
    <x v="3"/>
    <s v="Aug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n v="61"/>
    <s v="theater/plays"/>
    <n v="124"/>
    <x v="1"/>
    <s v="plays"/>
    <x v="3168"/>
    <d v="2014-06-13T22:00:00"/>
    <x v="3"/>
    <s v="Jun"/>
  </r>
  <r>
    <n v="3169"/>
    <s v="The Window"/>
    <s v="We're bringing The Window to the Cherry Lane Theater in January 2014."/>
    <n v="8000"/>
    <n v="8241"/>
    <x v="0"/>
    <s v="US"/>
    <s v="USD"/>
    <n v="1386910740"/>
    <n v="1384364561"/>
    <n v="82"/>
    <s v="theater/plays"/>
    <n v="103"/>
    <x v="1"/>
    <s v="plays"/>
    <x v="3169"/>
    <d v="2013-12-13T04:59:00"/>
    <x v="4"/>
    <s v="Dec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n v="71"/>
    <s v="theater/plays"/>
    <n v="112"/>
    <x v="1"/>
    <s v="plays"/>
    <x v="3170"/>
    <d v="2014-07-02T04:00:00"/>
    <x v="3"/>
    <s v="J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n v="117"/>
    <s v="theater/plays"/>
    <n v="109"/>
    <x v="1"/>
    <s v="plays"/>
    <x v="3171"/>
    <d v="2016-05-06T14:35:58"/>
    <x v="2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n v="29"/>
    <s v="theater/plays"/>
    <n v="115"/>
    <x v="1"/>
    <s v="plays"/>
    <x v="3172"/>
    <d v="2012-02-14T17:31:08"/>
    <x v="5"/>
    <s v="Feb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n v="74"/>
    <s v="theater/plays"/>
    <n v="103"/>
    <x v="1"/>
    <s v="plays"/>
    <x v="3173"/>
    <d v="2014-09-26T21:04:52"/>
    <x v="3"/>
    <s v="Sep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n v="23"/>
    <s v="theater/plays"/>
    <n v="101"/>
    <x v="1"/>
    <s v="plays"/>
    <x v="3174"/>
    <d v="2014-08-25T20:45:08"/>
    <x v="3"/>
    <s v="Aug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n v="60"/>
    <s v="theater/plays"/>
    <n v="110"/>
    <x v="1"/>
    <s v="plays"/>
    <x v="3175"/>
    <d v="2011-02-17T21:17:07"/>
    <x v="7"/>
    <s v="Feb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n v="55"/>
    <s v="theater/plays"/>
    <n v="115"/>
    <x v="1"/>
    <s v="plays"/>
    <x v="3176"/>
    <d v="2013-08-18T15:00:00"/>
    <x v="4"/>
    <s v="Aug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n v="51"/>
    <s v="theater/plays"/>
    <n v="117"/>
    <x v="1"/>
    <s v="plays"/>
    <x v="3177"/>
    <d v="2014-06-21T16:00:09"/>
    <x v="3"/>
    <s v="Ju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n v="78"/>
    <s v="theater/plays"/>
    <n v="172"/>
    <x v="1"/>
    <s v="plays"/>
    <x v="3178"/>
    <d v="2014-07-16T14:31:15"/>
    <x v="3"/>
    <s v="Jul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n v="62"/>
    <s v="theater/plays"/>
    <n v="114"/>
    <x v="1"/>
    <s v="plays"/>
    <x v="3179"/>
    <d v="2013-05-06T16:51:11"/>
    <x v="4"/>
    <s v="May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n v="45"/>
    <s v="theater/plays"/>
    <n v="120"/>
    <x v="1"/>
    <s v="plays"/>
    <x v="3180"/>
    <d v="2014-06-20T09:54:09"/>
    <x v="3"/>
    <s v="Jun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n v="15"/>
    <s v="theater/plays"/>
    <n v="109"/>
    <x v="1"/>
    <s v="plays"/>
    <x v="3181"/>
    <d v="2014-06-15T16:00:00"/>
    <x v="3"/>
    <s v="Jun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n v="151"/>
    <s v="theater/plays"/>
    <n v="101"/>
    <x v="1"/>
    <s v="plays"/>
    <x v="3182"/>
    <d v="2012-01-31T17:00:00"/>
    <x v="6"/>
    <s v="Jan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n v="68"/>
    <s v="theater/plays"/>
    <n v="109"/>
    <x v="1"/>
    <s v="plays"/>
    <x v="3183"/>
    <d v="2013-08-23T19:04:29"/>
    <x v="4"/>
    <s v="Aug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n v="46"/>
    <s v="theater/plays"/>
    <n v="107"/>
    <x v="1"/>
    <s v="plays"/>
    <x v="3184"/>
    <d v="2014-07-01T23:50:31"/>
    <x v="3"/>
    <s v="J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n v="24"/>
    <s v="theater/plays"/>
    <n v="100"/>
    <x v="1"/>
    <s v="plays"/>
    <x v="3185"/>
    <d v="2014-07-16T23:27:21"/>
    <x v="3"/>
    <s v="Jul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n v="70"/>
    <s v="theater/plays"/>
    <n v="102"/>
    <x v="1"/>
    <s v="plays"/>
    <x v="3186"/>
    <d v="2014-09-16T21:00:00"/>
    <x v="3"/>
    <s v="Sep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n v="244"/>
    <s v="theater/plays"/>
    <n v="116"/>
    <x v="1"/>
    <s v="plays"/>
    <x v="3187"/>
    <d v="2014-08-04T15:59:33"/>
    <x v="3"/>
    <s v="Aug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n v="9"/>
    <s v="theater/musical"/>
    <n v="65"/>
    <x v="1"/>
    <s v="musical"/>
    <x v="3188"/>
    <d v="2015-06-10T09:58:22"/>
    <x v="0"/>
    <s v="Jun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n v="19"/>
    <s v="theater/musical"/>
    <n v="12"/>
    <x v="1"/>
    <s v="musical"/>
    <x v="3189"/>
    <d v="2015-05-24T08:18:52"/>
    <x v="0"/>
    <s v="May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n v="0"/>
    <s v="theater/musical"/>
    <n v="0"/>
    <x v="1"/>
    <s v="musical"/>
    <x v="3190"/>
    <d v="2016-12-09T04:37:55"/>
    <x v="2"/>
    <s v="Dec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n v="4"/>
    <s v="theater/musical"/>
    <n v="4"/>
    <x v="1"/>
    <s v="musical"/>
    <x v="3191"/>
    <d v="2016-08-16T18:07:49"/>
    <x v="2"/>
    <s v="Aug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n v="8"/>
    <s v="theater/musical"/>
    <n v="1"/>
    <x v="1"/>
    <s v="musical"/>
    <x v="3192"/>
    <d v="2015-02-28T22:00:00"/>
    <x v="0"/>
    <s v="Feb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n v="24"/>
    <s v="theater/musical"/>
    <n v="12"/>
    <x v="1"/>
    <s v="musical"/>
    <x v="3193"/>
    <d v="2015-02-20T23:14:16"/>
    <x v="0"/>
    <s v="Feb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n v="0"/>
    <s v="theater/musical"/>
    <n v="0"/>
    <x v="1"/>
    <s v="musical"/>
    <x v="3194"/>
    <d v="2015-07-27T01:29:58"/>
    <x v="0"/>
    <s v="Ju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n v="39"/>
    <s v="theater/musical"/>
    <n v="59"/>
    <x v="1"/>
    <s v="musical"/>
    <x v="3195"/>
    <d v="2015-02-12T14:15:42"/>
    <x v="0"/>
    <s v="Feb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n v="6"/>
    <s v="theater/musical"/>
    <n v="0"/>
    <x v="1"/>
    <s v="musical"/>
    <x v="3196"/>
    <d v="2015-08-01T14:00:00"/>
    <x v="0"/>
    <s v="Aug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n v="4"/>
    <s v="theater/musical"/>
    <n v="11"/>
    <x v="1"/>
    <s v="musical"/>
    <x v="3197"/>
    <d v="2015-02-04T11:50:18"/>
    <x v="0"/>
    <s v="Feb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n v="3"/>
    <s v="theater/musical"/>
    <n v="0"/>
    <x v="1"/>
    <s v="musical"/>
    <x v="3198"/>
    <d v="2015-02-16T10:11:17"/>
    <x v="0"/>
    <s v="Feb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n v="53"/>
    <s v="theater/musical"/>
    <n v="52"/>
    <x v="1"/>
    <s v="musical"/>
    <x v="3199"/>
    <d v="2014-09-06T21:00:00"/>
    <x v="3"/>
    <s v="Sep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n v="1"/>
    <s v="theater/musical"/>
    <n v="0"/>
    <x v="1"/>
    <s v="musical"/>
    <x v="3200"/>
    <d v="2016-04-30T05:34:00"/>
    <x v="2"/>
    <s v="Apr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n v="2"/>
    <s v="theater/musical"/>
    <n v="1"/>
    <x v="1"/>
    <s v="musical"/>
    <x v="3201"/>
    <d v="2014-08-31T18:24:37"/>
    <x v="3"/>
    <s v="Aug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n v="25"/>
    <s v="theater/musical"/>
    <n v="55"/>
    <x v="1"/>
    <s v="musical"/>
    <x v="3202"/>
    <d v="2015-12-14T05:59:00"/>
    <x v="0"/>
    <s v="Dec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n v="6"/>
    <s v="theater/musical"/>
    <n v="25"/>
    <x v="1"/>
    <s v="musical"/>
    <x v="3203"/>
    <d v="2015-09-25T23:43:42"/>
    <x v="0"/>
    <s v="Sep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n v="0"/>
    <s v="theater/musical"/>
    <n v="0"/>
    <x v="1"/>
    <s v="musical"/>
    <x v="3204"/>
    <d v="2015-07-17T16:14:00"/>
    <x v="0"/>
    <s v="Ju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n v="12"/>
    <s v="theater/musical"/>
    <n v="3"/>
    <x v="1"/>
    <s v="musical"/>
    <x v="3205"/>
    <d v="2015-05-01T08:59:32"/>
    <x v="0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n v="0"/>
    <s v="theater/musical"/>
    <n v="0"/>
    <x v="1"/>
    <s v="musical"/>
    <x v="3206"/>
    <d v="2015-09-19T06:37:31"/>
    <x v="0"/>
    <s v="Sep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n v="36"/>
    <s v="theater/musical"/>
    <n v="46"/>
    <x v="1"/>
    <s v="musical"/>
    <x v="3207"/>
    <d v="2015-04-23T05:40:07"/>
    <x v="0"/>
    <s v="Ap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n v="82"/>
    <s v="theater/plays"/>
    <n v="104"/>
    <x v="1"/>
    <s v="plays"/>
    <x v="3208"/>
    <d v="2014-07-28T14:31:17"/>
    <x v="3"/>
    <s v="J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n v="226"/>
    <s v="theater/plays"/>
    <n v="119"/>
    <x v="1"/>
    <s v="plays"/>
    <x v="3209"/>
    <d v="2014-06-20T23:00:00"/>
    <x v="3"/>
    <s v="Jun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n v="60"/>
    <s v="theater/plays"/>
    <n v="126"/>
    <x v="1"/>
    <s v="plays"/>
    <x v="3210"/>
    <d v="2012-06-01T03:59:00"/>
    <x v="5"/>
    <s v="Jun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n v="322"/>
    <s v="theater/plays"/>
    <n v="120"/>
    <x v="1"/>
    <s v="plays"/>
    <x v="3211"/>
    <d v="2014-08-15T02:00:00"/>
    <x v="3"/>
    <s v="Aug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n v="94"/>
    <s v="theater/plays"/>
    <n v="126"/>
    <x v="1"/>
    <s v="plays"/>
    <x v="3212"/>
    <d v="2014-08-08T19:05:51"/>
    <x v="3"/>
    <s v="Aug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n v="47"/>
    <s v="theater/plays"/>
    <n v="100"/>
    <x v="1"/>
    <s v="plays"/>
    <x v="3213"/>
    <d v="2015-07-26T18:19:19"/>
    <x v="0"/>
    <s v="J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n v="115"/>
    <s v="theater/plays"/>
    <n v="102"/>
    <x v="1"/>
    <s v="plays"/>
    <x v="3214"/>
    <d v="2016-01-05T23:55:00"/>
    <x v="0"/>
    <s v="Jan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n v="134"/>
    <s v="theater/plays"/>
    <n v="100"/>
    <x v="1"/>
    <s v="plays"/>
    <x v="3215"/>
    <d v="2015-09-10T03:59:00"/>
    <x v="0"/>
    <s v="Sep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n v="35"/>
    <s v="theater/plays"/>
    <n v="100"/>
    <x v="1"/>
    <s v="plays"/>
    <x v="3216"/>
    <d v="2015-07-11T14:30:00"/>
    <x v="0"/>
    <s v="Jul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n v="104"/>
    <s v="theater/plays"/>
    <n v="116"/>
    <x v="1"/>
    <s v="plays"/>
    <x v="3217"/>
    <d v="2016-11-04T13:06:24"/>
    <x v="2"/>
    <s v="Nov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n v="184"/>
    <s v="theater/plays"/>
    <n v="102"/>
    <x v="1"/>
    <s v="plays"/>
    <x v="3218"/>
    <d v="2014-12-31T00:00:00"/>
    <x v="3"/>
    <s v="Dec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n v="119"/>
    <s v="theater/plays"/>
    <n v="100"/>
    <x v="1"/>
    <s v="plays"/>
    <x v="3219"/>
    <d v="2015-03-22T22:35:47"/>
    <x v="0"/>
    <s v="Mar"/>
  </r>
  <r>
    <n v="3220"/>
    <s v="Burners"/>
    <s v="A sci-fi thriller for the stage opening March 10 in Los Angeles."/>
    <n v="15000"/>
    <n v="15126"/>
    <x v="0"/>
    <s v="US"/>
    <s v="USD"/>
    <n v="1489352400"/>
    <n v="1486411204"/>
    <n v="59"/>
    <s v="theater/plays"/>
    <n v="101"/>
    <x v="1"/>
    <s v="plays"/>
    <x v="3220"/>
    <d v="2017-03-12T21:00:00"/>
    <x v="1"/>
    <s v="Ma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n v="113"/>
    <s v="theater/plays"/>
    <n v="103"/>
    <x v="1"/>
    <s v="plays"/>
    <x v="3221"/>
    <d v="2015-07-05T16:43:23"/>
    <x v="0"/>
    <s v="Jul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n v="84"/>
    <s v="theater/plays"/>
    <n v="125"/>
    <x v="1"/>
    <s v="plays"/>
    <x v="3222"/>
    <d v="2015-10-24T21:29:00"/>
    <x v="0"/>
    <s v="Oct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n v="74"/>
    <s v="theater/plays"/>
    <n v="110"/>
    <x v="1"/>
    <s v="plays"/>
    <x v="3223"/>
    <d v="2015-08-20T20:02:56"/>
    <x v="0"/>
    <s v="Aug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n v="216"/>
    <s v="theater/plays"/>
    <n v="102"/>
    <x v="1"/>
    <s v="plays"/>
    <x v="3224"/>
    <d v="2017-01-10T05:00:00"/>
    <x v="2"/>
    <s v="Jan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n v="39"/>
    <s v="theater/plays"/>
    <n v="102"/>
    <x v="1"/>
    <s v="plays"/>
    <x v="3225"/>
    <d v="2016-06-03T21:00:00"/>
    <x v="2"/>
    <s v="Ju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n v="21"/>
    <s v="theater/plays"/>
    <n v="104"/>
    <x v="1"/>
    <s v="plays"/>
    <x v="3226"/>
    <d v="2015-10-30T14:00:12"/>
    <x v="0"/>
    <s v="Oct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n v="30"/>
    <s v="theater/plays"/>
    <n v="125"/>
    <x v="1"/>
    <s v="plays"/>
    <x v="3227"/>
    <d v="2017-01-17T21:10:36"/>
    <x v="2"/>
    <s v="Jan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n v="37"/>
    <s v="theater/plays"/>
    <n v="102"/>
    <x v="1"/>
    <s v="plays"/>
    <x v="3228"/>
    <d v="2015-12-17T04:59:00"/>
    <x v="0"/>
    <s v="Dec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n v="202"/>
    <s v="theater/plays"/>
    <n v="108"/>
    <x v="1"/>
    <s v="plays"/>
    <x v="3229"/>
    <d v="2014-11-20T07:59:58"/>
    <x v="3"/>
    <s v="Nov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n v="37"/>
    <s v="theater/plays"/>
    <n v="110"/>
    <x v="1"/>
    <s v="plays"/>
    <x v="3230"/>
    <d v="2014-10-01T03:59:00"/>
    <x v="3"/>
    <s v="Oct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n v="28"/>
    <s v="theater/plays"/>
    <n v="161"/>
    <x v="1"/>
    <s v="plays"/>
    <x v="3231"/>
    <d v="2016-04-16T22:39:07"/>
    <x v="2"/>
    <s v="Ap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n v="26"/>
    <s v="theater/plays"/>
    <n v="131"/>
    <x v="1"/>
    <s v="plays"/>
    <x v="3232"/>
    <d v="2016-05-04T03:59:00"/>
    <x v="2"/>
    <s v="May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n v="61"/>
    <s v="theater/plays"/>
    <n v="119"/>
    <x v="1"/>
    <s v="plays"/>
    <x v="3233"/>
    <d v="2017-03-02T19:19:15"/>
    <x v="1"/>
    <s v="Ma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n v="115"/>
    <s v="theater/plays"/>
    <n v="100"/>
    <x v="1"/>
    <s v="plays"/>
    <x v="3234"/>
    <d v="2017-02-01T23:31:00"/>
    <x v="2"/>
    <s v="Feb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n v="181"/>
    <s v="theater/plays"/>
    <n v="103"/>
    <x v="1"/>
    <s v="plays"/>
    <x v="3235"/>
    <d v="2016-07-01T08:20:51"/>
    <x v="2"/>
    <s v="J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n v="110"/>
    <s v="theater/plays"/>
    <n v="101"/>
    <x v="1"/>
    <s v="plays"/>
    <x v="3236"/>
    <d v="2016-12-28T22:00:33"/>
    <x v="2"/>
    <s v="Dec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n v="269"/>
    <s v="theater/plays"/>
    <n v="101"/>
    <x v="1"/>
    <s v="plays"/>
    <x v="3237"/>
    <d v="2015-09-29T03:59:00"/>
    <x v="0"/>
    <s v="Sep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n v="79"/>
    <s v="theater/plays"/>
    <n v="112"/>
    <x v="1"/>
    <s v="plays"/>
    <x v="3238"/>
    <d v="2015-07-01T12:14:58"/>
    <x v="0"/>
    <s v="J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n v="104"/>
    <s v="theater/plays"/>
    <n v="106"/>
    <x v="1"/>
    <s v="plays"/>
    <x v="3239"/>
    <d v="2015-10-25T23:59:00"/>
    <x v="0"/>
    <s v="Oct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n v="34"/>
    <s v="theater/plays"/>
    <n v="101"/>
    <x v="1"/>
    <s v="plays"/>
    <x v="3240"/>
    <d v="2017-02-16T23:00:00"/>
    <x v="1"/>
    <s v="Feb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n v="167"/>
    <s v="theater/plays"/>
    <n v="115"/>
    <x v="1"/>
    <s v="plays"/>
    <x v="3241"/>
    <d v="2014-10-14T06:59:00"/>
    <x v="3"/>
    <s v="Oct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n v="183"/>
    <s v="theater/plays"/>
    <n v="127"/>
    <x v="1"/>
    <s v="plays"/>
    <x v="3242"/>
    <d v="2014-09-19T18:08:12"/>
    <x v="3"/>
    <s v="Sep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n v="71"/>
    <s v="theater/plays"/>
    <n v="103"/>
    <x v="1"/>
    <s v="plays"/>
    <x v="3243"/>
    <d v="2015-10-09T00:00:00"/>
    <x v="0"/>
    <s v="Oct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n v="69"/>
    <s v="theater/plays"/>
    <n v="103"/>
    <x v="1"/>
    <s v="plays"/>
    <x v="3244"/>
    <d v="2016-12-01T17:39:42"/>
    <x v="2"/>
    <s v="Dec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n v="270"/>
    <s v="theater/plays"/>
    <n v="104"/>
    <x v="1"/>
    <s v="plays"/>
    <x v="3245"/>
    <d v="2015-06-12T02:00:00"/>
    <x v="0"/>
    <s v="Jun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n v="193"/>
    <s v="theater/plays"/>
    <n v="111"/>
    <x v="1"/>
    <s v="plays"/>
    <x v="3246"/>
    <d v="2015-09-12T03:59:00"/>
    <x v="0"/>
    <s v="Sep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n v="57"/>
    <s v="theater/plays"/>
    <n v="106"/>
    <x v="1"/>
    <s v="plays"/>
    <x v="3247"/>
    <d v="2015-07-12T10:25:12"/>
    <x v="0"/>
    <s v="Jul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n v="200"/>
    <s v="theater/plays"/>
    <n v="101"/>
    <x v="1"/>
    <s v="plays"/>
    <x v="3248"/>
    <d v="2015-04-04T20:19:17"/>
    <x v="0"/>
    <s v="Ap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n v="88"/>
    <s v="theater/plays"/>
    <n v="105"/>
    <x v="1"/>
    <s v="plays"/>
    <x v="3249"/>
    <d v="2015-06-20T17:55:14"/>
    <x v="0"/>
    <s v="Jun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n v="213"/>
    <s v="theater/plays"/>
    <n v="102"/>
    <x v="1"/>
    <s v="plays"/>
    <x v="3250"/>
    <d v="2014-11-05T18:48:44"/>
    <x v="3"/>
    <s v="Nov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n v="20"/>
    <s v="theater/plays"/>
    <n v="111"/>
    <x v="1"/>
    <s v="plays"/>
    <x v="3251"/>
    <d v="2015-06-21T17:32:46"/>
    <x v="0"/>
    <s v="Jun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n v="50"/>
    <s v="theater/plays"/>
    <n v="128"/>
    <x v="1"/>
    <s v="plays"/>
    <x v="3252"/>
    <d v="2016-09-07T11:20:40"/>
    <x v="2"/>
    <s v="Sep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n v="115"/>
    <s v="theater/plays"/>
    <n v="102"/>
    <x v="1"/>
    <s v="plays"/>
    <x v="3253"/>
    <d v="2016-09-08T03:45:00"/>
    <x v="2"/>
    <s v="Se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n v="186"/>
    <s v="theater/plays"/>
    <n v="101"/>
    <x v="1"/>
    <s v="plays"/>
    <x v="3254"/>
    <d v="2015-03-26T01:03:29"/>
    <x v="0"/>
    <s v="Mar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n v="18"/>
    <s v="theater/plays"/>
    <n v="175"/>
    <x v="1"/>
    <s v="plays"/>
    <x v="3255"/>
    <d v="2014-10-07T18:26:15"/>
    <x v="3"/>
    <s v="Oct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n v="176"/>
    <s v="theater/plays"/>
    <n v="128"/>
    <x v="1"/>
    <s v="plays"/>
    <x v="3256"/>
    <d v="2015-06-11T03:59:00"/>
    <x v="0"/>
    <s v="Jun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n v="41"/>
    <s v="theater/plays"/>
    <n v="106"/>
    <x v="1"/>
    <s v="plays"/>
    <x v="3257"/>
    <d v="2017-02-22T13:25:52"/>
    <x v="1"/>
    <s v="Feb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n v="75"/>
    <s v="theater/plays"/>
    <n v="105"/>
    <x v="1"/>
    <s v="plays"/>
    <x v="3258"/>
    <d v="2015-01-08T21:17:41"/>
    <x v="3"/>
    <s v="Jan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n v="97"/>
    <s v="theater/plays"/>
    <n v="106"/>
    <x v="1"/>
    <s v="plays"/>
    <x v="3259"/>
    <d v="2016-10-01T03:59:00"/>
    <x v="2"/>
    <s v="Oct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n v="73"/>
    <s v="theater/plays"/>
    <n v="109"/>
    <x v="1"/>
    <s v="plays"/>
    <x v="3260"/>
    <d v="2015-11-30T17:08:38"/>
    <x v="0"/>
    <s v="Nov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n v="49"/>
    <s v="theater/plays"/>
    <n v="100"/>
    <x v="1"/>
    <s v="plays"/>
    <x v="3261"/>
    <d v="2015-07-16T17:24:36"/>
    <x v="0"/>
    <s v="Jul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n v="134"/>
    <s v="theater/plays"/>
    <n v="103"/>
    <x v="1"/>
    <s v="plays"/>
    <x v="3262"/>
    <d v="2014-12-22T04:00:00"/>
    <x v="3"/>
    <s v="Dec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n v="68"/>
    <s v="theater/plays"/>
    <n v="112"/>
    <x v="1"/>
    <s v="plays"/>
    <x v="3263"/>
    <d v="2015-10-30T21:00:00"/>
    <x v="0"/>
    <s v="Oct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n v="49"/>
    <s v="theater/plays"/>
    <n v="103"/>
    <x v="1"/>
    <s v="plays"/>
    <x v="3264"/>
    <d v="2015-01-28T22:00:00"/>
    <x v="0"/>
    <s v="Ja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n v="63"/>
    <s v="theater/plays"/>
    <n v="164"/>
    <x v="1"/>
    <s v="plays"/>
    <x v="3265"/>
    <d v="2015-12-03T17:00:00"/>
    <x v="0"/>
    <s v="Dec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n v="163"/>
    <s v="theater/plays"/>
    <n v="131"/>
    <x v="1"/>
    <s v="plays"/>
    <x v="3266"/>
    <d v="2015-06-12T21:00:00"/>
    <x v="0"/>
    <s v="Ju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n v="288"/>
    <s v="theater/plays"/>
    <n v="102"/>
    <x v="1"/>
    <s v="plays"/>
    <x v="3267"/>
    <d v="2015-07-17T18:11:00"/>
    <x v="0"/>
    <s v="J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n v="42"/>
    <s v="theater/plays"/>
    <n v="128"/>
    <x v="1"/>
    <s v="plays"/>
    <x v="3268"/>
    <d v="2016-08-24T21:42:08"/>
    <x v="2"/>
    <s v="Aug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n v="70"/>
    <s v="theater/plays"/>
    <n v="102"/>
    <x v="1"/>
    <s v="plays"/>
    <x v="3269"/>
    <d v="2015-06-16T11:00:00"/>
    <x v="0"/>
    <s v="Ju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n v="30"/>
    <s v="theater/plays"/>
    <n v="102"/>
    <x v="1"/>
    <s v="plays"/>
    <x v="3270"/>
    <d v="2015-07-12T12:47:45"/>
    <x v="0"/>
    <s v="Jul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n v="51"/>
    <s v="theater/plays"/>
    <n v="130"/>
    <x v="1"/>
    <s v="plays"/>
    <x v="3271"/>
    <d v="2014-11-02T11:29:35"/>
    <x v="3"/>
    <s v="Nov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n v="145"/>
    <s v="theater/plays"/>
    <n v="154"/>
    <x v="1"/>
    <s v="plays"/>
    <x v="3272"/>
    <d v="2015-11-06T13:00:09"/>
    <x v="0"/>
    <s v="Nov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n v="21"/>
    <s v="theater/plays"/>
    <n v="107"/>
    <x v="1"/>
    <s v="plays"/>
    <x v="3273"/>
    <d v="2016-09-14T19:00:00"/>
    <x v="2"/>
    <s v="Sep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n v="286"/>
    <s v="theater/plays"/>
    <n v="101"/>
    <x v="1"/>
    <s v="plays"/>
    <x v="3274"/>
    <d v="2016-03-15T21:00:00"/>
    <x v="2"/>
    <s v="Ma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n v="12"/>
    <s v="theater/plays"/>
    <n v="100"/>
    <x v="1"/>
    <s v="plays"/>
    <x v="3275"/>
    <d v="2015-02-09T04:30:00"/>
    <x v="0"/>
    <s v="Feb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n v="100"/>
    <s v="theater/plays"/>
    <n v="117"/>
    <x v="1"/>
    <s v="plays"/>
    <x v="3276"/>
    <d v="2016-04-01T03:59:00"/>
    <x v="2"/>
    <s v="Ap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n v="100"/>
    <s v="theater/plays"/>
    <n v="109"/>
    <x v="1"/>
    <s v="plays"/>
    <x v="3277"/>
    <d v="2014-11-18T17:23:26"/>
    <x v="3"/>
    <s v="Nov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n v="34"/>
    <s v="theater/plays"/>
    <n v="103"/>
    <x v="1"/>
    <s v="plays"/>
    <x v="3278"/>
    <d v="2015-05-30T20:21:43"/>
    <x v="0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n v="63"/>
    <s v="theater/plays"/>
    <n v="114"/>
    <x v="1"/>
    <s v="plays"/>
    <x v="3279"/>
    <d v="2016-04-01T01:27:39"/>
    <x v="2"/>
    <s v="Ap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n v="30"/>
    <s v="theater/plays"/>
    <n v="103"/>
    <x v="1"/>
    <s v="plays"/>
    <x v="3280"/>
    <d v="2015-06-01T05:00:00"/>
    <x v="0"/>
    <s v="Jun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n v="47"/>
    <s v="theater/plays"/>
    <n v="122"/>
    <x v="1"/>
    <s v="plays"/>
    <x v="3281"/>
    <d v="2015-09-02T00:28:25"/>
    <x v="0"/>
    <s v="Sep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n v="237"/>
    <s v="theater/plays"/>
    <n v="103"/>
    <x v="1"/>
    <s v="plays"/>
    <x v="3282"/>
    <d v="2016-04-29T04:39:48"/>
    <x v="2"/>
    <s v="Ap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n v="47"/>
    <s v="theater/plays"/>
    <n v="105"/>
    <x v="1"/>
    <s v="plays"/>
    <x v="3283"/>
    <d v="2016-02-10T21:00:00"/>
    <x v="2"/>
    <s v="Feb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n v="15"/>
    <s v="theater/plays"/>
    <n v="102"/>
    <x v="1"/>
    <s v="plays"/>
    <x v="3284"/>
    <d v="2016-01-29T05:59:00"/>
    <x v="2"/>
    <s v="Jan"/>
  </r>
  <r>
    <n v="3285"/>
    <s v="By Morning"/>
    <s v="A new play by Matthew Gasda"/>
    <n v="4999"/>
    <n v="5604"/>
    <x v="0"/>
    <s v="US"/>
    <s v="USD"/>
    <n v="1488258000"/>
    <n v="1485556626"/>
    <n v="81"/>
    <s v="theater/plays"/>
    <n v="112"/>
    <x v="1"/>
    <s v="plays"/>
    <x v="3285"/>
    <d v="2017-02-28T05:00:00"/>
    <x v="1"/>
    <s v="Feb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n v="122"/>
    <s v="theater/plays"/>
    <n v="102"/>
    <x v="1"/>
    <s v="plays"/>
    <x v="3286"/>
    <d v="2016-08-15T20:09:42"/>
    <x v="2"/>
    <s v="Aug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n v="34"/>
    <s v="theater/plays"/>
    <n v="100"/>
    <x v="1"/>
    <s v="plays"/>
    <x v="3287"/>
    <d v="2015-11-28T18:00:28"/>
    <x v="0"/>
    <s v="Nov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n v="207"/>
    <s v="theater/plays"/>
    <n v="100"/>
    <x v="1"/>
    <s v="plays"/>
    <x v="3288"/>
    <d v="2016-06-20T23:00:00"/>
    <x v="2"/>
    <s v="Jun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n v="25"/>
    <s v="theater/plays"/>
    <n v="133"/>
    <x v="1"/>
    <s v="plays"/>
    <x v="3289"/>
    <d v="2017-02-20T08:50:02"/>
    <x v="1"/>
    <s v="Feb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n v="72"/>
    <s v="theater/plays"/>
    <n v="121"/>
    <x v="1"/>
    <s v="plays"/>
    <x v="3290"/>
    <d v="2017-03-11T12:21:31"/>
    <x v="1"/>
    <s v="Ma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n v="14"/>
    <s v="theater/plays"/>
    <n v="114"/>
    <x v="1"/>
    <s v="plays"/>
    <x v="3291"/>
    <d v="2015-09-17T03:59:00"/>
    <x v="0"/>
    <s v="Sep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n v="15"/>
    <s v="theater/plays"/>
    <n v="286"/>
    <x v="1"/>
    <s v="plays"/>
    <x v="3292"/>
    <d v="2015-12-04T19:29:08"/>
    <x v="0"/>
    <s v="Dec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n v="91"/>
    <s v="theater/plays"/>
    <n v="170"/>
    <x v="1"/>
    <s v="plays"/>
    <x v="3293"/>
    <d v="2017-03-04T10:12:32"/>
    <x v="1"/>
    <s v="Mar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n v="24"/>
    <s v="theater/plays"/>
    <n v="118"/>
    <x v="1"/>
    <s v="plays"/>
    <x v="3294"/>
    <d v="2015-06-16T12:59:14"/>
    <x v="0"/>
    <s v="Jun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n v="27"/>
    <s v="theater/plays"/>
    <n v="103"/>
    <x v="1"/>
    <s v="plays"/>
    <x v="3295"/>
    <d v="2016-09-26T10:37:09"/>
    <x v="2"/>
    <s v="Sep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n v="47"/>
    <s v="theater/plays"/>
    <n v="144"/>
    <x v="1"/>
    <s v="plays"/>
    <x v="3296"/>
    <d v="2015-11-22T22:00:00"/>
    <x v="0"/>
    <s v="Nov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n v="44"/>
    <s v="theater/plays"/>
    <n v="100"/>
    <x v="1"/>
    <s v="plays"/>
    <x v="3297"/>
    <d v="2015-07-27T22:59:00"/>
    <x v="0"/>
    <s v="J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n v="72"/>
    <s v="theater/plays"/>
    <n v="102"/>
    <x v="1"/>
    <s v="plays"/>
    <x v="3298"/>
    <d v="2015-09-13T00:00:00"/>
    <x v="0"/>
    <s v="Sep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n v="63"/>
    <s v="theater/plays"/>
    <n v="116"/>
    <x v="1"/>
    <s v="plays"/>
    <x v="3299"/>
    <d v="2015-10-14T22:01:03"/>
    <x v="0"/>
    <s v="Oct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n v="88"/>
    <s v="theater/plays"/>
    <n v="136"/>
    <x v="1"/>
    <s v="plays"/>
    <x v="3300"/>
    <d v="2015-04-29T17:51:02"/>
    <x v="0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n v="70"/>
    <s v="theater/plays"/>
    <n v="133"/>
    <x v="1"/>
    <s v="plays"/>
    <x v="3301"/>
    <d v="2016-08-01T06:59:00"/>
    <x v="2"/>
    <s v="Aug"/>
  </r>
  <r>
    <n v="3302"/>
    <s v="El muro de BorÃ­s KiÃ©n"/>
    <s v="FilosofÃ­a de los anÃ³nimos"/>
    <n v="8400"/>
    <n v="8685"/>
    <x v="0"/>
    <s v="ES"/>
    <s v="EUR"/>
    <n v="1481099176"/>
    <n v="1478507176"/>
    <n v="50"/>
    <s v="theater/plays"/>
    <n v="103"/>
    <x v="1"/>
    <s v="plays"/>
    <x v="3302"/>
    <d v="2016-12-07T08:26:16"/>
    <x v="2"/>
    <s v="Dec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n v="35"/>
    <s v="theater/plays"/>
    <n v="116"/>
    <x v="1"/>
    <s v="plays"/>
    <x v="3303"/>
    <d v="2015-03-28T14:38:04"/>
    <x v="0"/>
    <s v="Mar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n v="175"/>
    <s v="theater/plays"/>
    <n v="105"/>
    <x v="1"/>
    <s v="plays"/>
    <x v="3304"/>
    <d v="2016-12-22T14:59:12"/>
    <x v="2"/>
    <s v="De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n v="20"/>
    <s v="theater/plays"/>
    <n v="102"/>
    <x v="1"/>
    <s v="plays"/>
    <x v="3305"/>
    <d v="2015-07-31T20:32:28"/>
    <x v="0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n v="54"/>
    <s v="theater/plays"/>
    <n v="175"/>
    <x v="1"/>
    <s v="plays"/>
    <x v="3306"/>
    <d v="2016-06-10T03:00:00"/>
    <x v="2"/>
    <s v="Jun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n v="20"/>
    <s v="theater/plays"/>
    <n v="107"/>
    <x v="1"/>
    <s v="plays"/>
    <x v="3307"/>
    <d v="2016-05-15T01:22:19"/>
    <x v="2"/>
    <s v="May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n v="57"/>
    <s v="theater/plays"/>
    <n v="122"/>
    <x v="1"/>
    <s v="plays"/>
    <x v="3308"/>
    <d v="2016-04-13T21:02:45"/>
    <x v="2"/>
    <s v="Ap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n v="31"/>
    <s v="theater/plays"/>
    <n v="159"/>
    <x v="1"/>
    <s v="plays"/>
    <x v="3309"/>
    <d v="2016-10-16T15:36:18"/>
    <x v="2"/>
    <s v="Oct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n v="31"/>
    <s v="theater/plays"/>
    <n v="100"/>
    <x v="1"/>
    <s v="plays"/>
    <x v="3310"/>
    <d v="2015-10-06T22:17:05"/>
    <x v="0"/>
    <s v="Oct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n v="45"/>
    <s v="theater/plays"/>
    <n v="110"/>
    <x v="1"/>
    <s v="plays"/>
    <x v="3311"/>
    <d v="2015-10-17T07:00:10"/>
    <x v="0"/>
    <s v="Oct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n v="41"/>
    <s v="theater/plays"/>
    <n v="100"/>
    <x v="1"/>
    <s v="plays"/>
    <x v="3312"/>
    <d v="2016-11-11T22:00:00"/>
    <x v="2"/>
    <s v="Nov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n v="29"/>
    <s v="theater/plays"/>
    <n v="116"/>
    <x v="1"/>
    <s v="plays"/>
    <x v="3313"/>
    <d v="2016-01-27T01:00:00"/>
    <x v="2"/>
    <s v="Ja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n v="58"/>
    <s v="theater/plays"/>
    <n v="211"/>
    <x v="1"/>
    <s v="plays"/>
    <x v="3314"/>
    <d v="2015-05-08T20:05:00"/>
    <x v="0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n v="89"/>
    <s v="theater/plays"/>
    <n v="110"/>
    <x v="1"/>
    <s v="plays"/>
    <x v="3315"/>
    <d v="2016-05-06T07:17:21"/>
    <x v="2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n v="125"/>
    <s v="theater/plays"/>
    <n v="100"/>
    <x v="1"/>
    <s v="plays"/>
    <x v="3316"/>
    <d v="2014-08-08T13:54:00"/>
    <x v="3"/>
    <s v="Aug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n v="18"/>
    <s v="theater/plays"/>
    <n v="106"/>
    <x v="1"/>
    <s v="plays"/>
    <x v="3317"/>
    <d v="2016-06-08T00:57:04"/>
    <x v="2"/>
    <s v="Jun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n v="32"/>
    <s v="theater/plays"/>
    <n v="126"/>
    <x v="1"/>
    <s v="plays"/>
    <x v="3318"/>
    <d v="2016-04-11T02:30:00"/>
    <x v="2"/>
    <s v="Ap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n v="16"/>
    <s v="theater/plays"/>
    <n v="108"/>
    <x v="1"/>
    <s v="plays"/>
    <x v="3319"/>
    <d v="2015-01-31T14:03:06"/>
    <x v="3"/>
    <s v="Jan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n v="38"/>
    <s v="theater/plays"/>
    <n v="101"/>
    <x v="1"/>
    <s v="plays"/>
    <x v="3320"/>
    <d v="2016-06-22T01:05:57"/>
    <x v="2"/>
    <s v="Jun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n v="15"/>
    <s v="theater/plays"/>
    <n v="107"/>
    <x v="1"/>
    <s v="plays"/>
    <x v="3321"/>
    <d v="2014-10-16T03:59:00"/>
    <x v="3"/>
    <s v="Oct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n v="23"/>
    <s v="theater/plays"/>
    <n v="102"/>
    <x v="1"/>
    <s v="plays"/>
    <x v="3322"/>
    <d v="2016-06-22T03:55:00"/>
    <x v="2"/>
    <s v="Jun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n v="49"/>
    <s v="theater/plays"/>
    <n v="126"/>
    <x v="1"/>
    <s v="plays"/>
    <x v="3323"/>
    <d v="2016-09-25T08:46:48"/>
    <x v="2"/>
    <s v="Sep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n v="10"/>
    <s v="theater/plays"/>
    <n v="102"/>
    <x v="1"/>
    <s v="plays"/>
    <x v="3324"/>
    <d v="2016-06-05T13:59:50"/>
    <x v="2"/>
    <s v="Jun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n v="15"/>
    <s v="theater/plays"/>
    <n v="113"/>
    <x v="1"/>
    <s v="plays"/>
    <x v="3325"/>
    <d v="2015-04-05T17:51:17"/>
    <x v="0"/>
    <s v="Ap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n v="57"/>
    <s v="theater/plays"/>
    <n v="101"/>
    <x v="1"/>
    <s v="plays"/>
    <x v="3326"/>
    <d v="2015-03-08T16:08:25"/>
    <x v="0"/>
    <s v="Ma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n v="33"/>
    <s v="theater/plays"/>
    <n v="101"/>
    <x v="1"/>
    <s v="plays"/>
    <x v="3327"/>
    <d v="2016-05-08T08:59:26"/>
    <x v="2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n v="9"/>
    <s v="theater/plays"/>
    <n v="146"/>
    <x v="1"/>
    <s v="plays"/>
    <x v="3328"/>
    <d v="2014-07-05T01:00:00"/>
    <x v="3"/>
    <s v="Jul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n v="26"/>
    <s v="theater/plays"/>
    <n v="117"/>
    <x v="1"/>
    <s v="plays"/>
    <x v="3329"/>
    <d v="2014-07-27T23:00:00"/>
    <x v="3"/>
    <s v="J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n v="69"/>
    <s v="theater/plays"/>
    <n v="106"/>
    <x v="1"/>
    <s v="plays"/>
    <x v="3330"/>
    <d v="2015-04-01T20:17:48"/>
    <x v="0"/>
    <s v="Ap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n v="65"/>
    <s v="theater/plays"/>
    <n v="105"/>
    <x v="1"/>
    <s v="plays"/>
    <x v="3331"/>
    <d v="2015-10-06T16:44:46"/>
    <x v="0"/>
    <s v="Oct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n v="83"/>
    <s v="theater/plays"/>
    <n v="100"/>
    <x v="1"/>
    <s v="plays"/>
    <x v="3332"/>
    <d v="2014-07-19T20:38:50"/>
    <x v="3"/>
    <s v="J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n v="111"/>
    <s v="theater/plays"/>
    <n v="105"/>
    <x v="1"/>
    <s v="plays"/>
    <x v="3333"/>
    <d v="2015-06-15T16:14:40"/>
    <x v="0"/>
    <s v="Jun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n v="46"/>
    <s v="theater/plays"/>
    <n v="139"/>
    <x v="1"/>
    <s v="plays"/>
    <x v="3334"/>
    <d v="2015-07-30T12:30:22"/>
    <x v="0"/>
    <s v="J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n v="63"/>
    <s v="theater/plays"/>
    <n v="100"/>
    <x v="1"/>
    <s v="plays"/>
    <x v="3335"/>
    <d v="2014-08-03T23:00:00"/>
    <x v="3"/>
    <s v="Aug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n v="9"/>
    <s v="theater/plays"/>
    <n v="100"/>
    <x v="1"/>
    <s v="plays"/>
    <x v="3336"/>
    <d v="2016-04-05T08:34:06"/>
    <x v="2"/>
    <s v="Apr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n v="34"/>
    <s v="theater/plays"/>
    <n v="110"/>
    <x v="1"/>
    <s v="plays"/>
    <x v="3337"/>
    <d v="2014-10-10T21:00:00"/>
    <x v="3"/>
    <s v="Oct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n v="112"/>
    <s v="theater/plays"/>
    <n v="102"/>
    <x v="1"/>
    <s v="plays"/>
    <x v="3338"/>
    <d v="2017-02-24T13:48:00"/>
    <x v="1"/>
    <s v="Feb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n v="47"/>
    <s v="theater/plays"/>
    <n v="104"/>
    <x v="1"/>
    <s v="plays"/>
    <x v="3339"/>
    <d v="2016-07-28T15:58:38"/>
    <x v="2"/>
    <s v="Jul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n v="38"/>
    <s v="theater/plays"/>
    <n v="138"/>
    <x v="1"/>
    <s v="plays"/>
    <x v="3340"/>
    <d v="2016-12-06T23:22:34"/>
    <x v="2"/>
    <s v="Dec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n v="28"/>
    <s v="theater/plays"/>
    <n v="100"/>
    <x v="1"/>
    <s v="plays"/>
    <x v="3341"/>
    <d v="2016-06-12T17:00:00"/>
    <x v="2"/>
    <s v="Jun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n v="78"/>
    <s v="theater/plays"/>
    <n v="102"/>
    <x v="1"/>
    <s v="plays"/>
    <x v="3342"/>
    <d v="2015-04-01T04:59:00"/>
    <x v="0"/>
    <s v="Apr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n v="23"/>
    <s v="theater/plays"/>
    <n v="171"/>
    <x v="1"/>
    <s v="plays"/>
    <x v="3343"/>
    <d v="2016-04-13T13:18:00"/>
    <x v="2"/>
    <s v="Ap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n v="40"/>
    <s v="theater/plays"/>
    <n v="101"/>
    <x v="1"/>
    <s v="plays"/>
    <x v="3344"/>
    <d v="2014-08-30T04:48:13"/>
    <x v="3"/>
    <s v="Aug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n v="13"/>
    <s v="theater/plays"/>
    <n v="130"/>
    <x v="1"/>
    <s v="plays"/>
    <x v="3345"/>
    <d v="2015-04-18T00:37:00"/>
    <x v="0"/>
    <s v="Ap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n v="18"/>
    <s v="theater/plays"/>
    <n v="110"/>
    <x v="1"/>
    <s v="plays"/>
    <x v="3346"/>
    <d v="2015-02-26T00:35:10"/>
    <x v="0"/>
    <s v="Fe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n v="22"/>
    <s v="theater/plays"/>
    <n v="119"/>
    <x v="1"/>
    <s v="plays"/>
    <x v="3347"/>
    <d v="2016-05-08T21:00:00"/>
    <x v="2"/>
    <s v="May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n v="79"/>
    <s v="theater/plays"/>
    <n v="100"/>
    <x v="1"/>
    <s v="plays"/>
    <x v="3348"/>
    <d v="2016-04-30T03:59:00"/>
    <x v="2"/>
    <s v="Ap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n v="14"/>
    <s v="theater/plays"/>
    <n v="153"/>
    <x v="1"/>
    <s v="plays"/>
    <x v="3349"/>
    <d v="2016-06-13T17:00:00"/>
    <x v="2"/>
    <s v="Jun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n v="51"/>
    <s v="theater/plays"/>
    <n v="104"/>
    <x v="1"/>
    <s v="plays"/>
    <x v="3350"/>
    <d v="2015-11-29T23:00:00"/>
    <x v="0"/>
    <s v="Nov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n v="54"/>
    <s v="theater/plays"/>
    <n v="101"/>
    <x v="1"/>
    <s v="plays"/>
    <x v="3351"/>
    <d v="2014-07-23T11:00:00"/>
    <x v="3"/>
    <s v="J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n v="70"/>
    <s v="theater/plays"/>
    <n v="108"/>
    <x v="1"/>
    <s v="plays"/>
    <x v="3352"/>
    <d v="2016-07-01T23:00:00"/>
    <x v="2"/>
    <s v="Jul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n v="44"/>
    <s v="theater/plays"/>
    <n v="315"/>
    <x v="1"/>
    <s v="plays"/>
    <x v="3353"/>
    <d v="2016-05-02T23:00:00"/>
    <x v="2"/>
    <s v="May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n v="55"/>
    <s v="theater/plays"/>
    <n v="102"/>
    <x v="1"/>
    <s v="plays"/>
    <x v="3354"/>
    <d v="2015-10-29T04:01:00"/>
    <x v="0"/>
    <s v="Oct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n v="15"/>
    <s v="theater/plays"/>
    <n v="126"/>
    <x v="1"/>
    <s v="plays"/>
    <x v="3355"/>
    <d v="2016-05-10T11:17:00"/>
    <x v="2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n v="27"/>
    <s v="theater/plays"/>
    <n v="101"/>
    <x v="1"/>
    <s v="plays"/>
    <x v="3356"/>
    <d v="2016-07-15T19:34:32"/>
    <x v="2"/>
    <s v="J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n v="21"/>
    <s v="theater/plays"/>
    <n v="101"/>
    <x v="1"/>
    <s v="plays"/>
    <x v="3357"/>
    <d v="2014-08-01T10:01:50"/>
    <x v="3"/>
    <s v="Aug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n v="162"/>
    <s v="theater/plays"/>
    <n v="103"/>
    <x v="1"/>
    <s v="plays"/>
    <x v="3358"/>
    <d v="2014-11-19T08:27:59"/>
    <x v="3"/>
    <s v="Nov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n v="23"/>
    <s v="theater/plays"/>
    <n v="106"/>
    <x v="1"/>
    <s v="plays"/>
    <x v="3359"/>
    <d v="2017-02-25T01:22:14"/>
    <x v="1"/>
    <s v="Feb"/>
  </r>
  <r>
    <n v="3360"/>
    <s v="Pretty Butch"/>
    <s v="World Premiere, an M1 Singapore Fringe Festival 2017 commission."/>
    <n v="9000"/>
    <n v="9124"/>
    <x v="0"/>
    <s v="SG"/>
    <s v="SGD"/>
    <n v="1481731140"/>
    <n v="1479866343"/>
    <n v="72"/>
    <s v="theater/plays"/>
    <n v="101"/>
    <x v="1"/>
    <s v="plays"/>
    <x v="3360"/>
    <d v="2016-12-14T15:59:00"/>
    <x v="2"/>
    <s v="Dec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n v="68"/>
    <s v="theater/plays"/>
    <n v="113"/>
    <x v="1"/>
    <s v="plays"/>
    <x v="3361"/>
    <d v="2014-09-01T15:59:00"/>
    <x v="3"/>
    <s v="Sep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n v="20"/>
    <s v="theater/plays"/>
    <n v="218"/>
    <x v="1"/>
    <s v="plays"/>
    <x v="3362"/>
    <d v="2015-03-07T04:55:00"/>
    <x v="0"/>
    <s v="Ma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n v="26"/>
    <s v="theater/plays"/>
    <n v="101"/>
    <x v="1"/>
    <s v="plays"/>
    <x v="3363"/>
    <d v="2014-08-19T16:00:00"/>
    <x v="3"/>
    <s v="Aug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n v="72"/>
    <s v="theater/plays"/>
    <n v="106"/>
    <x v="1"/>
    <s v="plays"/>
    <x v="3364"/>
    <d v="2016-03-15T21:00:00"/>
    <x v="2"/>
    <s v="Ma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n v="3"/>
    <s v="theater/plays"/>
    <n v="104"/>
    <x v="1"/>
    <s v="plays"/>
    <x v="3365"/>
    <d v="2015-12-13T02:26:32"/>
    <x v="0"/>
    <s v="Dec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n v="18"/>
    <s v="theater/plays"/>
    <n v="221"/>
    <x v="1"/>
    <s v="plays"/>
    <x v="3366"/>
    <d v="2015-05-13T01:37:17"/>
    <x v="0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n v="30"/>
    <s v="theater/plays"/>
    <n v="119"/>
    <x v="1"/>
    <s v="plays"/>
    <x v="3367"/>
    <d v="2015-08-01T22:24:54"/>
    <x v="0"/>
    <s v="Aug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n v="23"/>
    <s v="theater/plays"/>
    <n v="105"/>
    <x v="1"/>
    <s v="plays"/>
    <x v="3368"/>
    <d v="2015-01-01T05:00:00"/>
    <x v="3"/>
    <s v="Ja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n v="54"/>
    <s v="theater/plays"/>
    <n v="104"/>
    <x v="1"/>
    <s v="plays"/>
    <x v="3369"/>
    <d v="2017-01-15T00:59:40"/>
    <x v="2"/>
    <s v="Jan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n v="26"/>
    <s v="theater/plays"/>
    <n v="118"/>
    <x v="1"/>
    <s v="plays"/>
    <x v="3370"/>
    <d v="2016-12-17T08:00:00"/>
    <x v="2"/>
    <s v="Dec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n v="9"/>
    <s v="theater/plays"/>
    <n v="139"/>
    <x v="1"/>
    <s v="plays"/>
    <x v="3371"/>
    <d v="2015-12-02T20:59:25"/>
    <x v="0"/>
    <s v="Dec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n v="27"/>
    <s v="theater/plays"/>
    <n v="104"/>
    <x v="1"/>
    <s v="plays"/>
    <x v="3372"/>
    <d v="2014-08-25T04:59:00"/>
    <x v="3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n v="30"/>
    <s v="theater/plays"/>
    <n v="100"/>
    <x v="1"/>
    <s v="plays"/>
    <x v="3373"/>
    <d v="2015-07-18T16:00:00"/>
    <x v="0"/>
    <s v="Jul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n v="52"/>
    <s v="theater/plays"/>
    <n v="107"/>
    <x v="1"/>
    <s v="plays"/>
    <x v="3374"/>
    <d v="2015-10-28T17:33:36"/>
    <x v="0"/>
    <s v="Oct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n v="17"/>
    <s v="theater/plays"/>
    <n v="100"/>
    <x v="1"/>
    <s v="plays"/>
    <x v="3375"/>
    <d v="2014-05-18T14:39:33"/>
    <x v="3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n v="19"/>
    <s v="theater/plays"/>
    <n v="100"/>
    <x v="1"/>
    <s v="plays"/>
    <x v="3376"/>
    <d v="2015-04-25T15:49:54"/>
    <x v="0"/>
    <s v="Apr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n v="77"/>
    <s v="theater/plays"/>
    <n v="101"/>
    <x v="1"/>
    <s v="plays"/>
    <x v="3377"/>
    <d v="2015-03-20T16:56:00"/>
    <x v="0"/>
    <s v="Mar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n v="21"/>
    <s v="theater/plays"/>
    <n v="108"/>
    <x v="1"/>
    <s v="plays"/>
    <x v="3378"/>
    <d v="2014-08-31T13:08:00"/>
    <x v="3"/>
    <s v="Aug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n v="38"/>
    <s v="theater/plays"/>
    <n v="104"/>
    <x v="1"/>
    <s v="plays"/>
    <x v="3379"/>
    <d v="2015-08-26T23:00:00"/>
    <x v="0"/>
    <s v="Aug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n v="28"/>
    <s v="theater/plays"/>
    <n v="104"/>
    <x v="1"/>
    <s v="plays"/>
    <x v="3380"/>
    <d v="2014-11-29T23:52:58"/>
    <x v="3"/>
    <s v="Nov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n v="48"/>
    <s v="theater/plays"/>
    <n v="102"/>
    <x v="1"/>
    <s v="plays"/>
    <x v="3381"/>
    <d v="2015-03-11T03:26:23"/>
    <x v="0"/>
    <s v="Ma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n v="46"/>
    <s v="theater/plays"/>
    <n v="101"/>
    <x v="1"/>
    <s v="plays"/>
    <x v="3382"/>
    <d v="2016-08-01T22:59:00"/>
    <x v="2"/>
    <s v="Aug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n v="30"/>
    <s v="theater/plays"/>
    <n v="112"/>
    <x v="1"/>
    <s v="plays"/>
    <x v="3383"/>
    <d v="2016-06-23T18:47:00"/>
    <x v="2"/>
    <s v="Ju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n v="64"/>
    <s v="theater/plays"/>
    <n v="100"/>
    <x v="1"/>
    <s v="plays"/>
    <x v="3384"/>
    <d v="2015-11-21T03:00:00"/>
    <x v="0"/>
    <s v="Nov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n v="15"/>
    <s v="theater/plays"/>
    <n v="100"/>
    <x v="1"/>
    <s v="plays"/>
    <x v="3385"/>
    <d v="2014-12-10T20:49:12"/>
    <x v="3"/>
    <s v="De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n v="41"/>
    <s v="theater/plays"/>
    <n v="105"/>
    <x v="1"/>
    <s v="plays"/>
    <x v="3386"/>
    <d v="2014-12-03T15:28:26"/>
    <x v="3"/>
    <s v="Dec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n v="35"/>
    <s v="theater/plays"/>
    <n v="117"/>
    <x v="1"/>
    <s v="plays"/>
    <x v="3387"/>
    <d v="2014-12-14T18:18:08"/>
    <x v="3"/>
    <s v="Dec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n v="45"/>
    <s v="theater/plays"/>
    <n v="104"/>
    <x v="1"/>
    <s v="plays"/>
    <x v="3388"/>
    <d v="2015-06-18T11:04:01"/>
    <x v="0"/>
    <s v="Jun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n v="62"/>
    <s v="theater/plays"/>
    <n v="115"/>
    <x v="1"/>
    <s v="plays"/>
    <x v="3389"/>
    <d v="2016-06-03T13:31:22"/>
    <x v="2"/>
    <s v="Ju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n v="22"/>
    <s v="theater/plays"/>
    <n v="102"/>
    <x v="1"/>
    <s v="plays"/>
    <x v="3390"/>
    <d v="2014-07-10T18:35:45"/>
    <x v="3"/>
    <s v="Jul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n v="18"/>
    <s v="theater/plays"/>
    <n v="223"/>
    <x v="1"/>
    <s v="plays"/>
    <x v="3391"/>
    <d v="2014-08-08T22:28:00"/>
    <x v="3"/>
    <s v="Aug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n v="12"/>
    <s v="theater/plays"/>
    <n v="100"/>
    <x v="1"/>
    <s v="plays"/>
    <x v="3392"/>
    <d v="2016-05-06T20:17:35"/>
    <x v="2"/>
    <s v="May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n v="44"/>
    <s v="theater/plays"/>
    <n v="106"/>
    <x v="1"/>
    <s v="plays"/>
    <x v="3393"/>
    <d v="2014-11-06T00:46:00"/>
    <x v="3"/>
    <s v="Nov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n v="27"/>
    <s v="theater/plays"/>
    <n v="142"/>
    <x v="1"/>
    <s v="plays"/>
    <x v="3394"/>
    <d v="2014-07-27T14:17:25"/>
    <x v="3"/>
    <s v="Jul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n v="38"/>
    <s v="theater/plays"/>
    <n v="184"/>
    <x v="1"/>
    <s v="plays"/>
    <x v="3395"/>
    <d v="2015-05-30T18:10:00"/>
    <x v="0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n v="28"/>
    <s v="theater/plays"/>
    <n v="104"/>
    <x v="1"/>
    <s v="plays"/>
    <x v="3396"/>
    <d v="2014-06-01T03:59:00"/>
    <x v="3"/>
    <s v="Ju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n v="24"/>
    <s v="theater/plays"/>
    <n v="112"/>
    <x v="1"/>
    <s v="plays"/>
    <x v="3397"/>
    <d v="2016-02-18T22:00:00"/>
    <x v="2"/>
    <s v="Feb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n v="65"/>
    <s v="theater/plays"/>
    <n v="111"/>
    <x v="1"/>
    <s v="plays"/>
    <x v="3398"/>
    <d v="2014-11-21T17:00:00"/>
    <x v="3"/>
    <s v="Nov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n v="46"/>
    <s v="theater/plays"/>
    <n v="104"/>
    <x v="1"/>
    <s v="plays"/>
    <x v="3399"/>
    <d v="2015-02-21T22:05:25"/>
    <x v="0"/>
    <s v="Feb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n v="85"/>
    <s v="theater/plays"/>
    <n v="100"/>
    <x v="1"/>
    <s v="plays"/>
    <x v="3400"/>
    <d v="2014-08-28T22:53:34"/>
    <x v="3"/>
    <s v="Aug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n v="66"/>
    <s v="theater/plays"/>
    <n v="102"/>
    <x v="1"/>
    <s v="plays"/>
    <x v="3401"/>
    <d v="2015-08-07T17:22:26"/>
    <x v="0"/>
    <s v="Aug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n v="165"/>
    <s v="theater/plays"/>
    <n v="110"/>
    <x v="1"/>
    <s v="plays"/>
    <x v="3402"/>
    <d v="2015-11-12T02:31:00"/>
    <x v="0"/>
    <s v="Nov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n v="17"/>
    <s v="theater/plays"/>
    <n v="100"/>
    <x v="1"/>
    <s v="plays"/>
    <x v="3403"/>
    <d v="2015-06-25T11:05:24"/>
    <x v="0"/>
    <s v="Jun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n v="3"/>
    <s v="theater/plays"/>
    <n v="122"/>
    <x v="1"/>
    <s v="plays"/>
    <x v="3404"/>
    <d v="2015-06-17T12:05:02"/>
    <x v="0"/>
    <s v="Jun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n v="17"/>
    <s v="theater/plays"/>
    <n v="138"/>
    <x v="1"/>
    <s v="plays"/>
    <x v="3405"/>
    <d v="2016-03-01T23:59:00"/>
    <x v="2"/>
    <s v="Mar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n v="91"/>
    <s v="theater/plays"/>
    <n v="100"/>
    <x v="1"/>
    <s v="plays"/>
    <x v="3406"/>
    <d v="2014-07-16T11:49:36"/>
    <x v="3"/>
    <s v="Jul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n v="67"/>
    <s v="theater/plays"/>
    <n v="107"/>
    <x v="1"/>
    <s v="plays"/>
    <x v="3407"/>
    <d v="2014-07-06T10:08:09"/>
    <x v="3"/>
    <s v="J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n v="18"/>
    <s v="theater/plays"/>
    <n v="211"/>
    <x v="1"/>
    <s v="plays"/>
    <x v="3408"/>
    <d v="2014-07-18T23:48:24"/>
    <x v="3"/>
    <s v="Jul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n v="21"/>
    <s v="theater/plays"/>
    <n v="124"/>
    <x v="1"/>
    <s v="plays"/>
    <x v="3409"/>
    <d v="2016-07-31T20:58:00"/>
    <x v="2"/>
    <s v="Jul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n v="40"/>
    <s v="theater/plays"/>
    <n v="109"/>
    <x v="1"/>
    <s v="plays"/>
    <x v="3410"/>
    <d v="2016-06-06T07:00:00"/>
    <x v="2"/>
    <s v="Jun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n v="78"/>
    <s v="theater/plays"/>
    <n v="104"/>
    <x v="1"/>
    <s v="plays"/>
    <x v="3411"/>
    <d v="2015-10-08T00:32:52"/>
    <x v="0"/>
    <s v="Oct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n v="26"/>
    <s v="theater/plays"/>
    <n v="100"/>
    <x v="1"/>
    <s v="plays"/>
    <x v="3412"/>
    <d v="2014-09-27T23:01:02"/>
    <x v="3"/>
    <s v="Sep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n v="14"/>
    <s v="theater/plays"/>
    <n v="130"/>
    <x v="1"/>
    <s v="plays"/>
    <x v="3413"/>
    <d v="2015-02-28T04:59:00"/>
    <x v="0"/>
    <s v="Feb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n v="44"/>
    <s v="theater/plays"/>
    <n v="104"/>
    <x v="1"/>
    <s v="plays"/>
    <x v="3414"/>
    <d v="2016-12-01T07:59:00"/>
    <x v="2"/>
    <s v="Dec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n v="9"/>
    <s v="theater/plays"/>
    <n v="100"/>
    <x v="1"/>
    <s v="plays"/>
    <x v="3415"/>
    <d v="2016-04-17T23:30:00"/>
    <x v="2"/>
    <s v="Ap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n v="30"/>
    <s v="theater/plays"/>
    <n v="120"/>
    <x v="1"/>
    <s v="plays"/>
    <x v="3416"/>
    <d v="2015-04-23T18:30:00"/>
    <x v="0"/>
    <s v="Ap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n v="45"/>
    <s v="theater/plays"/>
    <n v="100"/>
    <x v="1"/>
    <s v="plays"/>
    <x v="3417"/>
    <d v="2014-10-26T00:43:00"/>
    <x v="3"/>
    <s v="Oct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n v="56"/>
    <s v="theater/plays"/>
    <n v="101"/>
    <x v="1"/>
    <s v="plays"/>
    <x v="3418"/>
    <d v="2014-05-23T20:01:47"/>
    <x v="3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n v="46"/>
    <s v="theater/plays"/>
    <n v="107"/>
    <x v="1"/>
    <s v="plays"/>
    <x v="3419"/>
    <d v="2016-04-06T21:30:00"/>
    <x v="2"/>
    <s v="Apr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n v="34"/>
    <s v="theater/plays"/>
    <n v="138"/>
    <x v="1"/>
    <s v="plays"/>
    <x v="3420"/>
    <d v="2016-02-14T00:00:00"/>
    <x v="2"/>
    <s v="Fe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n v="98"/>
    <s v="theater/plays"/>
    <n v="101"/>
    <x v="1"/>
    <s v="plays"/>
    <x v="3421"/>
    <d v="2015-03-04T18:59:23"/>
    <x v="0"/>
    <s v="Ma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n v="46"/>
    <s v="theater/plays"/>
    <n v="109"/>
    <x v="1"/>
    <s v="plays"/>
    <x v="3422"/>
    <d v="2015-12-14T00:00:00"/>
    <x v="0"/>
    <s v="Dec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n v="10"/>
    <s v="theater/plays"/>
    <n v="140"/>
    <x v="1"/>
    <s v="plays"/>
    <x v="3423"/>
    <d v="2015-04-24T21:52:21"/>
    <x v="0"/>
    <s v="Ap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n v="76"/>
    <s v="theater/plays"/>
    <n v="104"/>
    <x v="1"/>
    <s v="plays"/>
    <x v="3424"/>
    <d v="2015-02-05T06:59:00"/>
    <x v="0"/>
    <s v="Feb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n v="104"/>
    <s v="theater/plays"/>
    <n v="103"/>
    <x v="1"/>
    <s v="plays"/>
    <x v="3425"/>
    <d v="2014-10-04T14:48:56"/>
    <x v="3"/>
    <s v="Oct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n v="87"/>
    <s v="theater/plays"/>
    <n v="108"/>
    <x v="1"/>
    <s v="plays"/>
    <x v="3426"/>
    <d v="2014-09-21T02:00:00"/>
    <x v="3"/>
    <s v="Sep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n v="29"/>
    <s v="theater/plays"/>
    <n v="100"/>
    <x v="1"/>
    <s v="plays"/>
    <x v="3427"/>
    <d v="2014-07-02T15:29:12"/>
    <x v="3"/>
    <s v="J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n v="51"/>
    <s v="theater/plays"/>
    <n v="103"/>
    <x v="1"/>
    <s v="plays"/>
    <x v="3428"/>
    <d v="2015-02-28T17:00:00"/>
    <x v="0"/>
    <s v="F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n v="12"/>
    <s v="theater/plays"/>
    <n v="130"/>
    <x v="1"/>
    <s v="plays"/>
    <x v="3429"/>
    <d v="2016-11-02T00:31:01"/>
    <x v="2"/>
    <s v="Nov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n v="72"/>
    <s v="theater/plays"/>
    <n v="109"/>
    <x v="1"/>
    <s v="plays"/>
    <x v="3430"/>
    <d v="2014-07-30T22:41:41"/>
    <x v="3"/>
    <s v="J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n v="21"/>
    <s v="theater/plays"/>
    <n v="100"/>
    <x v="1"/>
    <s v="plays"/>
    <x v="3431"/>
    <d v="2014-08-18T17:32:33"/>
    <x v="3"/>
    <s v="Aug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n v="42"/>
    <s v="theater/plays"/>
    <n v="110"/>
    <x v="1"/>
    <s v="plays"/>
    <x v="3432"/>
    <d v="2016-02-05T22:00:00"/>
    <x v="2"/>
    <s v="Feb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n v="71"/>
    <s v="theater/plays"/>
    <n v="100"/>
    <x v="1"/>
    <s v="plays"/>
    <x v="3433"/>
    <d v="2014-06-17T03:00:00"/>
    <x v="3"/>
    <s v="Jun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n v="168"/>
    <s v="theater/plays"/>
    <n v="106"/>
    <x v="1"/>
    <s v="plays"/>
    <x v="3434"/>
    <d v="2014-07-10T09:07:49"/>
    <x v="3"/>
    <s v="J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n v="19"/>
    <s v="theater/plays"/>
    <n v="112"/>
    <x v="1"/>
    <s v="plays"/>
    <x v="3435"/>
    <d v="2016-08-07T03:00:00"/>
    <x v="2"/>
    <s v="Aug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n v="37"/>
    <s v="theater/plays"/>
    <n v="106"/>
    <x v="1"/>
    <s v="plays"/>
    <x v="3436"/>
    <d v="2014-08-21T16:28:00"/>
    <x v="3"/>
    <s v="Aug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n v="36"/>
    <s v="theater/plays"/>
    <n v="101"/>
    <x v="1"/>
    <s v="plays"/>
    <x v="3437"/>
    <d v="2015-08-19T17:03:40"/>
    <x v="0"/>
    <s v="Aug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n v="14"/>
    <s v="theater/plays"/>
    <n v="104"/>
    <x v="1"/>
    <s v="plays"/>
    <x v="3438"/>
    <d v="2015-05-02T21:00:00"/>
    <x v="0"/>
    <s v="May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n v="18"/>
    <s v="theater/plays"/>
    <n v="135"/>
    <x v="1"/>
    <s v="plays"/>
    <x v="3439"/>
    <d v="2016-01-19T04:59:00"/>
    <x v="2"/>
    <s v="Ja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n v="82"/>
    <s v="theater/plays"/>
    <n v="105"/>
    <x v="1"/>
    <s v="plays"/>
    <x v="3440"/>
    <d v="2014-07-11T16:15:00"/>
    <x v="3"/>
    <s v="J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n v="43"/>
    <s v="theater/plays"/>
    <n v="103"/>
    <x v="1"/>
    <s v="plays"/>
    <x v="3441"/>
    <d v="2015-11-13T20:17:00"/>
    <x v="0"/>
    <s v="Nov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n v="8"/>
    <s v="theater/plays"/>
    <n v="100"/>
    <x v="1"/>
    <s v="plays"/>
    <x v="3442"/>
    <d v="2015-05-30T20:11:12"/>
    <x v="0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n v="45"/>
    <s v="theater/plays"/>
    <n v="186"/>
    <x v="1"/>
    <s v="plays"/>
    <x v="3443"/>
    <d v="2014-09-09T12:35:46"/>
    <x v="3"/>
    <s v="Sep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n v="20"/>
    <s v="theater/plays"/>
    <n v="289"/>
    <x v="1"/>
    <s v="plays"/>
    <x v="3444"/>
    <d v="2016-06-08T13:59:00"/>
    <x v="2"/>
    <s v="Jun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n v="31"/>
    <s v="theater/plays"/>
    <n v="100"/>
    <x v="1"/>
    <s v="plays"/>
    <x v="3445"/>
    <d v="2015-10-23T12:43:56"/>
    <x v="0"/>
    <s v="Oct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n v="25"/>
    <s v="theater/plays"/>
    <n v="108"/>
    <x v="1"/>
    <s v="plays"/>
    <x v="3446"/>
    <d v="2015-02-05T12:20:00"/>
    <x v="0"/>
    <s v="Feb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n v="14"/>
    <s v="theater/plays"/>
    <n v="108"/>
    <x v="1"/>
    <s v="plays"/>
    <x v="3447"/>
    <d v="2016-03-18T20:20:12"/>
    <x v="2"/>
    <s v="Ma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n v="45"/>
    <s v="theater/plays"/>
    <n v="110"/>
    <x v="1"/>
    <s v="plays"/>
    <x v="3448"/>
    <d v="2014-12-17T02:51:29"/>
    <x v="3"/>
    <s v="De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n v="20"/>
    <s v="theater/plays"/>
    <n v="171"/>
    <x v="1"/>
    <s v="plays"/>
    <x v="3449"/>
    <d v="2016-07-09T04:00:00"/>
    <x v="2"/>
    <s v="Jul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n v="39"/>
    <s v="theater/plays"/>
    <n v="152"/>
    <x v="1"/>
    <s v="plays"/>
    <x v="3450"/>
    <d v="2015-04-02T15:54:31"/>
    <x v="0"/>
    <s v="Apr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n v="16"/>
    <s v="theater/plays"/>
    <n v="101"/>
    <x v="1"/>
    <s v="plays"/>
    <x v="3451"/>
    <d v="2015-04-21T17:22:07"/>
    <x v="0"/>
    <s v="Ap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n v="37"/>
    <s v="theater/plays"/>
    <n v="153"/>
    <x v="1"/>
    <s v="plays"/>
    <x v="3452"/>
    <d v="2014-07-23T03:59:00"/>
    <x v="3"/>
    <s v="Jul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n v="14"/>
    <s v="theater/plays"/>
    <n v="128"/>
    <x v="1"/>
    <s v="plays"/>
    <x v="3453"/>
    <d v="2016-08-13T23:29:16"/>
    <x v="2"/>
    <s v="Aug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n v="21"/>
    <s v="theater/plays"/>
    <n v="101"/>
    <x v="1"/>
    <s v="plays"/>
    <x v="3454"/>
    <d v="2014-07-31T16:45:59"/>
    <x v="3"/>
    <s v="J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n v="69"/>
    <s v="theater/plays"/>
    <n v="101"/>
    <x v="1"/>
    <s v="plays"/>
    <x v="3455"/>
    <d v="2016-10-13T18:00:27"/>
    <x v="2"/>
    <s v="Oct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n v="16"/>
    <s v="theater/plays"/>
    <n v="191"/>
    <x v="1"/>
    <s v="plays"/>
    <x v="3456"/>
    <d v="2014-08-01T06:59:00"/>
    <x v="3"/>
    <s v="Aug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n v="55"/>
    <s v="theater/plays"/>
    <n v="140"/>
    <x v="1"/>
    <s v="plays"/>
    <x v="3457"/>
    <d v="2015-02-12T05:59:00"/>
    <x v="0"/>
    <s v="Feb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n v="27"/>
    <s v="theater/plays"/>
    <n v="124"/>
    <x v="1"/>
    <s v="plays"/>
    <x v="3458"/>
    <d v="2015-02-03T04:27:00"/>
    <x v="0"/>
    <s v="Feb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n v="36"/>
    <s v="theater/plays"/>
    <n v="126"/>
    <x v="1"/>
    <s v="plays"/>
    <x v="3459"/>
    <d v="2016-05-20T11:31:00"/>
    <x v="2"/>
    <s v="May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n v="19"/>
    <s v="theater/plays"/>
    <n v="190"/>
    <x v="1"/>
    <s v="plays"/>
    <x v="3460"/>
    <d v="2014-08-15T12:39:12"/>
    <x v="3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n v="12"/>
    <s v="theater/plays"/>
    <n v="139"/>
    <x v="1"/>
    <s v="plays"/>
    <x v="3461"/>
    <d v="2016-10-29T03:00:00"/>
    <x v="2"/>
    <s v="Oct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n v="17"/>
    <s v="theater/plays"/>
    <n v="202"/>
    <x v="1"/>
    <s v="plays"/>
    <x v="3462"/>
    <d v="2015-07-10T18:00:00"/>
    <x v="0"/>
    <s v="J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n v="114"/>
    <s v="theater/plays"/>
    <n v="103"/>
    <x v="1"/>
    <s v="plays"/>
    <x v="3463"/>
    <d v="2016-10-11T03:59:00"/>
    <x v="2"/>
    <s v="Oct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n v="93"/>
    <s v="theater/plays"/>
    <n v="102"/>
    <x v="1"/>
    <s v="plays"/>
    <x v="3464"/>
    <d v="2016-08-23T03:07:17"/>
    <x v="2"/>
    <s v="Aug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n v="36"/>
    <s v="theater/plays"/>
    <n v="103"/>
    <x v="1"/>
    <s v="plays"/>
    <x v="3465"/>
    <d v="2015-08-09T16:00:00"/>
    <x v="0"/>
    <s v="Aug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n v="61"/>
    <s v="theater/plays"/>
    <n v="127"/>
    <x v="1"/>
    <s v="plays"/>
    <x v="3466"/>
    <d v="2016-04-19T23:27:30"/>
    <x v="2"/>
    <s v="Apr"/>
  </r>
  <r>
    <n v="3467"/>
    <s v="Venus in Fur, Los Angeles."/>
    <s v="Venus in Fur, By David Ives."/>
    <n v="3000"/>
    <n v="3030"/>
    <x v="0"/>
    <s v="US"/>
    <s v="USD"/>
    <n v="1426864032"/>
    <n v="1424275632"/>
    <n v="47"/>
    <s v="theater/plays"/>
    <n v="101"/>
    <x v="1"/>
    <s v="plays"/>
    <x v="3467"/>
    <d v="2015-03-20T15:07:12"/>
    <x v="0"/>
    <s v="Ma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n v="17"/>
    <s v="theater/plays"/>
    <n v="122"/>
    <x v="1"/>
    <s v="plays"/>
    <x v="3468"/>
    <d v="2016-09-21T03:00:00"/>
    <x v="2"/>
    <s v="Sep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n v="63"/>
    <s v="theater/plays"/>
    <n v="113"/>
    <x v="1"/>
    <s v="plays"/>
    <x v="3469"/>
    <d v="2016-04-28T15:24:05"/>
    <x v="2"/>
    <s v="Apr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n v="9"/>
    <s v="theater/plays"/>
    <n v="150"/>
    <x v="1"/>
    <s v="plays"/>
    <x v="3470"/>
    <d v="2016-07-15T21:38:00"/>
    <x v="2"/>
    <s v="Jul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n v="30"/>
    <s v="theater/plays"/>
    <n v="215"/>
    <x v="1"/>
    <s v="plays"/>
    <x v="3471"/>
    <d v="2014-08-31T20:00:00"/>
    <x v="3"/>
    <s v="Aug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n v="23"/>
    <s v="theater/plays"/>
    <n v="102"/>
    <x v="1"/>
    <s v="plays"/>
    <x v="3472"/>
    <d v="2014-11-06T05:59:00"/>
    <x v="3"/>
    <s v="Nov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n v="33"/>
    <s v="theater/plays"/>
    <n v="100"/>
    <x v="1"/>
    <s v="plays"/>
    <x v="3473"/>
    <d v="2015-03-20T20:27:00"/>
    <x v="0"/>
    <s v="Mar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n v="39"/>
    <s v="theater/plays"/>
    <n v="101"/>
    <x v="1"/>
    <s v="plays"/>
    <x v="3474"/>
    <d v="2016-07-20T12:02:11"/>
    <x v="2"/>
    <s v="Jul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n v="17"/>
    <s v="theater/plays"/>
    <n v="113"/>
    <x v="1"/>
    <s v="plays"/>
    <x v="3475"/>
    <d v="2014-11-03T00:00:00"/>
    <x v="3"/>
    <s v="Nov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n v="6"/>
    <s v="theater/plays"/>
    <n v="104"/>
    <x v="1"/>
    <s v="plays"/>
    <x v="3476"/>
    <d v="2014-10-27T03:00:00"/>
    <x v="3"/>
    <s v="Oct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n v="39"/>
    <s v="theater/plays"/>
    <n v="115"/>
    <x v="1"/>
    <s v="plays"/>
    <x v="3477"/>
    <d v="2015-05-17T03:00:00"/>
    <x v="0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n v="57"/>
    <s v="theater/plays"/>
    <n v="113"/>
    <x v="1"/>
    <s v="plays"/>
    <x v="3478"/>
    <d v="2015-03-16T21:00:00"/>
    <x v="0"/>
    <s v="Mar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n v="56"/>
    <s v="theater/plays"/>
    <n v="128"/>
    <x v="1"/>
    <s v="plays"/>
    <x v="3479"/>
    <d v="2014-06-21T20:31:20"/>
    <x v="3"/>
    <s v="Jun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n v="13"/>
    <s v="theater/plays"/>
    <n v="143"/>
    <x v="1"/>
    <s v="plays"/>
    <x v="3480"/>
    <d v="2015-07-10T21:00:00"/>
    <x v="0"/>
    <s v="Jul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n v="95"/>
    <s v="theater/plays"/>
    <n v="119"/>
    <x v="1"/>
    <s v="plays"/>
    <x v="3481"/>
    <d v="2015-01-02T05:56:28"/>
    <x v="3"/>
    <s v="Jan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n v="80"/>
    <s v="theater/plays"/>
    <n v="138"/>
    <x v="1"/>
    <s v="plays"/>
    <x v="3482"/>
    <d v="2014-07-06T18:31:06"/>
    <x v="3"/>
    <s v="Jul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n v="133"/>
    <s v="theater/plays"/>
    <n v="160"/>
    <x v="1"/>
    <s v="plays"/>
    <x v="3483"/>
    <d v="2014-07-03T16:03:01"/>
    <x v="3"/>
    <s v="J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n v="44"/>
    <s v="theater/plays"/>
    <n v="114"/>
    <x v="1"/>
    <s v="plays"/>
    <x v="3484"/>
    <d v="2016-06-15T18:14:59"/>
    <x v="2"/>
    <s v="Jun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n v="30"/>
    <s v="theater/plays"/>
    <n v="101"/>
    <x v="1"/>
    <s v="plays"/>
    <x v="3485"/>
    <d v="2016-02-02T16:38:00"/>
    <x v="2"/>
    <s v="Feb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n v="56"/>
    <s v="theater/plays"/>
    <n v="155"/>
    <x v="1"/>
    <s v="plays"/>
    <x v="3486"/>
    <d v="2015-06-03T06:59:00"/>
    <x v="0"/>
    <s v="Ju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n v="66"/>
    <s v="theater/plays"/>
    <n v="128"/>
    <x v="1"/>
    <s v="plays"/>
    <x v="3487"/>
    <d v="2015-06-24T22:34:12"/>
    <x v="0"/>
    <s v="Jun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n v="29"/>
    <s v="theater/plays"/>
    <n v="121"/>
    <x v="1"/>
    <s v="plays"/>
    <x v="3488"/>
    <d v="2015-04-17T16:00:00"/>
    <x v="0"/>
    <s v="Ap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n v="72"/>
    <s v="theater/plays"/>
    <n v="113"/>
    <x v="1"/>
    <s v="plays"/>
    <x v="3489"/>
    <d v="2014-05-24T21:00:00"/>
    <x v="3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n v="27"/>
    <s v="theater/plays"/>
    <n v="128"/>
    <x v="1"/>
    <s v="plays"/>
    <x v="3490"/>
    <d v="2016-04-13T19:15:24"/>
    <x v="2"/>
    <s v="Ap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n v="10"/>
    <s v="theater/plays"/>
    <n v="158"/>
    <x v="1"/>
    <s v="plays"/>
    <x v="3491"/>
    <d v="2015-05-18T05:59:44"/>
    <x v="0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n v="35"/>
    <s v="theater/plays"/>
    <n v="105"/>
    <x v="1"/>
    <s v="plays"/>
    <x v="3492"/>
    <d v="2015-10-26T00:13:17"/>
    <x v="0"/>
    <s v="Oct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n v="29"/>
    <s v="theater/plays"/>
    <n v="100"/>
    <x v="1"/>
    <s v="plays"/>
    <x v="3493"/>
    <d v="2014-08-17T05:11:00"/>
    <x v="3"/>
    <s v="Aug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n v="13"/>
    <s v="theater/plays"/>
    <n v="100"/>
    <x v="1"/>
    <s v="plays"/>
    <x v="3494"/>
    <d v="2016-11-26T06:00:00"/>
    <x v="2"/>
    <s v="Nov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n v="72"/>
    <s v="theater/plays"/>
    <n v="107"/>
    <x v="1"/>
    <s v="plays"/>
    <x v="3495"/>
    <d v="2014-11-01T17:18:00"/>
    <x v="3"/>
    <s v="Nov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n v="78"/>
    <s v="theater/plays"/>
    <n v="124"/>
    <x v="1"/>
    <s v="plays"/>
    <x v="3496"/>
    <d v="2016-09-11T20:19:26"/>
    <x v="2"/>
    <s v="Sep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n v="49"/>
    <s v="theater/plays"/>
    <n v="109"/>
    <x v="1"/>
    <s v="plays"/>
    <x v="3497"/>
    <d v="2016-06-02T22:00:00"/>
    <x v="2"/>
    <s v="Jun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n v="42"/>
    <s v="theater/plays"/>
    <n v="102"/>
    <x v="1"/>
    <s v="plays"/>
    <x v="3498"/>
    <d v="2016-05-28T21:44:00"/>
    <x v="2"/>
    <s v="May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n v="35"/>
    <s v="theater/plays"/>
    <n v="106"/>
    <x v="1"/>
    <s v="plays"/>
    <x v="3499"/>
    <d v="2015-07-01T06:59:00"/>
    <x v="0"/>
    <s v="J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n v="42"/>
    <s v="theater/plays"/>
    <n v="106"/>
    <x v="1"/>
    <s v="plays"/>
    <x v="3500"/>
    <d v="2016-03-07T04:59:00"/>
    <x v="2"/>
    <s v="Mar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n v="42"/>
    <s v="theater/plays"/>
    <n v="101"/>
    <x v="1"/>
    <s v="plays"/>
    <x v="3501"/>
    <d v="2015-09-11T18:19:55"/>
    <x v="0"/>
    <s v="Sep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n v="31"/>
    <s v="theater/plays"/>
    <n v="105"/>
    <x v="1"/>
    <s v="plays"/>
    <x v="3502"/>
    <d v="2016-03-16T03:59:00"/>
    <x v="2"/>
    <s v="Ma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n v="38"/>
    <s v="theater/plays"/>
    <n v="108"/>
    <x v="1"/>
    <s v="plays"/>
    <x v="3503"/>
    <d v="2016-07-24T11:28:48"/>
    <x v="2"/>
    <s v="J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n v="8"/>
    <s v="theater/plays"/>
    <n v="100"/>
    <x v="1"/>
    <s v="plays"/>
    <x v="3504"/>
    <d v="2015-11-19T18:58:11"/>
    <x v="0"/>
    <s v="Nov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n v="39"/>
    <s v="theater/plays"/>
    <n v="104"/>
    <x v="1"/>
    <s v="plays"/>
    <x v="3505"/>
    <d v="2014-05-13T04:00:00"/>
    <x v="3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n v="29"/>
    <s v="theater/plays"/>
    <n v="102"/>
    <x v="1"/>
    <s v="plays"/>
    <x v="3506"/>
    <d v="2014-08-23T17:37:20"/>
    <x v="3"/>
    <s v="Aug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n v="72"/>
    <s v="theater/plays"/>
    <n v="104"/>
    <x v="1"/>
    <s v="plays"/>
    <x v="3507"/>
    <d v="2016-05-31T22:08:57"/>
    <x v="2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n v="15"/>
    <s v="theater/plays"/>
    <n v="180"/>
    <x v="1"/>
    <s v="plays"/>
    <x v="3508"/>
    <d v="2016-05-10T21:00:00"/>
    <x v="2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n v="33"/>
    <s v="theater/plays"/>
    <n v="106"/>
    <x v="1"/>
    <s v="plays"/>
    <x v="3509"/>
    <d v="2014-11-21T04:55:00"/>
    <x v="3"/>
    <s v="Nov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n v="15"/>
    <s v="theater/plays"/>
    <n v="101"/>
    <x v="1"/>
    <s v="plays"/>
    <x v="3510"/>
    <d v="2014-07-02T14:54:06"/>
    <x v="3"/>
    <s v="Jul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n v="19"/>
    <s v="theater/plays"/>
    <n v="101"/>
    <x v="1"/>
    <s v="plays"/>
    <x v="3511"/>
    <d v="2014-11-07T18:30:00"/>
    <x v="3"/>
    <s v="Nov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n v="17"/>
    <s v="theater/plays"/>
    <n v="100"/>
    <x v="1"/>
    <s v="plays"/>
    <x v="3512"/>
    <d v="2015-04-23T11:53:12"/>
    <x v="0"/>
    <s v="Ap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n v="44"/>
    <s v="theater/plays"/>
    <n v="118"/>
    <x v="1"/>
    <s v="plays"/>
    <x v="3513"/>
    <d v="2014-06-04T04:59:00"/>
    <x v="3"/>
    <s v="Jun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n v="10"/>
    <s v="theater/plays"/>
    <n v="110"/>
    <x v="1"/>
    <s v="plays"/>
    <x v="3514"/>
    <d v="2015-02-02T04:59:00"/>
    <x v="0"/>
    <s v="Feb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n v="46"/>
    <s v="theater/plays"/>
    <n v="103"/>
    <x v="1"/>
    <s v="plays"/>
    <x v="3515"/>
    <d v="2015-05-31T18:32:51"/>
    <x v="0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n v="11"/>
    <s v="theater/plays"/>
    <n v="100"/>
    <x v="1"/>
    <s v="plays"/>
    <x v="3516"/>
    <d v="2014-09-08T03:00:00"/>
    <x v="3"/>
    <s v="Sep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n v="13"/>
    <s v="theater/plays"/>
    <n v="100"/>
    <x v="1"/>
    <s v="plays"/>
    <x v="3517"/>
    <d v="2014-07-04T11:00:00"/>
    <x v="3"/>
    <s v="Jul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n v="33"/>
    <s v="theater/plays"/>
    <n v="110"/>
    <x v="1"/>
    <s v="plays"/>
    <x v="3518"/>
    <d v="2014-10-02T14:21:00"/>
    <x v="3"/>
    <s v="Oct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n v="28"/>
    <s v="theater/plays"/>
    <n v="101"/>
    <x v="1"/>
    <s v="plays"/>
    <x v="3519"/>
    <d v="2015-03-04T14:22:30"/>
    <x v="0"/>
    <s v="Mar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n v="21"/>
    <s v="theater/plays"/>
    <n v="101"/>
    <x v="1"/>
    <s v="plays"/>
    <x v="3520"/>
    <d v="2015-09-06T13:47:00"/>
    <x v="0"/>
    <s v="Sep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n v="13"/>
    <s v="theater/plays"/>
    <n v="169"/>
    <x v="1"/>
    <s v="plays"/>
    <x v="3521"/>
    <d v="2014-09-29T08:40:20"/>
    <x v="3"/>
    <s v="Se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n v="34"/>
    <s v="theater/plays"/>
    <n v="100"/>
    <x v="1"/>
    <s v="plays"/>
    <x v="3522"/>
    <d v="2015-09-15T10:06:00"/>
    <x v="0"/>
    <s v="Sep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n v="80"/>
    <s v="theater/plays"/>
    <n v="114"/>
    <x v="1"/>
    <s v="plays"/>
    <x v="3523"/>
    <d v="2016-09-25T23:00:00"/>
    <x v="2"/>
    <s v="Sep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n v="74"/>
    <s v="theater/plays"/>
    <n v="102"/>
    <x v="1"/>
    <s v="plays"/>
    <x v="3524"/>
    <d v="2014-09-13T04:00:00"/>
    <x v="3"/>
    <s v="Sep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n v="7"/>
    <s v="theater/plays"/>
    <n v="106"/>
    <x v="1"/>
    <s v="plays"/>
    <x v="3525"/>
    <d v="2015-08-09T16:00:00"/>
    <x v="0"/>
    <s v="Aug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n v="34"/>
    <s v="theater/plays"/>
    <n v="102"/>
    <x v="1"/>
    <s v="plays"/>
    <x v="3526"/>
    <d v="2016-04-28T05:59:00"/>
    <x v="2"/>
    <s v="Ap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n v="86"/>
    <s v="theater/plays"/>
    <n v="117"/>
    <x v="1"/>
    <s v="plays"/>
    <x v="3527"/>
    <d v="2015-07-11T03:59:00"/>
    <x v="0"/>
    <s v="J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n v="37"/>
    <s v="theater/plays"/>
    <n v="101"/>
    <x v="1"/>
    <s v="plays"/>
    <x v="3528"/>
    <d v="2017-01-18T12:01:58"/>
    <x v="2"/>
    <s v="Ja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n v="18"/>
    <s v="theater/plays"/>
    <n v="132"/>
    <x v="1"/>
    <s v="plays"/>
    <x v="3529"/>
    <d v="2015-07-13T01:00:00"/>
    <x v="0"/>
    <s v="Jul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n v="22"/>
    <s v="theater/plays"/>
    <n v="100"/>
    <x v="1"/>
    <s v="plays"/>
    <x v="3530"/>
    <d v="2016-04-10T20:00:00"/>
    <x v="2"/>
    <s v="Apr"/>
  </r>
  <r>
    <n v="3531"/>
    <s v="The Reinvention of Lily Johnson"/>
    <s v="A political comedy for a crazy election year"/>
    <n v="1000"/>
    <n v="1280"/>
    <x v="0"/>
    <s v="US"/>
    <s v="USD"/>
    <n v="1467301334"/>
    <n v="1464709334"/>
    <n v="26"/>
    <s v="theater/plays"/>
    <n v="128"/>
    <x v="1"/>
    <s v="plays"/>
    <x v="3531"/>
    <d v="2016-06-30T15:42:14"/>
    <x v="2"/>
    <s v="Ju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n v="27"/>
    <s v="theater/plays"/>
    <n v="119"/>
    <x v="1"/>
    <s v="plays"/>
    <x v="3532"/>
    <d v="2014-09-18T03:59:00"/>
    <x v="3"/>
    <s v="Sep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n v="8"/>
    <s v="theater/plays"/>
    <n v="126"/>
    <x v="1"/>
    <s v="plays"/>
    <x v="3533"/>
    <d v="2015-11-11T19:16:07"/>
    <x v="0"/>
    <s v="Nov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n v="204"/>
    <s v="theater/plays"/>
    <n v="156"/>
    <x v="1"/>
    <s v="plays"/>
    <x v="3534"/>
    <d v="2015-10-01T15:00:23"/>
    <x v="0"/>
    <s v="Oct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n v="46"/>
    <s v="theater/plays"/>
    <n v="103"/>
    <x v="1"/>
    <s v="plays"/>
    <x v="3535"/>
    <d v="2015-10-02T18:00:00"/>
    <x v="0"/>
    <s v="Oct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n v="17"/>
    <s v="theater/plays"/>
    <n v="153"/>
    <x v="1"/>
    <s v="plays"/>
    <x v="3536"/>
    <d v="2015-12-20T11:59:00"/>
    <x v="0"/>
    <s v="Dec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n v="28"/>
    <s v="theater/plays"/>
    <n v="180"/>
    <x v="1"/>
    <s v="plays"/>
    <x v="3537"/>
    <d v="2014-11-17T07:59:00"/>
    <x v="3"/>
    <s v="Nov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n v="83"/>
    <s v="theater/plays"/>
    <n v="128"/>
    <x v="1"/>
    <s v="plays"/>
    <x v="3538"/>
    <d v="2016-08-17T10:05:40"/>
    <x v="2"/>
    <s v="Aug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n v="13"/>
    <s v="theater/plays"/>
    <n v="120"/>
    <x v="1"/>
    <s v="plays"/>
    <x v="3539"/>
    <d v="2016-09-08T18:08:42"/>
    <x v="2"/>
    <s v="Sep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n v="8"/>
    <s v="theater/plays"/>
    <n v="123"/>
    <x v="1"/>
    <s v="plays"/>
    <x v="3540"/>
    <d v="2016-06-26T00:04:51"/>
    <x v="2"/>
    <s v="Jun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n v="32"/>
    <s v="theater/plays"/>
    <n v="105"/>
    <x v="1"/>
    <s v="plays"/>
    <x v="3541"/>
    <d v="2015-08-31T17:31:15"/>
    <x v="0"/>
    <s v="Aug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n v="85"/>
    <s v="theater/plays"/>
    <n v="102"/>
    <x v="1"/>
    <s v="plays"/>
    <x v="3542"/>
    <d v="2014-09-07T14:23:42"/>
    <x v="3"/>
    <s v="Sep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n v="29"/>
    <s v="theater/plays"/>
    <n v="105"/>
    <x v="1"/>
    <s v="plays"/>
    <x v="3543"/>
    <d v="2015-06-25T18:07:39"/>
    <x v="0"/>
    <s v="Jun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n v="24"/>
    <s v="theater/plays"/>
    <n v="100"/>
    <x v="1"/>
    <s v="plays"/>
    <x v="3544"/>
    <d v="2015-03-07T19:57:37"/>
    <x v="0"/>
    <s v="Ma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n v="8"/>
    <s v="theater/plays"/>
    <n v="100"/>
    <x v="1"/>
    <s v="plays"/>
    <x v="3545"/>
    <d v="2015-04-11T19:22:39"/>
    <x v="0"/>
    <s v="Ap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n v="19"/>
    <s v="theater/plays"/>
    <n v="102"/>
    <x v="1"/>
    <s v="plays"/>
    <x v="3546"/>
    <d v="2015-04-01T03:59:00"/>
    <x v="0"/>
    <s v="Ap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n v="336"/>
    <s v="theater/plays"/>
    <n v="114"/>
    <x v="1"/>
    <s v="plays"/>
    <x v="3547"/>
    <d v="2016-05-14T03:59:00"/>
    <x v="2"/>
    <s v="May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n v="13"/>
    <s v="theater/plays"/>
    <n v="102"/>
    <x v="1"/>
    <s v="plays"/>
    <x v="3548"/>
    <d v="2016-03-05T01:00:00"/>
    <x v="2"/>
    <s v="Mar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n v="42"/>
    <s v="theater/plays"/>
    <n v="102"/>
    <x v="1"/>
    <s v="plays"/>
    <x v="3549"/>
    <d v="2015-09-04T09:27:53"/>
    <x v="0"/>
    <s v="Sep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n v="64"/>
    <s v="theater/plays"/>
    <n v="105"/>
    <x v="1"/>
    <s v="plays"/>
    <x v="3550"/>
    <d v="2016-05-02T21:26:38"/>
    <x v="2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n v="25"/>
    <s v="theater/plays"/>
    <n v="102"/>
    <x v="1"/>
    <s v="plays"/>
    <x v="3551"/>
    <d v="2014-05-22T22:07:00"/>
    <x v="3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n v="20"/>
    <s v="theater/plays"/>
    <n v="100"/>
    <x v="1"/>
    <s v="plays"/>
    <x v="3552"/>
    <d v="2014-06-28T14:05:24"/>
    <x v="3"/>
    <s v="Jun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n v="104"/>
    <s v="theater/plays"/>
    <n v="106"/>
    <x v="1"/>
    <s v="plays"/>
    <x v="3553"/>
    <d v="2015-08-12T00:00:00"/>
    <x v="0"/>
    <s v="Aug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n v="53"/>
    <s v="theater/plays"/>
    <n v="113"/>
    <x v="1"/>
    <s v="plays"/>
    <x v="3554"/>
    <d v="2015-02-11T17:00:00"/>
    <x v="0"/>
    <s v="Feb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n v="14"/>
    <s v="theater/plays"/>
    <n v="100"/>
    <x v="1"/>
    <s v="plays"/>
    <x v="3555"/>
    <d v="2016-11-17T11:36:34"/>
    <x v="2"/>
    <s v="Nov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n v="20"/>
    <s v="theater/plays"/>
    <n v="100"/>
    <x v="1"/>
    <s v="plays"/>
    <x v="3556"/>
    <d v="2014-08-17T15:35:24"/>
    <x v="3"/>
    <s v="Aug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n v="558"/>
    <s v="theater/plays"/>
    <n v="100"/>
    <x v="1"/>
    <s v="plays"/>
    <x v="3557"/>
    <d v="2014-05-05T06:38:31"/>
    <x v="3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n v="22"/>
    <s v="theater/plays"/>
    <n v="144"/>
    <x v="1"/>
    <s v="plays"/>
    <x v="3558"/>
    <d v="2015-06-26T21:00:00"/>
    <x v="0"/>
    <s v="Jun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n v="24"/>
    <s v="theater/plays"/>
    <n v="104"/>
    <x v="1"/>
    <s v="plays"/>
    <x v="3559"/>
    <d v="2015-07-31T08:58:00"/>
    <x v="0"/>
    <s v="J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n v="74"/>
    <s v="theater/plays"/>
    <n v="108"/>
    <x v="1"/>
    <s v="plays"/>
    <x v="3560"/>
    <d v="2015-05-27T02:45:00"/>
    <x v="0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n v="54"/>
    <s v="theater/plays"/>
    <n v="102"/>
    <x v="1"/>
    <s v="plays"/>
    <x v="3561"/>
    <d v="2015-08-05T18:36:00"/>
    <x v="0"/>
    <s v="Aug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n v="31"/>
    <s v="theater/plays"/>
    <n v="149"/>
    <x v="1"/>
    <s v="plays"/>
    <x v="3562"/>
    <d v="2016-03-13T22:00:00"/>
    <x v="2"/>
    <s v="Ma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n v="25"/>
    <s v="theater/plays"/>
    <n v="105"/>
    <x v="1"/>
    <s v="plays"/>
    <x v="3563"/>
    <d v="2016-08-01T19:00:00"/>
    <x v="2"/>
    <s v="Aug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n v="17"/>
    <s v="theater/plays"/>
    <n v="101"/>
    <x v="1"/>
    <s v="plays"/>
    <x v="3564"/>
    <d v="2015-10-05T16:00:00"/>
    <x v="0"/>
    <s v="Oct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n v="12"/>
    <s v="theater/plays"/>
    <n v="131"/>
    <x v="1"/>
    <s v="plays"/>
    <x v="3565"/>
    <d v="2014-12-31T17:50:08"/>
    <x v="3"/>
    <s v="De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n v="38"/>
    <s v="theater/plays"/>
    <n v="105"/>
    <x v="1"/>
    <s v="plays"/>
    <x v="3566"/>
    <d v="2015-01-23T12:11:23"/>
    <x v="3"/>
    <s v="Ja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n v="41"/>
    <s v="theater/plays"/>
    <n v="109"/>
    <x v="1"/>
    <s v="plays"/>
    <x v="3567"/>
    <d v="2015-06-10T19:27:24"/>
    <x v="0"/>
    <s v="Jun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n v="19"/>
    <s v="theater/plays"/>
    <n v="111"/>
    <x v="1"/>
    <s v="plays"/>
    <x v="3568"/>
    <d v="2014-09-17T17:46:34"/>
    <x v="3"/>
    <s v="Sep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n v="41"/>
    <s v="theater/plays"/>
    <n v="100"/>
    <x v="1"/>
    <s v="plays"/>
    <x v="3569"/>
    <d v="2015-01-08T16:31:36"/>
    <x v="3"/>
    <s v="Jan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n v="26"/>
    <s v="theater/plays"/>
    <n v="114"/>
    <x v="1"/>
    <s v="plays"/>
    <x v="3570"/>
    <d v="2014-12-31T07:00:00"/>
    <x v="3"/>
    <s v="Dec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n v="25"/>
    <s v="theater/plays"/>
    <n v="122"/>
    <x v="1"/>
    <s v="plays"/>
    <x v="3571"/>
    <d v="2014-10-30T20:36:53"/>
    <x v="3"/>
    <s v="Oct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n v="9"/>
    <s v="theater/plays"/>
    <n v="100"/>
    <x v="1"/>
    <s v="plays"/>
    <x v="3572"/>
    <d v="2015-06-21T13:41:22"/>
    <x v="0"/>
    <s v="Jun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n v="78"/>
    <s v="theater/plays"/>
    <n v="103"/>
    <x v="1"/>
    <s v="plays"/>
    <x v="3573"/>
    <d v="2014-11-08T10:00:46"/>
    <x v="3"/>
    <s v="Nov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n v="45"/>
    <s v="theater/plays"/>
    <n v="106"/>
    <x v="1"/>
    <s v="plays"/>
    <x v="3574"/>
    <d v="2014-11-13T23:37:28"/>
    <x v="3"/>
    <s v="Nov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n v="102"/>
    <s v="theater/plays"/>
    <n v="101"/>
    <x v="1"/>
    <s v="plays"/>
    <x v="3575"/>
    <d v="2016-08-11T03:59:00"/>
    <x v="2"/>
    <s v="Aug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n v="5"/>
    <s v="theater/plays"/>
    <n v="100"/>
    <x v="1"/>
    <s v="plays"/>
    <x v="3576"/>
    <d v="2016-12-05T14:10:54"/>
    <x v="2"/>
    <s v="Dec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n v="27"/>
    <s v="theater/plays"/>
    <n v="130"/>
    <x v="1"/>
    <s v="plays"/>
    <x v="3577"/>
    <d v="2015-04-26T06:28:00"/>
    <x v="0"/>
    <s v="Ap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n v="37"/>
    <s v="theater/plays"/>
    <n v="100"/>
    <x v="1"/>
    <s v="plays"/>
    <x v="3578"/>
    <d v="2016-04-30T17:36:17"/>
    <x v="2"/>
    <s v="Ap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n v="14"/>
    <s v="theater/plays"/>
    <n v="100"/>
    <x v="1"/>
    <s v="plays"/>
    <x v="3579"/>
    <d v="2016-03-31T17:17:36"/>
    <x v="2"/>
    <s v="Mar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n v="27"/>
    <s v="theater/plays"/>
    <n v="114"/>
    <x v="1"/>
    <s v="plays"/>
    <x v="3580"/>
    <d v="2015-03-01T04:59:00"/>
    <x v="0"/>
    <s v="Ma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n v="45"/>
    <s v="theater/plays"/>
    <n v="100"/>
    <x v="1"/>
    <s v="plays"/>
    <x v="3581"/>
    <d v="2014-07-30T11:18:30"/>
    <x v="3"/>
    <s v="Ju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n v="49"/>
    <s v="theater/plays"/>
    <n v="287"/>
    <x v="1"/>
    <s v="plays"/>
    <x v="3582"/>
    <d v="2016-04-05T02:18:02"/>
    <x v="2"/>
    <s v="Apr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n v="24"/>
    <s v="theater/plays"/>
    <n v="109"/>
    <x v="1"/>
    <s v="plays"/>
    <x v="3583"/>
    <d v="2016-04-18T09:13:25"/>
    <x v="2"/>
    <s v="Ap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n v="112"/>
    <s v="theater/plays"/>
    <n v="116"/>
    <x v="1"/>
    <s v="plays"/>
    <x v="3584"/>
    <d v="2015-07-13T07:35:44"/>
    <x v="0"/>
    <s v="Jul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n v="23"/>
    <s v="theater/plays"/>
    <n v="119"/>
    <x v="1"/>
    <s v="plays"/>
    <x v="3585"/>
    <d v="2014-12-21T17:11:30"/>
    <x v="3"/>
    <s v="Dec"/>
  </r>
  <r>
    <n v="3586"/>
    <s v="Actors &amp; Musicians who are Blind or Autistic"/>
    <s v="See Theatre In A New Light"/>
    <n v="7500"/>
    <n v="8207"/>
    <x v="0"/>
    <s v="US"/>
    <s v="USD"/>
    <n v="1474649070"/>
    <n v="1469465070"/>
    <n v="54"/>
    <s v="theater/plays"/>
    <n v="109"/>
    <x v="1"/>
    <s v="plays"/>
    <x v="3586"/>
    <d v="2016-09-23T16:44:30"/>
    <x v="2"/>
    <s v="Sep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n v="28"/>
    <s v="theater/plays"/>
    <n v="127"/>
    <x v="1"/>
    <s v="plays"/>
    <x v="3587"/>
    <d v="2016-06-27T19:00:00"/>
    <x v="2"/>
    <s v="Jun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n v="11"/>
    <s v="theater/plays"/>
    <n v="101"/>
    <x v="1"/>
    <s v="plays"/>
    <x v="3588"/>
    <d v="2015-04-29T23:00:00"/>
    <x v="0"/>
    <s v="Ap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n v="62"/>
    <s v="theater/plays"/>
    <n v="128"/>
    <x v="1"/>
    <s v="plays"/>
    <x v="3589"/>
    <d v="2015-05-26T15:32:27"/>
    <x v="0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n v="73"/>
    <s v="theater/plays"/>
    <n v="100"/>
    <x v="1"/>
    <s v="plays"/>
    <x v="3590"/>
    <d v="2014-10-20T08:00:34"/>
    <x v="3"/>
    <s v="Oct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n v="18"/>
    <s v="theater/plays"/>
    <n v="175"/>
    <x v="1"/>
    <s v="plays"/>
    <x v="3591"/>
    <d v="2015-01-24T04:59:00"/>
    <x v="3"/>
    <s v="Ja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n v="35"/>
    <s v="theater/plays"/>
    <n v="127"/>
    <x v="1"/>
    <s v="plays"/>
    <x v="3592"/>
    <d v="2015-02-11T04:59:00"/>
    <x v="3"/>
    <s v="Feb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n v="43"/>
    <s v="theater/plays"/>
    <n v="111"/>
    <x v="1"/>
    <s v="plays"/>
    <x v="3593"/>
    <d v="2015-01-05T20:26:00"/>
    <x v="3"/>
    <s v="Jan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n v="36"/>
    <s v="theater/plays"/>
    <n v="126"/>
    <x v="1"/>
    <s v="plays"/>
    <x v="3594"/>
    <d v="2016-09-04T01:36:22"/>
    <x v="2"/>
    <s v="Sep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n v="62"/>
    <s v="theater/plays"/>
    <n v="119"/>
    <x v="1"/>
    <s v="plays"/>
    <x v="3595"/>
    <d v="2015-03-13T06:59:00"/>
    <x v="0"/>
    <s v="Ma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n v="15"/>
    <s v="theater/plays"/>
    <n v="108"/>
    <x v="1"/>
    <s v="plays"/>
    <x v="3596"/>
    <d v="2014-08-26T17:09:42"/>
    <x v="3"/>
    <s v="Aug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n v="33"/>
    <s v="theater/plays"/>
    <n v="103"/>
    <x v="1"/>
    <s v="plays"/>
    <x v="3597"/>
    <d v="2016-03-03T05:59:00"/>
    <x v="2"/>
    <s v="Mar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n v="27"/>
    <s v="theater/plays"/>
    <n v="110"/>
    <x v="1"/>
    <s v="plays"/>
    <x v="3598"/>
    <d v="2014-09-03T04:59:00"/>
    <x v="3"/>
    <s v="Sep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n v="17"/>
    <s v="theater/plays"/>
    <n v="202"/>
    <x v="1"/>
    <s v="plays"/>
    <x v="3599"/>
    <d v="2015-08-30T00:00:00"/>
    <x v="0"/>
    <s v="Aug"/>
  </r>
  <r>
    <n v="3600"/>
    <s v="Pariah"/>
    <s v="The First Play From The Man Who Brought You The Black James Bond!"/>
    <n v="10"/>
    <n v="13"/>
    <x v="0"/>
    <s v="US"/>
    <s v="USD"/>
    <n v="1476390164"/>
    <n v="1473970964"/>
    <n v="4"/>
    <s v="theater/plays"/>
    <n v="130"/>
    <x v="1"/>
    <s v="plays"/>
    <x v="3600"/>
    <d v="2016-10-13T20:22:44"/>
    <x v="2"/>
    <s v="Oct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n v="53"/>
    <s v="theater/plays"/>
    <n v="104"/>
    <x v="1"/>
    <s v="plays"/>
    <x v="3601"/>
    <d v="2015-01-16T23:58:02"/>
    <x v="3"/>
    <s v="Jan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n v="49"/>
    <s v="theater/plays"/>
    <n v="100"/>
    <x v="1"/>
    <s v="plays"/>
    <x v="3602"/>
    <d v="2016-05-17T21:27:59"/>
    <x v="2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n v="57"/>
    <s v="theater/plays"/>
    <n v="171"/>
    <x v="1"/>
    <s v="plays"/>
    <x v="3603"/>
    <d v="2015-11-05T21:44:40"/>
    <x v="0"/>
    <s v="Nov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n v="69"/>
    <s v="theater/plays"/>
    <n v="113"/>
    <x v="1"/>
    <s v="plays"/>
    <x v="3604"/>
    <d v="2016-04-29T06:59:00"/>
    <x v="2"/>
    <s v="Ap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n v="15"/>
    <s v="theater/plays"/>
    <n v="184"/>
    <x v="1"/>
    <s v="plays"/>
    <x v="3605"/>
    <d v="2016-02-13T19:02:06"/>
    <x v="2"/>
    <s v="Feb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n v="64"/>
    <s v="theater/plays"/>
    <n v="130"/>
    <x v="1"/>
    <s v="plays"/>
    <x v="3606"/>
    <d v="2016-08-14T14:30:57"/>
    <x v="2"/>
    <s v="Aug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n v="20"/>
    <s v="theater/plays"/>
    <n v="105"/>
    <x v="1"/>
    <s v="plays"/>
    <x v="3607"/>
    <d v="2015-12-15T00:00:00"/>
    <x v="0"/>
    <s v="Dec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n v="27"/>
    <s v="theater/plays"/>
    <n v="100"/>
    <x v="1"/>
    <s v="plays"/>
    <x v="3608"/>
    <d v="2016-06-17T14:00:00"/>
    <x v="2"/>
    <s v="Jun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n v="21"/>
    <s v="theater/plays"/>
    <n v="153"/>
    <x v="1"/>
    <s v="plays"/>
    <x v="3609"/>
    <d v="2016-03-30T22:48:05"/>
    <x v="2"/>
    <s v="Mar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n v="31"/>
    <s v="theater/plays"/>
    <n v="162"/>
    <x v="1"/>
    <s v="plays"/>
    <x v="3610"/>
    <d v="2015-08-17T10:22:16"/>
    <x v="0"/>
    <s v="Aug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n v="51"/>
    <s v="theater/plays"/>
    <n v="136"/>
    <x v="1"/>
    <s v="plays"/>
    <x v="3611"/>
    <d v="2015-04-08T08:53:21"/>
    <x v="0"/>
    <s v="Ap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n v="57"/>
    <s v="theater/plays"/>
    <n v="144"/>
    <x v="1"/>
    <s v="plays"/>
    <x v="3612"/>
    <d v="2014-06-09T17:26:51"/>
    <x v="3"/>
    <s v="Jun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n v="20"/>
    <s v="theater/plays"/>
    <n v="100"/>
    <x v="1"/>
    <s v="plays"/>
    <x v="3613"/>
    <d v="2014-06-28T14:09:34"/>
    <x v="3"/>
    <s v="Jun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n v="71"/>
    <s v="theater/plays"/>
    <n v="101"/>
    <x v="1"/>
    <s v="plays"/>
    <x v="3614"/>
    <d v="2015-06-19T01:00:16"/>
    <x v="0"/>
    <s v="Ju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n v="72"/>
    <s v="theater/plays"/>
    <n v="107"/>
    <x v="1"/>
    <s v="plays"/>
    <x v="3615"/>
    <d v="2015-12-10T14:14:56"/>
    <x v="0"/>
    <s v="Dec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n v="45"/>
    <s v="theater/plays"/>
    <n v="125"/>
    <x v="1"/>
    <s v="plays"/>
    <x v="3616"/>
    <d v="2015-03-19T21:47:44"/>
    <x v="0"/>
    <s v="Ma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n v="51"/>
    <s v="theater/plays"/>
    <n v="119"/>
    <x v="1"/>
    <s v="plays"/>
    <x v="3617"/>
    <d v="2017-02-28T00:00:00"/>
    <x v="1"/>
    <s v="Feb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n v="56"/>
    <s v="theater/plays"/>
    <n v="101"/>
    <x v="1"/>
    <s v="plays"/>
    <x v="3618"/>
    <d v="2015-06-03T15:04:10"/>
    <x v="0"/>
    <s v="Jun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n v="17"/>
    <s v="theater/plays"/>
    <n v="113"/>
    <x v="1"/>
    <s v="plays"/>
    <x v="3619"/>
    <d v="2016-11-19T22:00:00"/>
    <x v="2"/>
    <s v="Nov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n v="197"/>
    <s v="theater/plays"/>
    <n v="105"/>
    <x v="1"/>
    <s v="plays"/>
    <x v="3620"/>
    <d v="2015-03-05T04:00:00"/>
    <x v="0"/>
    <s v="Mar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n v="70"/>
    <s v="theater/plays"/>
    <n v="110"/>
    <x v="1"/>
    <s v="plays"/>
    <x v="3621"/>
    <d v="2016-09-30T21:00:00"/>
    <x v="2"/>
    <s v="Sep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n v="21"/>
    <s v="theater/plays"/>
    <n v="100"/>
    <x v="1"/>
    <s v="plays"/>
    <x v="3622"/>
    <d v="2014-09-28T03:23:00"/>
    <x v="3"/>
    <s v="Sep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n v="34"/>
    <s v="theater/plays"/>
    <n v="120"/>
    <x v="1"/>
    <s v="plays"/>
    <x v="3623"/>
    <d v="2014-07-26T07:00:00"/>
    <x v="3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n v="39"/>
    <s v="theater/plays"/>
    <n v="105"/>
    <x v="1"/>
    <s v="plays"/>
    <x v="3624"/>
    <d v="2016-08-23T18:34:50"/>
    <x v="2"/>
    <s v="Aug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n v="78"/>
    <s v="theater/plays"/>
    <n v="103"/>
    <x v="1"/>
    <s v="plays"/>
    <x v="3625"/>
    <d v="2015-07-02T15:39:37"/>
    <x v="0"/>
    <s v="Jul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n v="48"/>
    <s v="theater/plays"/>
    <n v="102"/>
    <x v="1"/>
    <s v="plays"/>
    <x v="3626"/>
    <d v="2014-08-16T16:00:57"/>
    <x v="3"/>
    <s v="Aug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n v="29"/>
    <s v="theater/plays"/>
    <n v="100"/>
    <x v="1"/>
    <s v="plays"/>
    <x v="3627"/>
    <d v="2016-05-21T03:59:00"/>
    <x v="2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n v="0"/>
    <s v="theater/musical"/>
    <n v="0"/>
    <x v="1"/>
    <s v="musical"/>
    <x v="3628"/>
    <d v="2015-12-13T20:59:56"/>
    <x v="0"/>
    <s v="Dec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n v="2"/>
    <s v="theater/musical"/>
    <n v="0"/>
    <x v="1"/>
    <s v="musical"/>
    <x v="3629"/>
    <d v="2016-05-05T17:00:00"/>
    <x v="2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n v="1"/>
    <s v="theater/musical"/>
    <n v="0"/>
    <x v="1"/>
    <s v="musical"/>
    <x v="3630"/>
    <d v="2014-11-29T21:19:50"/>
    <x v="3"/>
    <s v="Nov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n v="59"/>
    <s v="theater/musical"/>
    <n v="51"/>
    <x v="1"/>
    <s v="musical"/>
    <x v="3631"/>
    <d v="2014-09-23T03:59:00"/>
    <x v="3"/>
    <s v="Sep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n v="1"/>
    <s v="theater/musical"/>
    <n v="20"/>
    <x v="1"/>
    <s v="musical"/>
    <x v="3632"/>
    <d v="2014-11-23T22:29:09"/>
    <x v="3"/>
    <s v="Nov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n v="31"/>
    <s v="theater/musical"/>
    <n v="35"/>
    <x v="1"/>
    <s v="musical"/>
    <x v="3633"/>
    <d v="2016-11-19T01:00:00"/>
    <x v="2"/>
    <s v="Nov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n v="18"/>
    <s v="theater/musical"/>
    <n v="4"/>
    <x v="1"/>
    <s v="musical"/>
    <x v="3634"/>
    <d v="2017-01-14T03:59:00"/>
    <x v="2"/>
    <s v="Jan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n v="10"/>
    <s v="theater/musical"/>
    <n v="36"/>
    <x v="1"/>
    <s v="musical"/>
    <x v="3635"/>
    <d v="2016-04-20T21:11:16"/>
    <x v="2"/>
    <s v="Apr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n v="0"/>
    <s v="theater/musical"/>
    <n v="0"/>
    <x v="1"/>
    <s v="musical"/>
    <x v="3636"/>
    <d v="2015-09-14T16:40:29"/>
    <x v="0"/>
    <s v="Sep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n v="14"/>
    <s v="theater/musical"/>
    <n v="31"/>
    <x v="1"/>
    <s v="musical"/>
    <x v="3637"/>
    <d v="2015-01-01T16:48:55"/>
    <x v="3"/>
    <s v="Jan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n v="2"/>
    <s v="theater/musical"/>
    <n v="7"/>
    <x v="1"/>
    <s v="musical"/>
    <x v="3638"/>
    <d v="2015-04-19T15:08:52"/>
    <x v="0"/>
    <s v="Apr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n v="1"/>
    <s v="theater/musical"/>
    <n v="0"/>
    <x v="1"/>
    <s v="musical"/>
    <x v="3639"/>
    <d v="2016-10-07T15:11:00"/>
    <x v="2"/>
    <s v="Oct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n v="3"/>
    <s v="theater/musical"/>
    <n v="6"/>
    <x v="1"/>
    <s v="musical"/>
    <x v="3640"/>
    <d v="2015-05-10T18:45:30"/>
    <x v="0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n v="0"/>
    <s v="theater/musical"/>
    <n v="0"/>
    <x v="1"/>
    <s v="musical"/>
    <x v="3641"/>
    <d v="2014-10-05T05:00:00"/>
    <x v="3"/>
    <s v="Oct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n v="2"/>
    <s v="theater/musical"/>
    <n v="2"/>
    <x v="1"/>
    <s v="musical"/>
    <x v="3642"/>
    <d v="2015-11-30T17:00:00"/>
    <x v="0"/>
    <s v="Nov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n v="0"/>
    <s v="theater/musical"/>
    <n v="0"/>
    <x v="1"/>
    <s v="musical"/>
    <x v="3643"/>
    <d v="2015-11-17T04:27:19"/>
    <x v="0"/>
    <s v="Nov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n v="12"/>
    <s v="theater/musical"/>
    <n v="16"/>
    <x v="1"/>
    <s v="musical"/>
    <x v="3644"/>
    <d v="2016-03-08T04:59:00"/>
    <x v="2"/>
    <s v="Mar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n v="1"/>
    <s v="theater/musical"/>
    <n v="0"/>
    <x v="1"/>
    <s v="musical"/>
    <x v="3645"/>
    <d v="2016-11-22T00:17:18"/>
    <x v="2"/>
    <s v="Nov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n v="8"/>
    <s v="theater/musical"/>
    <n v="5"/>
    <x v="1"/>
    <s v="musical"/>
    <x v="3646"/>
    <d v="2015-06-16T23:30:00"/>
    <x v="0"/>
    <s v="Jun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n v="2"/>
    <s v="theater/musical"/>
    <n v="6"/>
    <x v="1"/>
    <s v="musical"/>
    <x v="3647"/>
    <d v="2016-09-30T17:58:47"/>
    <x v="2"/>
    <s v="Sep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n v="73"/>
    <s v="theater/plays"/>
    <n v="100"/>
    <x v="1"/>
    <s v="plays"/>
    <x v="3648"/>
    <d v="2014-10-05T07:00:45"/>
    <x v="3"/>
    <s v="Oct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n v="8"/>
    <s v="theater/plays"/>
    <n v="104"/>
    <x v="1"/>
    <s v="plays"/>
    <x v="3649"/>
    <d v="2014-06-16T17:06:34"/>
    <x v="3"/>
    <s v="Jun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n v="17"/>
    <s v="theater/plays"/>
    <n v="100"/>
    <x v="1"/>
    <s v="plays"/>
    <x v="3650"/>
    <d v="2016-02-02T11:29:44"/>
    <x v="2"/>
    <s v="Feb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n v="9"/>
    <s v="theater/plays"/>
    <n v="104"/>
    <x v="1"/>
    <s v="plays"/>
    <x v="3651"/>
    <d v="2014-08-10T15:59:00"/>
    <x v="3"/>
    <s v="Aug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n v="17"/>
    <s v="theater/plays"/>
    <n v="251"/>
    <x v="1"/>
    <s v="plays"/>
    <x v="3652"/>
    <d v="2016-08-25T03:59:00"/>
    <x v="2"/>
    <s v="Aug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n v="33"/>
    <s v="theater/plays"/>
    <n v="101"/>
    <x v="1"/>
    <s v="plays"/>
    <x v="3653"/>
    <d v="2015-08-05T08:43:27"/>
    <x v="0"/>
    <s v="Aug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n v="38"/>
    <s v="theater/plays"/>
    <n v="174"/>
    <x v="1"/>
    <s v="plays"/>
    <x v="3654"/>
    <d v="2016-04-03T17:00:00"/>
    <x v="2"/>
    <s v="Apr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n v="79"/>
    <s v="theater/plays"/>
    <n v="116"/>
    <x v="1"/>
    <s v="plays"/>
    <x v="3655"/>
    <d v="2015-07-18T06:59:00"/>
    <x v="0"/>
    <s v="J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n v="46"/>
    <s v="theater/plays"/>
    <n v="106"/>
    <x v="1"/>
    <s v="plays"/>
    <x v="3656"/>
    <d v="2017-02-01T22:59:00"/>
    <x v="1"/>
    <s v="Feb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n v="20"/>
    <s v="theater/plays"/>
    <n v="111"/>
    <x v="1"/>
    <s v="plays"/>
    <x v="3657"/>
    <d v="2016-06-01T21:42:00"/>
    <x v="2"/>
    <s v="Jun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n v="20"/>
    <s v="theater/plays"/>
    <n v="101"/>
    <x v="1"/>
    <s v="plays"/>
    <x v="3658"/>
    <d v="2014-07-02T03:59:00"/>
    <x v="3"/>
    <s v="Jul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n v="13"/>
    <s v="theater/plays"/>
    <n v="102"/>
    <x v="1"/>
    <s v="plays"/>
    <x v="3659"/>
    <d v="2015-03-19T14:39:00"/>
    <x v="0"/>
    <s v="Ma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n v="22"/>
    <s v="theater/plays"/>
    <n v="100"/>
    <x v="1"/>
    <s v="plays"/>
    <x v="3660"/>
    <d v="2014-12-23T21:08:45"/>
    <x v="3"/>
    <s v="Dec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n v="36"/>
    <s v="theater/plays"/>
    <n v="111"/>
    <x v="1"/>
    <s v="plays"/>
    <x v="3661"/>
    <d v="2016-04-10T04:00:00"/>
    <x v="2"/>
    <s v="Ap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n v="40"/>
    <s v="theater/plays"/>
    <n v="101"/>
    <x v="1"/>
    <s v="plays"/>
    <x v="3662"/>
    <d v="2015-03-31T04:16:54"/>
    <x v="0"/>
    <s v="Ma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n v="9"/>
    <s v="theater/plays"/>
    <n v="104"/>
    <x v="1"/>
    <s v="plays"/>
    <x v="3663"/>
    <d v="2016-12-21T11:50:30"/>
    <x v="2"/>
    <s v="Dec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n v="19"/>
    <s v="theater/plays"/>
    <n v="109"/>
    <x v="1"/>
    <s v="plays"/>
    <x v="3664"/>
    <d v="2016-06-16T05:58:09"/>
    <x v="2"/>
    <s v="Ju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n v="14"/>
    <s v="theater/plays"/>
    <n v="115"/>
    <x v="1"/>
    <s v="plays"/>
    <x v="3665"/>
    <d v="2015-10-28T19:54:00"/>
    <x v="0"/>
    <s v="Oct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n v="38"/>
    <s v="theater/plays"/>
    <n v="100"/>
    <x v="1"/>
    <s v="plays"/>
    <x v="3666"/>
    <d v="2014-07-24T07:00:00"/>
    <x v="3"/>
    <s v="J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n v="58"/>
    <s v="theater/plays"/>
    <n v="103"/>
    <x v="1"/>
    <s v="plays"/>
    <x v="3667"/>
    <d v="2015-07-18T23:16:59"/>
    <x v="0"/>
    <s v="J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n v="28"/>
    <s v="theater/plays"/>
    <n v="104"/>
    <x v="1"/>
    <s v="plays"/>
    <x v="3668"/>
    <d v="2015-07-23T18:33:00"/>
    <x v="0"/>
    <s v="Jul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n v="17"/>
    <s v="theater/plays"/>
    <n v="138"/>
    <x v="1"/>
    <s v="plays"/>
    <x v="3669"/>
    <d v="2015-06-11T16:12:17"/>
    <x v="0"/>
    <s v="Jun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n v="12"/>
    <s v="theater/plays"/>
    <n v="110"/>
    <x v="1"/>
    <s v="plays"/>
    <x v="3670"/>
    <d v="2015-05-31T23:00:00"/>
    <x v="0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n v="40"/>
    <s v="theater/plays"/>
    <n v="101"/>
    <x v="1"/>
    <s v="plays"/>
    <x v="3671"/>
    <d v="2014-07-21T03:59:00"/>
    <x v="3"/>
    <s v="J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n v="57"/>
    <s v="theater/plays"/>
    <n v="102"/>
    <x v="1"/>
    <s v="plays"/>
    <x v="3672"/>
    <d v="2014-09-26T22:43:04"/>
    <x v="3"/>
    <s v="Sep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n v="114"/>
    <s v="theater/plays"/>
    <n v="114"/>
    <x v="1"/>
    <s v="plays"/>
    <x v="3673"/>
    <d v="2014-11-05T12:52:00"/>
    <x v="3"/>
    <s v="Nov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n v="31"/>
    <s v="theater/plays"/>
    <n v="100"/>
    <x v="1"/>
    <s v="plays"/>
    <x v="3674"/>
    <d v="2016-09-03T20:57:09"/>
    <x v="2"/>
    <s v="Sep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n v="3"/>
    <s v="theater/plays"/>
    <n v="140"/>
    <x v="1"/>
    <s v="plays"/>
    <x v="3675"/>
    <d v="2016-05-15T23:00:00"/>
    <x v="2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n v="16"/>
    <s v="theater/plays"/>
    <n v="129"/>
    <x v="1"/>
    <s v="plays"/>
    <x v="3676"/>
    <d v="2014-09-12T19:34:44"/>
    <x v="3"/>
    <s v="Sep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n v="199"/>
    <s v="theater/plays"/>
    <n v="103"/>
    <x v="1"/>
    <s v="plays"/>
    <x v="3677"/>
    <d v="2014-07-03T03:59:00"/>
    <x v="3"/>
    <s v="Jul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n v="31"/>
    <s v="theater/plays"/>
    <n v="103"/>
    <x v="1"/>
    <s v="plays"/>
    <x v="3678"/>
    <d v="2015-05-31T12:44:58"/>
    <x v="0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n v="30"/>
    <s v="theater/plays"/>
    <n v="110"/>
    <x v="1"/>
    <s v="plays"/>
    <x v="3679"/>
    <d v="2014-07-01T04:59:00"/>
    <x v="3"/>
    <s v="J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n v="34"/>
    <s v="theater/plays"/>
    <n v="113"/>
    <x v="1"/>
    <s v="plays"/>
    <x v="3680"/>
    <d v="2016-10-05T10:53:54"/>
    <x v="2"/>
    <s v="Oct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n v="18"/>
    <s v="theater/plays"/>
    <n v="112"/>
    <x v="1"/>
    <s v="plays"/>
    <x v="3681"/>
    <d v="2016-01-15T15:38:10"/>
    <x v="2"/>
    <s v="Ja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n v="67"/>
    <s v="theater/plays"/>
    <n v="139"/>
    <x v="1"/>
    <s v="plays"/>
    <x v="3682"/>
    <d v="2014-06-16T06:59:00"/>
    <x v="3"/>
    <s v="Jun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n v="66"/>
    <s v="theater/plays"/>
    <n v="111"/>
    <x v="1"/>
    <s v="plays"/>
    <x v="3683"/>
    <d v="2016-10-20T02:48:16"/>
    <x v="2"/>
    <s v="Oct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n v="23"/>
    <s v="theater/plays"/>
    <n v="139"/>
    <x v="1"/>
    <s v="plays"/>
    <x v="3684"/>
    <d v="2015-09-02T04:19:46"/>
    <x v="0"/>
    <s v="Sep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n v="126"/>
    <s v="theater/plays"/>
    <n v="106"/>
    <x v="1"/>
    <s v="plays"/>
    <x v="3685"/>
    <d v="2014-05-19T21:00:00"/>
    <x v="3"/>
    <s v="Ma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n v="6"/>
    <s v="theater/plays"/>
    <n v="101"/>
    <x v="1"/>
    <s v="plays"/>
    <x v="3686"/>
    <d v="2015-08-29T03:59:00"/>
    <x v="0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n v="25"/>
    <s v="theater/plays"/>
    <n v="100"/>
    <x v="1"/>
    <s v="plays"/>
    <x v="3687"/>
    <d v="2014-06-27T05:14:15"/>
    <x v="3"/>
    <s v="Jun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n v="39"/>
    <s v="theater/plays"/>
    <n v="109"/>
    <x v="1"/>
    <s v="plays"/>
    <x v="3688"/>
    <d v="2014-08-08T18:53:24"/>
    <x v="3"/>
    <s v="Aug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n v="62"/>
    <s v="theater/plays"/>
    <n v="118"/>
    <x v="1"/>
    <s v="plays"/>
    <x v="3689"/>
    <d v="2015-06-21T22:25:00"/>
    <x v="0"/>
    <s v="Jun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n v="31"/>
    <s v="theater/plays"/>
    <n v="120"/>
    <x v="1"/>
    <s v="plays"/>
    <x v="3690"/>
    <d v="2014-11-27T15:21:23"/>
    <x v="3"/>
    <s v="Nov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n v="274"/>
    <s v="theater/plays"/>
    <n v="128"/>
    <x v="1"/>
    <s v="plays"/>
    <x v="3691"/>
    <d v="2015-03-02T04:59:00"/>
    <x v="0"/>
    <s v="Mar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n v="17"/>
    <s v="theater/plays"/>
    <n v="126"/>
    <x v="1"/>
    <s v="plays"/>
    <x v="3692"/>
    <d v="2014-09-19T00:00:00"/>
    <x v="3"/>
    <s v="Sep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n v="14"/>
    <s v="theater/plays"/>
    <n v="129"/>
    <x v="1"/>
    <s v="plays"/>
    <x v="3693"/>
    <d v="2015-11-30T22:30:00"/>
    <x v="0"/>
    <s v="Nov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n v="60"/>
    <s v="theater/plays"/>
    <n v="107"/>
    <x v="1"/>
    <s v="plays"/>
    <x v="3694"/>
    <d v="2016-06-06T02:00:00"/>
    <x v="2"/>
    <s v="Jun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n v="33"/>
    <s v="theater/plays"/>
    <n v="100"/>
    <x v="1"/>
    <s v="plays"/>
    <x v="3695"/>
    <d v="2015-01-11T20:53:30"/>
    <x v="3"/>
    <s v="Ja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n v="78"/>
    <s v="theater/plays"/>
    <n v="155"/>
    <x v="1"/>
    <s v="plays"/>
    <x v="3696"/>
    <d v="2015-02-13T14:48:36"/>
    <x v="3"/>
    <s v="Feb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n v="30"/>
    <s v="theater/plays"/>
    <n v="108"/>
    <x v="1"/>
    <s v="plays"/>
    <x v="3697"/>
    <d v="2016-05-10T11:10:48"/>
    <x v="2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n v="136"/>
    <s v="theater/plays"/>
    <n v="111"/>
    <x v="1"/>
    <s v="plays"/>
    <x v="3698"/>
    <d v="2016-03-02T19:21:27"/>
    <x v="2"/>
    <s v="Mar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n v="40"/>
    <s v="theater/plays"/>
    <n v="101"/>
    <x v="1"/>
    <s v="plays"/>
    <x v="3699"/>
    <d v="2014-10-15T14:26:56"/>
    <x v="3"/>
    <s v="Oct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n v="18"/>
    <s v="theater/plays"/>
    <n v="121"/>
    <x v="1"/>
    <s v="plays"/>
    <x v="3700"/>
    <d v="2014-09-30T16:00:00"/>
    <x v="3"/>
    <s v="Sep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n v="39"/>
    <s v="theater/plays"/>
    <n v="100"/>
    <x v="1"/>
    <s v="plays"/>
    <x v="3701"/>
    <d v="2015-06-04T12:59:53"/>
    <x v="0"/>
    <s v="Jun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n v="21"/>
    <s v="theater/plays"/>
    <n v="109"/>
    <x v="1"/>
    <s v="plays"/>
    <x v="3702"/>
    <d v="2016-07-10T22:59:00"/>
    <x v="2"/>
    <s v="J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n v="30"/>
    <s v="theater/plays"/>
    <n v="123"/>
    <x v="1"/>
    <s v="plays"/>
    <x v="3703"/>
    <d v="2016-08-13T06:59:00"/>
    <x v="2"/>
    <s v="Aug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n v="27"/>
    <s v="theater/plays"/>
    <n v="136"/>
    <x v="1"/>
    <s v="plays"/>
    <x v="3704"/>
    <d v="2016-05-31T16:33:14"/>
    <x v="2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n v="35"/>
    <s v="theater/plays"/>
    <n v="103"/>
    <x v="1"/>
    <s v="plays"/>
    <x v="3705"/>
    <d v="2014-06-23T18:00:00"/>
    <x v="3"/>
    <s v="Ju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n v="13"/>
    <s v="theater/plays"/>
    <n v="121"/>
    <x v="1"/>
    <s v="plays"/>
    <x v="3706"/>
    <d v="2014-09-12T21:55:49"/>
    <x v="3"/>
    <s v="Sep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n v="23"/>
    <s v="theater/plays"/>
    <n v="186"/>
    <x v="1"/>
    <s v="plays"/>
    <x v="3707"/>
    <d v="2016-07-22T05:26:00"/>
    <x v="2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n v="39"/>
    <s v="theater/plays"/>
    <n v="300"/>
    <x v="1"/>
    <s v="plays"/>
    <x v="3708"/>
    <d v="2014-07-04T03:24:46"/>
    <x v="3"/>
    <s v="Jul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n v="35"/>
    <s v="theater/plays"/>
    <n v="108"/>
    <x v="1"/>
    <s v="plays"/>
    <x v="3709"/>
    <d v="2014-06-25T16:59:06"/>
    <x v="3"/>
    <s v="Jun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n v="27"/>
    <s v="theater/plays"/>
    <n v="141"/>
    <x v="1"/>
    <s v="plays"/>
    <x v="3710"/>
    <d v="2015-04-03T13:49:48"/>
    <x v="0"/>
    <s v="Apr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n v="21"/>
    <s v="theater/plays"/>
    <n v="114"/>
    <x v="1"/>
    <s v="plays"/>
    <x v="3711"/>
    <d v="2014-06-15T16:00:00"/>
    <x v="3"/>
    <s v="Jun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n v="104"/>
    <s v="theater/plays"/>
    <n v="154"/>
    <x v="1"/>
    <s v="plays"/>
    <x v="3712"/>
    <d v="2015-05-31T06:59:00"/>
    <x v="0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n v="19"/>
    <s v="theater/plays"/>
    <n v="102"/>
    <x v="1"/>
    <s v="plays"/>
    <x v="3713"/>
    <d v="2016-06-04T17:42:46"/>
    <x v="2"/>
    <s v="Jun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n v="97"/>
    <s v="theater/plays"/>
    <n v="102"/>
    <x v="1"/>
    <s v="plays"/>
    <x v="3714"/>
    <d v="2015-05-26T03:59:00"/>
    <x v="0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n v="27"/>
    <s v="theater/plays"/>
    <n v="103"/>
    <x v="1"/>
    <s v="plays"/>
    <x v="3715"/>
    <d v="2015-03-31T12:52:00"/>
    <x v="0"/>
    <s v="Mar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n v="24"/>
    <s v="theater/plays"/>
    <n v="156"/>
    <x v="1"/>
    <s v="plays"/>
    <x v="3716"/>
    <d v="2016-01-21T21:18:29"/>
    <x v="0"/>
    <s v="Jan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n v="13"/>
    <s v="theater/plays"/>
    <n v="101"/>
    <x v="1"/>
    <s v="plays"/>
    <x v="3717"/>
    <d v="2015-05-09T20:47:29"/>
    <x v="0"/>
    <s v="Ma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n v="46"/>
    <s v="theater/plays"/>
    <n v="239"/>
    <x v="1"/>
    <s v="plays"/>
    <x v="3718"/>
    <d v="2015-02-27T17:11:15"/>
    <x v="0"/>
    <s v="Feb"/>
  </r>
  <r>
    <n v="3719"/>
    <s v="Corium"/>
    <s v="A new piece of physical theatre about love, regret and longing."/>
    <n v="200"/>
    <n v="420"/>
    <x v="0"/>
    <s v="GB"/>
    <s v="GBP"/>
    <n v="1434994266"/>
    <n v="1432402266"/>
    <n v="4"/>
    <s v="theater/plays"/>
    <n v="210"/>
    <x v="1"/>
    <s v="plays"/>
    <x v="3719"/>
    <d v="2015-06-22T17:31:06"/>
    <x v="0"/>
    <s v="Jun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n v="40"/>
    <s v="theater/plays"/>
    <n v="105"/>
    <x v="1"/>
    <s v="plays"/>
    <x v="3720"/>
    <d v="2015-07-02T23:50:06"/>
    <x v="0"/>
    <s v="J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n v="44"/>
    <s v="theater/plays"/>
    <n v="101"/>
    <x v="1"/>
    <s v="plays"/>
    <x v="3721"/>
    <d v="2014-11-05T23:28:04"/>
    <x v="3"/>
    <s v="Nov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n v="35"/>
    <s v="theater/plays"/>
    <n v="111"/>
    <x v="1"/>
    <s v="plays"/>
    <x v="3722"/>
    <d v="2016-02-11T22:59:00"/>
    <x v="2"/>
    <s v="Feb"/>
  </r>
  <r>
    <n v="3723"/>
    <s v="Beauty and the Beast"/>
    <s v="Saltmine Theatre Company present Beauty and the Beast:"/>
    <n v="4500"/>
    <n v="4592"/>
    <x v="0"/>
    <s v="GB"/>
    <s v="GBP"/>
    <n v="1417374262"/>
    <n v="1414778662"/>
    <n v="63"/>
    <s v="theater/plays"/>
    <n v="102"/>
    <x v="1"/>
    <s v="plays"/>
    <x v="3723"/>
    <d v="2014-11-30T19:04:22"/>
    <x v="3"/>
    <s v="Nov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n v="89"/>
    <s v="theater/plays"/>
    <n v="103"/>
    <x v="1"/>
    <s v="plays"/>
    <x v="3724"/>
    <d v="2016-05-04T23:00:00"/>
    <x v="2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n v="15"/>
    <s v="theater/plays"/>
    <n v="127"/>
    <x v="1"/>
    <s v="plays"/>
    <x v="3725"/>
    <d v="2016-02-18T21:30:00"/>
    <x v="2"/>
    <s v="Feb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n v="46"/>
    <s v="theater/plays"/>
    <n v="339"/>
    <x v="1"/>
    <s v="plays"/>
    <x v="3726"/>
    <d v="2016-04-29T21:00:00"/>
    <x v="2"/>
    <s v="Ap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n v="33"/>
    <s v="theater/plays"/>
    <n v="101"/>
    <x v="1"/>
    <s v="plays"/>
    <x v="3727"/>
    <d v="2016-10-20T04:55:00"/>
    <x v="2"/>
    <s v="Oct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n v="31"/>
    <s v="theater/plays"/>
    <n v="9"/>
    <x v="1"/>
    <s v="plays"/>
    <x v="3728"/>
    <d v="2015-08-19T04:06:16"/>
    <x v="0"/>
    <s v="Aug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n v="5"/>
    <s v="theater/plays"/>
    <n v="7"/>
    <x v="1"/>
    <s v="plays"/>
    <x v="3729"/>
    <d v="2015-03-23T03:55:12"/>
    <x v="0"/>
    <s v="Ma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n v="1"/>
    <s v="theater/plays"/>
    <n v="10"/>
    <x v="1"/>
    <s v="plays"/>
    <x v="3730"/>
    <d v="2015-08-17T16:15:59"/>
    <x v="0"/>
    <s v="Aug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n v="12"/>
    <s v="theater/plays"/>
    <n v="11"/>
    <x v="1"/>
    <s v="plays"/>
    <x v="3731"/>
    <d v="2015-01-10T03:23:00"/>
    <x v="3"/>
    <s v="Jan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n v="4"/>
    <s v="theater/plays"/>
    <n v="15"/>
    <x v="1"/>
    <s v="plays"/>
    <x v="3732"/>
    <d v="2015-01-24T12:00:00"/>
    <x v="3"/>
    <s v="Jan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n v="0"/>
    <s v="theater/plays"/>
    <n v="0"/>
    <x v="1"/>
    <s v="plays"/>
    <x v="3733"/>
    <d v="2015-04-18T22:30:00"/>
    <x v="0"/>
    <s v="Apr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n v="7"/>
    <s v="theater/plays"/>
    <n v="28"/>
    <x v="1"/>
    <s v="plays"/>
    <x v="3734"/>
    <d v="2015-05-25T21:38:16"/>
    <x v="0"/>
    <s v="May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n v="2"/>
    <s v="theater/plays"/>
    <n v="13"/>
    <x v="1"/>
    <s v="plays"/>
    <x v="3735"/>
    <d v="2015-05-28T16:38:09"/>
    <x v="0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n v="1"/>
    <s v="theater/plays"/>
    <n v="1"/>
    <x v="1"/>
    <s v="plays"/>
    <x v="3736"/>
    <d v="2015-03-23T18:00:00"/>
    <x v="0"/>
    <s v="Mar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n v="4"/>
    <s v="theater/plays"/>
    <n v="21"/>
    <x v="1"/>
    <s v="plays"/>
    <x v="3737"/>
    <d v="2015-11-12T06:59:00"/>
    <x v="0"/>
    <s v="Nov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n v="6"/>
    <s v="theater/plays"/>
    <n v="18"/>
    <x v="1"/>
    <s v="plays"/>
    <x v="3738"/>
    <d v="2014-07-15T22:00:00"/>
    <x v="3"/>
    <s v="Ju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n v="8"/>
    <s v="theater/plays"/>
    <n v="20"/>
    <x v="1"/>
    <s v="plays"/>
    <x v="3739"/>
    <d v="2016-07-17T10:47:48"/>
    <x v="2"/>
    <s v="Jul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n v="14"/>
    <s v="theater/plays"/>
    <n v="18"/>
    <x v="1"/>
    <s v="plays"/>
    <x v="3740"/>
    <d v="2014-08-12T01:53:58"/>
    <x v="3"/>
    <s v="Aug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n v="0"/>
    <s v="theater/plays"/>
    <n v="0"/>
    <x v="1"/>
    <s v="plays"/>
    <x v="3741"/>
    <d v="2015-12-17T22:05:50"/>
    <x v="0"/>
    <s v="Dec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n v="4"/>
    <s v="theater/plays"/>
    <n v="2"/>
    <x v="1"/>
    <s v="plays"/>
    <x v="3742"/>
    <d v="2014-09-06T05:09:04"/>
    <x v="3"/>
    <s v="Sep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n v="0"/>
    <s v="theater/plays"/>
    <n v="0"/>
    <x v="1"/>
    <s v="plays"/>
    <x v="3743"/>
    <d v="2014-07-03T17:02:44"/>
    <x v="3"/>
    <s v="Jul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n v="0"/>
    <s v="theater/plays"/>
    <n v="0"/>
    <x v="1"/>
    <s v="plays"/>
    <x v="3744"/>
    <d v="2014-07-05T03:59:00"/>
    <x v="3"/>
    <s v="Jul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n v="1"/>
    <s v="theater/plays"/>
    <n v="10"/>
    <x v="1"/>
    <s v="plays"/>
    <x v="3745"/>
    <d v="2014-08-10T16:45:02"/>
    <x v="3"/>
    <s v="Aug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n v="1"/>
    <s v="theater/plays"/>
    <n v="2"/>
    <x v="1"/>
    <s v="plays"/>
    <x v="3746"/>
    <d v="2016-10-08T09:20:39"/>
    <x v="2"/>
    <s v="Oct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n v="1"/>
    <s v="theater/plays"/>
    <n v="1"/>
    <x v="1"/>
    <s v="plays"/>
    <x v="3747"/>
    <d v="2015-07-05T22:59:00"/>
    <x v="0"/>
    <s v="Jul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n v="52"/>
    <s v="theater/musical"/>
    <n v="104"/>
    <x v="1"/>
    <s v="musical"/>
    <x v="3748"/>
    <d v="2016-02-16T05:59:00"/>
    <x v="2"/>
    <s v="Feb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n v="7"/>
    <s v="theater/musical"/>
    <n v="105"/>
    <x v="1"/>
    <s v="musical"/>
    <x v="3749"/>
    <d v="2016-04-29T03:59:00"/>
    <x v="2"/>
    <s v="Ap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n v="28"/>
    <s v="theater/musical"/>
    <n v="100"/>
    <x v="1"/>
    <s v="musical"/>
    <x v="3750"/>
    <d v="2015-02-10T07:59:00"/>
    <x v="0"/>
    <s v="Feb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n v="11"/>
    <s v="theater/musical"/>
    <n v="133"/>
    <x v="1"/>
    <s v="musical"/>
    <x v="3751"/>
    <d v="2016-04-02T23:51:13"/>
    <x v="2"/>
    <s v="Ap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n v="15"/>
    <s v="theater/musical"/>
    <n v="113"/>
    <x v="1"/>
    <s v="musical"/>
    <x v="3752"/>
    <d v="2016-10-16T21:00:00"/>
    <x v="2"/>
    <s v="Oct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n v="30"/>
    <s v="theater/musical"/>
    <n v="103"/>
    <x v="1"/>
    <s v="musical"/>
    <x v="3753"/>
    <d v="2015-06-03T00:00:00"/>
    <x v="0"/>
    <s v="Jun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n v="27"/>
    <s v="theater/musical"/>
    <n v="120"/>
    <x v="1"/>
    <s v="musical"/>
    <x v="3754"/>
    <d v="2014-07-26T04:59:00"/>
    <x v="3"/>
    <s v="Ju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n v="28"/>
    <s v="theater/musical"/>
    <n v="130"/>
    <x v="1"/>
    <s v="musical"/>
    <x v="3755"/>
    <d v="2016-04-15T20:48:27"/>
    <x v="2"/>
    <s v="Ap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n v="17"/>
    <s v="theater/musical"/>
    <n v="101"/>
    <x v="1"/>
    <s v="musical"/>
    <x v="3756"/>
    <d v="2014-06-11T19:33:18"/>
    <x v="3"/>
    <s v="Ju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n v="50"/>
    <s v="theater/musical"/>
    <n v="109"/>
    <x v="1"/>
    <s v="musical"/>
    <x v="3757"/>
    <d v="2014-12-01T20:25:15"/>
    <x v="3"/>
    <s v="Dec"/>
  </r>
  <r>
    <n v="3758"/>
    <s v="Luigi's Ladies"/>
    <s v="LUIGI'S LADIES: an original one-woman musical comedy"/>
    <n v="1500"/>
    <n v="1535"/>
    <x v="0"/>
    <s v="US"/>
    <s v="USD"/>
    <n v="1400475600"/>
    <n v="1397819938"/>
    <n v="26"/>
    <s v="theater/musical"/>
    <n v="102"/>
    <x v="1"/>
    <s v="musical"/>
    <x v="3758"/>
    <d v="2014-05-19T05:00:00"/>
    <x v="3"/>
    <s v="May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n v="88"/>
    <s v="theater/musical"/>
    <n v="110"/>
    <x v="1"/>
    <s v="musical"/>
    <x v="3759"/>
    <d v="2015-08-26T02:35:53"/>
    <x v="0"/>
    <s v="Aug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n v="91"/>
    <s v="theater/musical"/>
    <n v="101"/>
    <x v="1"/>
    <s v="musical"/>
    <x v="3760"/>
    <d v="2014-05-05T12:36:26"/>
    <x v="3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n v="3"/>
    <s v="theater/musical"/>
    <n v="100"/>
    <x v="1"/>
    <s v="musical"/>
    <x v="3761"/>
    <d v="2015-08-10T23:00:00"/>
    <x v="0"/>
    <s v="Aug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n v="28"/>
    <s v="theater/musical"/>
    <n v="106"/>
    <x v="1"/>
    <s v="musical"/>
    <x v="3762"/>
    <d v="2015-08-02T19:31:29"/>
    <x v="0"/>
    <s v="Aug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n v="77"/>
    <s v="theater/musical"/>
    <n v="100"/>
    <x v="1"/>
    <s v="musical"/>
    <x v="3763"/>
    <d v="2015-04-01T17:00:26"/>
    <x v="0"/>
    <s v="Apr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n v="27"/>
    <s v="theater/musical"/>
    <n v="100"/>
    <x v="1"/>
    <s v="musical"/>
    <x v="3764"/>
    <d v="2016-05-29T00:36:00"/>
    <x v="2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n v="107"/>
    <s v="theater/musical"/>
    <n v="113"/>
    <x v="1"/>
    <s v="musical"/>
    <x v="3765"/>
    <d v="2014-07-30T18:38:02"/>
    <x v="3"/>
    <s v="Ju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n v="96"/>
    <s v="theater/musical"/>
    <n v="103"/>
    <x v="1"/>
    <s v="musical"/>
    <x v="3766"/>
    <d v="2014-07-03T04:00:45"/>
    <x v="3"/>
    <s v="Ju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n v="56"/>
    <s v="theater/musical"/>
    <n v="117"/>
    <x v="1"/>
    <s v="musical"/>
    <x v="3767"/>
    <d v="2015-03-01T04:59:00"/>
    <x v="0"/>
    <s v="Ma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n v="58"/>
    <s v="theater/musical"/>
    <n v="108"/>
    <x v="1"/>
    <s v="musical"/>
    <x v="3768"/>
    <d v="2014-06-12T17:28:10"/>
    <x v="3"/>
    <s v="Jun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n v="15"/>
    <s v="theater/musical"/>
    <n v="100"/>
    <x v="1"/>
    <s v="musical"/>
    <x v="3769"/>
    <d v="2016-04-15T14:21:19"/>
    <x v="2"/>
    <s v="Ap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n v="20"/>
    <s v="theater/musical"/>
    <n v="100"/>
    <x v="1"/>
    <s v="musical"/>
    <x v="3770"/>
    <d v="2015-06-13T22:20:10"/>
    <x v="0"/>
    <s v="Jun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n v="38"/>
    <s v="theater/musical"/>
    <n v="146"/>
    <x v="1"/>
    <s v="musical"/>
    <x v="3771"/>
    <d v="2016-05-18T00:00:00"/>
    <x v="2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n v="33"/>
    <s v="theater/musical"/>
    <n v="110"/>
    <x v="1"/>
    <s v="musical"/>
    <x v="3772"/>
    <d v="2016-11-29T06:00:00"/>
    <x v="2"/>
    <s v="Nov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n v="57"/>
    <s v="theater/musical"/>
    <n v="108"/>
    <x v="1"/>
    <s v="musical"/>
    <x v="3773"/>
    <d v="2016-11-15T02:08:00"/>
    <x v="2"/>
    <s v="Nov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n v="25"/>
    <s v="theater/musical"/>
    <n v="100"/>
    <x v="1"/>
    <s v="musical"/>
    <x v="3774"/>
    <d v="2015-04-09T19:00:55"/>
    <x v="0"/>
    <s v="Ap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n v="14"/>
    <s v="theater/musical"/>
    <n v="100"/>
    <x v="1"/>
    <s v="musical"/>
    <x v="3775"/>
    <d v="2015-04-09T04:00:00"/>
    <x v="0"/>
    <s v="Ap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n v="94"/>
    <s v="theater/musical"/>
    <n v="107"/>
    <x v="1"/>
    <s v="musical"/>
    <x v="3776"/>
    <d v="2014-08-01T01:00:00"/>
    <x v="3"/>
    <s v="Aug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n v="59"/>
    <s v="theater/musical"/>
    <n v="143"/>
    <x v="1"/>
    <s v="musical"/>
    <x v="3777"/>
    <d v="2014-09-27T04:00:00"/>
    <x v="3"/>
    <s v="Sep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n v="36"/>
    <s v="theater/musical"/>
    <n v="105"/>
    <x v="1"/>
    <s v="musical"/>
    <x v="3778"/>
    <d v="2015-02-14T19:39:40"/>
    <x v="3"/>
    <s v="Feb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n v="115"/>
    <s v="theater/musical"/>
    <n v="104"/>
    <x v="1"/>
    <s v="musical"/>
    <x v="3779"/>
    <d v="2016-03-26T16:39:00"/>
    <x v="2"/>
    <s v="Ma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n v="30"/>
    <s v="theater/musical"/>
    <n v="120"/>
    <x v="1"/>
    <s v="musical"/>
    <x v="3780"/>
    <d v="2015-07-13T20:06:00"/>
    <x v="0"/>
    <s v="J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n v="52"/>
    <s v="theater/musical"/>
    <n v="110"/>
    <x v="1"/>
    <s v="musical"/>
    <x v="3781"/>
    <d v="2014-09-08T21:11:25"/>
    <x v="3"/>
    <s v="Sep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n v="27"/>
    <s v="theater/musical"/>
    <n v="102"/>
    <x v="1"/>
    <s v="musical"/>
    <x v="3782"/>
    <d v="2016-07-24T23:00:00"/>
    <x v="2"/>
    <s v="J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n v="24"/>
    <s v="theater/musical"/>
    <n v="129"/>
    <x v="1"/>
    <s v="musical"/>
    <x v="3783"/>
    <d v="2016-03-15T16:00:00"/>
    <x v="2"/>
    <s v="Ma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n v="10"/>
    <s v="theater/musical"/>
    <n v="115"/>
    <x v="1"/>
    <s v="musical"/>
    <x v="3784"/>
    <d v="2016-07-10T23:32:12"/>
    <x v="2"/>
    <s v="J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n v="30"/>
    <s v="theater/musical"/>
    <n v="151"/>
    <x v="1"/>
    <s v="musical"/>
    <x v="3785"/>
    <d v="2016-08-02T10:03:00"/>
    <x v="2"/>
    <s v="Aug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n v="71"/>
    <s v="theater/musical"/>
    <n v="111"/>
    <x v="1"/>
    <s v="musical"/>
    <x v="3786"/>
    <d v="2016-05-27T00:54:35"/>
    <x v="2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n v="10"/>
    <s v="theater/musical"/>
    <n v="100"/>
    <x v="1"/>
    <s v="musical"/>
    <x v="3787"/>
    <d v="2015-07-11T03:59:00"/>
    <x v="0"/>
    <s v="J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n v="1"/>
    <s v="theater/musical"/>
    <n v="1"/>
    <x v="1"/>
    <s v="musical"/>
    <x v="3788"/>
    <d v="2015-12-23T16:18:00"/>
    <x v="0"/>
    <s v="Dec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n v="4"/>
    <s v="theater/musical"/>
    <n v="3"/>
    <x v="1"/>
    <s v="musical"/>
    <x v="3789"/>
    <d v="2015-06-15T19:10:18"/>
    <x v="0"/>
    <s v="Jun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n v="0"/>
    <s v="theater/musical"/>
    <n v="0"/>
    <x v="1"/>
    <s v="musical"/>
    <x v="3790"/>
    <d v="2016-11-22T17:00:23"/>
    <x v="2"/>
    <s v="Nov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n v="0"/>
    <s v="theater/musical"/>
    <n v="0"/>
    <x v="1"/>
    <s v="musical"/>
    <x v="3791"/>
    <d v="2014-07-06T16:36:32"/>
    <x v="3"/>
    <s v="Ju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n v="2"/>
    <s v="theater/musical"/>
    <n v="0"/>
    <x v="1"/>
    <s v="musical"/>
    <x v="3792"/>
    <d v="2015-07-15T10:43:42"/>
    <x v="0"/>
    <s v="Ju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n v="24"/>
    <s v="theater/musical"/>
    <n v="60"/>
    <x v="1"/>
    <s v="musical"/>
    <x v="3793"/>
    <d v="2014-12-16T22:32:09"/>
    <x v="3"/>
    <s v="Dec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n v="1"/>
    <s v="theater/musical"/>
    <n v="1"/>
    <x v="1"/>
    <s v="musical"/>
    <x v="3794"/>
    <d v="2015-06-07T13:55:54"/>
    <x v="0"/>
    <s v="Jun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n v="2"/>
    <s v="theater/musical"/>
    <n v="2"/>
    <x v="1"/>
    <s v="musical"/>
    <x v="3795"/>
    <d v="2015-08-28T22:30:00"/>
    <x v="0"/>
    <s v="Aug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n v="1"/>
    <s v="theater/musical"/>
    <n v="0"/>
    <x v="1"/>
    <s v="musical"/>
    <x v="3796"/>
    <d v="2017-01-14T00:42:36"/>
    <x v="2"/>
    <s v="Ja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n v="37"/>
    <s v="theater/musical"/>
    <n v="90"/>
    <x v="1"/>
    <s v="musical"/>
    <x v="3797"/>
    <d v="2015-04-20T21:09:25"/>
    <x v="0"/>
    <s v="Ap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n v="5"/>
    <s v="theater/musical"/>
    <n v="1"/>
    <x v="1"/>
    <s v="musical"/>
    <x v="3798"/>
    <d v="2014-08-10T17:20:48"/>
    <x v="3"/>
    <s v="Aug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n v="4"/>
    <s v="theater/musical"/>
    <n v="4"/>
    <x v="1"/>
    <s v="musical"/>
    <x v="3799"/>
    <d v="2016-03-11T22:20:43"/>
    <x v="2"/>
    <s v="Ma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n v="16"/>
    <s v="theater/musical"/>
    <n v="4"/>
    <x v="1"/>
    <s v="musical"/>
    <x v="3800"/>
    <d v="2015-01-11T04:59:00"/>
    <x v="3"/>
    <s v="Jan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n v="9"/>
    <s v="theater/musical"/>
    <n v="9"/>
    <x v="1"/>
    <s v="musical"/>
    <x v="3801"/>
    <d v="2015-01-02T16:13:36"/>
    <x v="3"/>
    <s v="Jan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n v="0"/>
    <s v="theater/musical"/>
    <n v="0"/>
    <x v="1"/>
    <s v="musical"/>
    <x v="3802"/>
    <d v="2015-10-22T03:01:46"/>
    <x v="0"/>
    <s v="Oct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n v="40"/>
    <s v="theater/musical"/>
    <n v="20"/>
    <x v="1"/>
    <s v="musical"/>
    <x v="3803"/>
    <d v="2016-03-04T23:19:28"/>
    <x v="2"/>
    <s v="Ma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n v="0"/>
    <s v="theater/musical"/>
    <n v="0"/>
    <x v="1"/>
    <s v="musical"/>
    <x v="3804"/>
    <d v="2016-07-31T07:00:00"/>
    <x v="2"/>
    <s v="Ju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n v="2"/>
    <s v="theater/musical"/>
    <n v="0"/>
    <x v="1"/>
    <s v="musical"/>
    <x v="3805"/>
    <d v="2014-09-27T21:17:20"/>
    <x v="3"/>
    <s v="Sep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n v="1"/>
    <s v="theater/musical"/>
    <n v="0"/>
    <x v="1"/>
    <s v="musical"/>
    <x v="3806"/>
    <d v="2014-06-29T06:13:01"/>
    <x v="3"/>
    <s v="Ju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n v="9"/>
    <s v="theater/musical"/>
    <n v="30"/>
    <x v="1"/>
    <s v="musical"/>
    <x v="3807"/>
    <d v="2015-04-03T21:48:59"/>
    <x v="0"/>
    <s v="Ap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n v="24"/>
    <s v="theater/plays"/>
    <n v="100"/>
    <x v="1"/>
    <s v="plays"/>
    <x v="3808"/>
    <d v="2015-04-25T09:53:39"/>
    <x v="0"/>
    <s v="Ap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n v="38"/>
    <s v="theater/plays"/>
    <n v="101"/>
    <x v="1"/>
    <s v="plays"/>
    <x v="3809"/>
    <d v="2014-07-30T23:00:00"/>
    <x v="3"/>
    <s v="Jul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n v="26"/>
    <s v="theater/plays"/>
    <n v="122"/>
    <x v="1"/>
    <s v="plays"/>
    <x v="3810"/>
    <d v="2015-03-21T19:22:38"/>
    <x v="0"/>
    <s v="Mar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n v="19"/>
    <s v="theater/plays"/>
    <n v="330"/>
    <x v="1"/>
    <s v="plays"/>
    <x v="3811"/>
    <d v="2016-05-31T11:00:00"/>
    <x v="2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n v="11"/>
    <s v="theater/plays"/>
    <n v="110"/>
    <x v="1"/>
    <s v="plays"/>
    <x v="3812"/>
    <d v="2015-06-01T03:59:00"/>
    <x v="0"/>
    <s v="Jun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n v="27"/>
    <s v="theater/plays"/>
    <n v="101"/>
    <x v="1"/>
    <s v="plays"/>
    <x v="3813"/>
    <d v="2016-06-14T21:43:00"/>
    <x v="2"/>
    <s v="Jun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n v="34"/>
    <s v="theater/plays"/>
    <n v="140"/>
    <x v="1"/>
    <s v="plays"/>
    <x v="3814"/>
    <d v="2015-04-01T03:59:00"/>
    <x v="0"/>
    <s v="Apr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n v="20"/>
    <s v="theater/plays"/>
    <n v="100"/>
    <x v="1"/>
    <s v="plays"/>
    <x v="3815"/>
    <d v="2015-08-20T23:00:00"/>
    <x v="0"/>
    <s v="Aug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n v="37"/>
    <s v="theater/plays"/>
    <n v="119"/>
    <x v="1"/>
    <s v="plays"/>
    <x v="3816"/>
    <d v="2014-07-17T16:33:43"/>
    <x v="3"/>
    <s v="J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n v="20"/>
    <s v="theater/plays"/>
    <n v="107"/>
    <x v="1"/>
    <s v="plays"/>
    <x v="3817"/>
    <d v="2015-10-24T03:59:00"/>
    <x v="0"/>
    <s v="Oct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n v="10"/>
    <s v="theater/plays"/>
    <n v="228"/>
    <x v="1"/>
    <s v="plays"/>
    <x v="3818"/>
    <d v="2015-03-12T19:13:02"/>
    <x v="0"/>
    <s v="Ma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n v="26"/>
    <s v="theater/plays"/>
    <n v="106"/>
    <x v="1"/>
    <s v="plays"/>
    <x v="3819"/>
    <d v="2015-07-17T21:02:00"/>
    <x v="0"/>
    <s v="Jul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n v="20"/>
    <s v="theater/plays"/>
    <n v="143"/>
    <x v="1"/>
    <s v="plays"/>
    <x v="3820"/>
    <d v="2015-07-05T15:38:37"/>
    <x v="0"/>
    <s v="J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n v="46"/>
    <s v="theater/plays"/>
    <n v="105"/>
    <x v="1"/>
    <s v="plays"/>
    <x v="3821"/>
    <d v="2016-01-04T04:20:07"/>
    <x v="0"/>
    <s v="Ja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n v="76"/>
    <s v="theater/plays"/>
    <n v="110"/>
    <x v="1"/>
    <s v="plays"/>
    <x v="3822"/>
    <d v="2016-01-19T22:59:00"/>
    <x v="0"/>
    <s v="Jan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n v="41"/>
    <s v="theater/plays"/>
    <n v="106"/>
    <x v="1"/>
    <s v="plays"/>
    <x v="3823"/>
    <d v="2015-07-20T03:59:00"/>
    <x v="0"/>
    <s v="J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n v="7"/>
    <s v="theater/plays"/>
    <n v="108"/>
    <x v="1"/>
    <s v="plays"/>
    <x v="3824"/>
    <d v="2016-08-01T13:41:00"/>
    <x v="2"/>
    <s v="Aug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n v="49"/>
    <s v="theater/plays"/>
    <n v="105"/>
    <x v="1"/>
    <s v="plays"/>
    <x v="3825"/>
    <d v="2015-06-17T01:40:14"/>
    <x v="0"/>
    <s v="Jun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n v="26"/>
    <s v="theater/plays"/>
    <n v="119"/>
    <x v="1"/>
    <s v="plays"/>
    <x v="3826"/>
    <d v="2015-05-07T10:09:54"/>
    <x v="0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n v="65"/>
    <s v="theater/plays"/>
    <n v="153"/>
    <x v="1"/>
    <s v="plays"/>
    <x v="3827"/>
    <d v="2015-03-27T00:00:00"/>
    <x v="0"/>
    <s v="Ma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n v="28"/>
    <s v="theater/plays"/>
    <n v="100"/>
    <x v="1"/>
    <s v="plays"/>
    <x v="3828"/>
    <d v="2014-12-31T13:39:47"/>
    <x v="3"/>
    <s v="Dec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n v="8"/>
    <s v="theater/plays"/>
    <n v="100"/>
    <x v="1"/>
    <s v="plays"/>
    <x v="3829"/>
    <d v="2016-08-31T20:46:11"/>
    <x v="2"/>
    <s v="Aug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n v="3"/>
    <s v="theater/plays"/>
    <n v="225"/>
    <x v="1"/>
    <s v="plays"/>
    <x v="3830"/>
    <d v="2016-05-27T17:46:51"/>
    <x v="2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n v="9"/>
    <s v="theater/plays"/>
    <n v="106"/>
    <x v="1"/>
    <s v="plays"/>
    <x v="3831"/>
    <d v="2014-11-05T21:22:25"/>
    <x v="3"/>
    <s v="Nov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n v="9"/>
    <s v="theater/plays"/>
    <n v="105"/>
    <x v="1"/>
    <s v="plays"/>
    <x v="3832"/>
    <d v="2016-02-20T02:45:35"/>
    <x v="2"/>
    <s v="Feb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n v="20"/>
    <s v="theater/plays"/>
    <n v="117"/>
    <x v="1"/>
    <s v="plays"/>
    <x v="3833"/>
    <d v="2014-12-01T19:09:00"/>
    <x v="3"/>
    <s v="Dec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n v="57"/>
    <s v="theater/plays"/>
    <n v="109"/>
    <x v="1"/>
    <s v="plays"/>
    <x v="3834"/>
    <d v="2015-06-18T10:41:07"/>
    <x v="0"/>
    <s v="Ju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n v="8"/>
    <s v="theater/plays"/>
    <n v="160"/>
    <x v="1"/>
    <s v="plays"/>
    <x v="3835"/>
    <d v="2016-04-21T22:36:48"/>
    <x v="2"/>
    <s v="Apr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n v="14"/>
    <s v="theater/plays"/>
    <n v="113"/>
    <x v="1"/>
    <s v="plays"/>
    <x v="3836"/>
    <d v="2016-08-03T04:09:00"/>
    <x v="2"/>
    <s v="Aug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n v="17"/>
    <s v="theater/plays"/>
    <n v="102"/>
    <x v="1"/>
    <s v="plays"/>
    <x v="3837"/>
    <d v="2015-07-03T18:22:38"/>
    <x v="0"/>
    <s v="J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n v="100"/>
    <s v="theater/plays"/>
    <n v="101"/>
    <x v="1"/>
    <s v="plays"/>
    <x v="3838"/>
    <d v="2015-05-22T17:03:29"/>
    <x v="0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n v="32"/>
    <s v="theater/plays"/>
    <n v="101"/>
    <x v="1"/>
    <s v="plays"/>
    <x v="3839"/>
    <d v="2015-07-30T03:25:24"/>
    <x v="0"/>
    <s v="Jul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n v="3"/>
    <s v="theater/plays"/>
    <n v="6500"/>
    <x v="1"/>
    <s v="plays"/>
    <x v="3840"/>
    <d v="2016-03-28T15:50:29"/>
    <x v="2"/>
    <s v="Ma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n v="34"/>
    <s v="theater/plays"/>
    <n v="9"/>
    <x v="1"/>
    <s v="plays"/>
    <x v="3841"/>
    <d v="2014-07-20T18:51:27"/>
    <x v="3"/>
    <s v="Ju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n v="23"/>
    <s v="theater/plays"/>
    <n v="22"/>
    <x v="1"/>
    <s v="plays"/>
    <x v="3842"/>
    <d v="2014-05-11T11:50:52"/>
    <x v="3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n v="19"/>
    <s v="theater/plays"/>
    <n v="21"/>
    <x v="1"/>
    <s v="plays"/>
    <x v="3843"/>
    <d v="2014-06-01T01:44:24"/>
    <x v="3"/>
    <s v="Jun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n v="50"/>
    <s v="theater/plays"/>
    <n v="41"/>
    <x v="1"/>
    <s v="plays"/>
    <x v="3844"/>
    <d v="2014-06-03T06:59:00"/>
    <x v="3"/>
    <s v="Jun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n v="12"/>
    <s v="theater/plays"/>
    <n v="2"/>
    <x v="1"/>
    <s v="plays"/>
    <x v="3845"/>
    <d v="2015-10-01T15:02:54"/>
    <x v="0"/>
    <s v="Oct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n v="8"/>
    <s v="theater/plays"/>
    <n v="3"/>
    <x v="1"/>
    <s v="plays"/>
    <x v="3846"/>
    <d v="2014-10-04T06:59:00"/>
    <x v="3"/>
    <s v="Oct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n v="9"/>
    <s v="theater/plays"/>
    <n v="16"/>
    <x v="1"/>
    <s v="plays"/>
    <x v="3847"/>
    <d v="2015-07-19T05:23:11"/>
    <x v="0"/>
    <s v="Ju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n v="43"/>
    <s v="theater/plays"/>
    <n v="16"/>
    <x v="1"/>
    <s v="plays"/>
    <x v="3848"/>
    <d v="2015-10-18T19:36:29"/>
    <x v="0"/>
    <s v="Oct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n v="28"/>
    <s v="theater/plays"/>
    <n v="7"/>
    <x v="1"/>
    <s v="plays"/>
    <x v="3849"/>
    <d v="2015-06-11T18:24:44"/>
    <x v="0"/>
    <s v="Jun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n v="4"/>
    <s v="theater/plays"/>
    <n v="4"/>
    <x v="1"/>
    <s v="plays"/>
    <x v="3850"/>
    <d v="2015-01-01T02:59:03"/>
    <x v="3"/>
    <s v="Jan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n v="24"/>
    <s v="theater/plays"/>
    <n v="34"/>
    <x v="1"/>
    <s v="plays"/>
    <x v="3851"/>
    <d v="2015-07-17T10:32:59"/>
    <x v="0"/>
    <s v="Jul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n v="2"/>
    <s v="theater/plays"/>
    <n v="0"/>
    <x v="1"/>
    <s v="plays"/>
    <x v="3852"/>
    <d v="2015-03-27T03:34:36"/>
    <x v="0"/>
    <s v="Mar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n v="2"/>
    <s v="theater/plays"/>
    <n v="0"/>
    <x v="1"/>
    <s v="plays"/>
    <x v="3853"/>
    <d v="2014-09-01T20:09:38"/>
    <x v="3"/>
    <s v="Sep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n v="20"/>
    <s v="theater/plays"/>
    <n v="16"/>
    <x v="1"/>
    <s v="plays"/>
    <x v="3854"/>
    <d v="2015-05-09T21:14:18"/>
    <x v="0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n v="1"/>
    <s v="theater/plays"/>
    <n v="3"/>
    <x v="1"/>
    <s v="plays"/>
    <x v="3855"/>
    <d v="2015-03-26T22:17:51"/>
    <x v="0"/>
    <s v="Ma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n v="1"/>
    <s v="theater/plays"/>
    <n v="0"/>
    <x v="1"/>
    <s v="plays"/>
    <x v="3856"/>
    <d v="2015-03-08T16:50:03"/>
    <x v="0"/>
    <s v="Mar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n v="4"/>
    <s v="theater/plays"/>
    <n v="5"/>
    <x v="1"/>
    <s v="plays"/>
    <x v="3857"/>
    <d v="2014-08-01T17:12:00"/>
    <x v="3"/>
    <s v="Aug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n v="1"/>
    <s v="theater/plays"/>
    <n v="2"/>
    <x v="1"/>
    <s v="plays"/>
    <x v="3858"/>
    <d v="2015-05-22T21:00:00"/>
    <x v="0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n v="1"/>
    <s v="theater/plays"/>
    <n v="0"/>
    <x v="1"/>
    <s v="plays"/>
    <x v="3859"/>
    <d v="2014-06-25T21:00:00"/>
    <x v="3"/>
    <s v="Jun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n v="13"/>
    <s v="theater/plays"/>
    <n v="18"/>
    <x v="1"/>
    <s v="plays"/>
    <x v="3860"/>
    <d v="2014-08-12T15:51:50"/>
    <x v="3"/>
    <s v="Aug"/>
  </r>
  <r>
    <n v="3861"/>
    <s v="READY OR NOT HERE I COME"/>
    <s v="THE COMING OF THE LORD!"/>
    <n v="2000"/>
    <n v="100"/>
    <x v="2"/>
    <s v="US"/>
    <s v="USD"/>
    <n v="1415828820"/>
    <n v="1412258977"/>
    <n v="1"/>
    <s v="theater/plays"/>
    <n v="5"/>
    <x v="1"/>
    <s v="plays"/>
    <x v="3861"/>
    <d v="2014-11-12T21:47:00"/>
    <x v="3"/>
    <s v="Nov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n v="1"/>
    <s v="theater/plays"/>
    <n v="0"/>
    <x v="1"/>
    <s v="plays"/>
    <x v="3862"/>
    <d v="2016-09-12T16:59:00"/>
    <x v="2"/>
    <s v="Sep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n v="0"/>
    <s v="theater/plays"/>
    <n v="0"/>
    <x v="1"/>
    <s v="plays"/>
    <x v="3863"/>
    <d v="2015-11-05T16:11:45"/>
    <x v="0"/>
    <s v="Nov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n v="3"/>
    <s v="theater/plays"/>
    <n v="1"/>
    <x v="1"/>
    <s v="plays"/>
    <x v="3864"/>
    <d v="2015-11-17T22:24:14"/>
    <x v="0"/>
    <s v="Nov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n v="14"/>
    <s v="theater/plays"/>
    <n v="27"/>
    <x v="1"/>
    <s v="plays"/>
    <x v="3865"/>
    <d v="2014-08-30T05:30:00"/>
    <x v="3"/>
    <s v="Aug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n v="2"/>
    <s v="theater/plays"/>
    <n v="1"/>
    <x v="1"/>
    <s v="plays"/>
    <x v="3866"/>
    <d v="2016-03-23T03:29:00"/>
    <x v="2"/>
    <s v="Mar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n v="5"/>
    <s v="theater/plays"/>
    <n v="13"/>
    <x v="1"/>
    <s v="plays"/>
    <x v="3867"/>
    <d v="2016-06-18T19:32:19"/>
    <x v="2"/>
    <s v="Jun"/>
  </r>
  <r>
    <n v="3868"/>
    <s v="1000 words (Canceled)"/>
    <s v="New collection of music by Scott Evan Davis!"/>
    <n v="5000"/>
    <n v="10"/>
    <x v="1"/>
    <s v="GB"/>
    <s v="GBP"/>
    <n v="1410191405"/>
    <n v="1408031405"/>
    <n v="1"/>
    <s v="theater/musical"/>
    <n v="0"/>
    <x v="1"/>
    <s v="musical"/>
    <x v="3868"/>
    <d v="2014-09-08T15:50:05"/>
    <x v="3"/>
    <s v="Sep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n v="15"/>
    <s v="theater/musical"/>
    <n v="3"/>
    <x v="1"/>
    <s v="musical"/>
    <x v="3869"/>
    <d v="2015-03-14T03:11:00"/>
    <x v="0"/>
    <s v="Ma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n v="10"/>
    <s v="theater/musical"/>
    <n v="15"/>
    <x v="1"/>
    <s v="musical"/>
    <x v="3870"/>
    <d v="2014-07-03T04:07:58"/>
    <x v="3"/>
    <s v="Ju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n v="3"/>
    <s v="theater/musical"/>
    <n v="3"/>
    <x v="1"/>
    <s v="musical"/>
    <x v="3871"/>
    <d v="2017-03-29T17:44:10"/>
    <x v="1"/>
    <s v="Mar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n v="0"/>
    <s v="theater/musical"/>
    <n v="0"/>
    <x v="1"/>
    <s v="musical"/>
    <x v="3872"/>
    <d v="2015-08-14T03:29:56"/>
    <x v="0"/>
    <s v="Aug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n v="0"/>
    <s v="theater/musical"/>
    <n v="0"/>
    <x v="1"/>
    <s v="musical"/>
    <x v="3873"/>
    <d v="2015-10-08T16:42:15"/>
    <x v="0"/>
    <s v="Oct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n v="0"/>
    <s v="theater/musical"/>
    <n v="0"/>
    <x v="1"/>
    <s v="musical"/>
    <x v="3874"/>
    <d v="2015-01-24T01:00:00"/>
    <x v="0"/>
    <s v="Ja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n v="0"/>
    <s v="theater/musical"/>
    <n v="0"/>
    <x v="1"/>
    <s v="musical"/>
    <x v="3875"/>
    <d v="2016-09-03T10:00:00"/>
    <x v="2"/>
    <s v="Sep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n v="46"/>
    <s v="theater/musical"/>
    <n v="53"/>
    <x v="1"/>
    <s v="musical"/>
    <x v="3876"/>
    <d v="2016-02-02T14:58:48"/>
    <x v="2"/>
    <s v="Feb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n v="14"/>
    <s v="theater/musical"/>
    <n v="5"/>
    <x v="1"/>
    <s v="musical"/>
    <x v="3877"/>
    <d v="2016-12-08T16:15:52"/>
    <x v="2"/>
    <s v="Dec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n v="1"/>
    <s v="theater/musical"/>
    <n v="0"/>
    <x v="1"/>
    <s v="musical"/>
    <x v="3878"/>
    <d v="2015-06-30T03:59:00"/>
    <x v="0"/>
    <s v="Jun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n v="0"/>
    <s v="theater/musical"/>
    <n v="0"/>
    <x v="1"/>
    <s v="musical"/>
    <x v="3879"/>
    <d v="2015-01-25T20:39:56"/>
    <x v="3"/>
    <s v="Ja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n v="17"/>
    <s v="theater/musical"/>
    <n v="13"/>
    <x v="1"/>
    <s v="musical"/>
    <x v="3880"/>
    <d v="2014-07-30T23:00:00"/>
    <x v="3"/>
    <s v="Ju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n v="1"/>
    <s v="theater/musical"/>
    <n v="5"/>
    <x v="1"/>
    <s v="musical"/>
    <x v="3881"/>
    <d v="2017-02-20T00:26:39"/>
    <x v="1"/>
    <s v="Feb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n v="0"/>
    <s v="theater/musical"/>
    <n v="0"/>
    <x v="1"/>
    <s v="musical"/>
    <x v="3882"/>
    <d v="2016-01-31T23:03:00"/>
    <x v="2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n v="0"/>
    <s v="theater/musical"/>
    <n v="0"/>
    <x v="1"/>
    <s v="musical"/>
    <x v="3883"/>
    <d v="2014-09-02T14:27:49"/>
    <x v="3"/>
    <s v="Sep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n v="0"/>
    <s v="theater/musical"/>
    <n v="0"/>
    <x v="1"/>
    <s v="musical"/>
    <x v="3884"/>
    <d v="2015-03-27T17:59:52"/>
    <x v="0"/>
    <s v="Ma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n v="0"/>
    <s v="theater/musical"/>
    <n v="0"/>
    <x v="1"/>
    <s v="musical"/>
    <x v="3885"/>
    <d v="2016-05-09T22:49:51"/>
    <x v="2"/>
    <s v="May"/>
  </r>
  <r>
    <n v="3886"/>
    <s v="a (Canceled)"/>
    <n v="1"/>
    <n v="10000"/>
    <n v="0"/>
    <x v="1"/>
    <s v="AU"/>
    <s v="AUD"/>
    <n v="1418275702"/>
    <n v="1415683702"/>
    <n v="0"/>
    <s v="theater/musical"/>
    <n v="0"/>
    <x v="1"/>
    <s v="musical"/>
    <x v="3886"/>
    <d v="2014-12-11T05:28:22"/>
    <x v="3"/>
    <s v="Dec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n v="2"/>
    <s v="theater/musical"/>
    <n v="2"/>
    <x v="1"/>
    <s v="musical"/>
    <x v="3887"/>
    <d v="2015-05-01T22:00:00"/>
    <x v="0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n v="14"/>
    <s v="theater/plays"/>
    <n v="27"/>
    <x v="1"/>
    <s v="plays"/>
    <x v="3888"/>
    <d v="2017-02-26T13:05:58"/>
    <x v="1"/>
    <s v="Feb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n v="9"/>
    <s v="theater/plays"/>
    <n v="1"/>
    <x v="1"/>
    <s v="plays"/>
    <x v="3889"/>
    <d v="2015-01-04T23:26:00"/>
    <x v="3"/>
    <s v="Jan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n v="8"/>
    <s v="theater/plays"/>
    <n v="17"/>
    <x v="1"/>
    <s v="plays"/>
    <x v="3890"/>
    <d v="2015-08-15T18:12:24"/>
    <x v="0"/>
    <s v="Aug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n v="7"/>
    <s v="theater/plays"/>
    <n v="33"/>
    <x v="1"/>
    <s v="plays"/>
    <x v="3891"/>
    <d v="2015-03-23T04:59:00"/>
    <x v="0"/>
    <s v="Ma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n v="0"/>
    <s v="theater/plays"/>
    <n v="0"/>
    <x v="1"/>
    <s v="plays"/>
    <x v="3892"/>
    <d v="2014-08-24T07:00:00"/>
    <x v="3"/>
    <s v="Aug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n v="84"/>
    <s v="theater/plays"/>
    <n v="22"/>
    <x v="1"/>
    <s v="plays"/>
    <x v="3893"/>
    <d v="2014-07-01T06:00:00"/>
    <x v="3"/>
    <s v="Jul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n v="11"/>
    <s v="theater/plays"/>
    <n v="3"/>
    <x v="1"/>
    <s v="plays"/>
    <x v="3894"/>
    <d v="2016-12-06T04:59:00"/>
    <x v="2"/>
    <s v="Dec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n v="1"/>
    <s v="theater/plays"/>
    <n v="5"/>
    <x v="1"/>
    <s v="plays"/>
    <x v="3895"/>
    <d v="2015-02-28T06:00:18"/>
    <x v="0"/>
    <s v="Feb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n v="4"/>
    <s v="theater/plays"/>
    <n v="11"/>
    <x v="1"/>
    <s v="plays"/>
    <x v="3896"/>
    <d v="2014-06-17T04:36:18"/>
    <x v="3"/>
    <s v="Ju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n v="10"/>
    <s v="theater/plays"/>
    <n v="18"/>
    <x v="1"/>
    <s v="plays"/>
    <x v="3897"/>
    <d v="2015-01-08T20:58:03"/>
    <x v="3"/>
    <s v="Ja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n v="16"/>
    <s v="theater/plays"/>
    <n v="33"/>
    <x v="1"/>
    <s v="plays"/>
    <x v="3898"/>
    <d v="2015-08-17T16:00:00"/>
    <x v="0"/>
    <s v="Aug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n v="2"/>
    <s v="theater/plays"/>
    <n v="1"/>
    <x v="1"/>
    <s v="plays"/>
    <x v="3899"/>
    <d v="2014-08-12T18:36:01"/>
    <x v="3"/>
    <s v="Aug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n v="5"/>
    <s v="theater/plays"/>
    <n v="5"/>
    <x v="1"/>
    <s v="plays"/>
    <x v="3900"/>
    <d v="2015-06-11T02:13:11"/>
    <x v="0"/>
    <s v="Jun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n v="1"/>
    <s v="theater/plays"/>
    <n v="1"/>
    <x v="1"/>
    <s v="plays"/>
    <x v="3901"/>
    <d v="2015-12-19T19:49:59"/>
    <x v="0"/>
    <s v="De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n v="31"/>
    <s v="theater/plays"/>
    <n v="49"/>
    <x v="1"/>
    <s v="plays"/>
    <x v="3902"/>
    <d v="2016-11-14T12:14:02"/>
    <x v="2"/>
    <s v="Nov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n v="0"/>
    <s v="theater/plays"/>
    <n v="0"/>
    <x v="1"/>
    <s v="plays"/>
    <x v="3903"/>
    <d v="2015-08-14T19:38:00"/>
    <x v="0"/>
    <s v="Aug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n v="2"/>
    <s v="theater/plays"/>
    <n v="0"/>
    <x v="1"/>
    <s v="plays"/>
    <x v="3904"/>
    <d v="2015-04-15T05:04:00"/>
    <x v="0"/>
    <s v="Ap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n v="7"/>
    <s v="theater/plays"/>
    <n v="12"/>
    <x v="1"/>
    <s v="plays"/>
    <x v="3905"/>
    <d v="2015-06-11T23:00:00"/>
    <x v="0"/>
    <s v="Jun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n v="16"/>
    <s v="theater/plays"/>
    <n v="67"/>
    <x v="1"/>
    <s v="plays"/>
    <x v="3906"/>
    <d v="2015-06-26T13:25:00"/>
    <x v="0"/>
    <s v="Ju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n v="4"/>
    <s v="theater/plays"/>
    <n v="15"/>
    <x v="1"/>
    <s v="plays"/>
    <x v="3907"/>
    <d v="2014-10-26T20:08:00"/>
    <x v="3"/>
    <s v="Oct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n v="4"/>
    <s v="theater/plays"/>
    <n v="9"/>
    <x v="1"/>
    <s v="plays"/>
    <x v="3908"/>
    <d v="2014-07-29T03:14:56"/>
    <x v="3"/>
    <s v="Jul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n v="4"/>
    <s v="theater/plays"/>
    <n v="0"/>
    <x v="1"/>
    <s v="plays"/>
    <x v="3909"/>
    <d v="2014-09-11T08:37:22"/>
    <x v="3"/>
    <s v="Sep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n v="3"/>
    <s v="theater/plays"/>
    <n v="3"/>
    <x v="1"/>
    <s v="plays"/>
    <x v="3910"/>
    <d v="2015-09-07T18:09:57"/>
    <x v="0"/>
    <s v="Sep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n v="36"/>
    <s v="theater/plays"/>
    <n v="37"/>
    <x v="1"/>
    <s v="plays"/>
    <x v="3911"/>
    <d v="2014-11-26T20:29:37"/>
    <x v="3"/>
    <s v="Nov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n v="1"/>
    <s v="theater/plays"/>
    <n v="0"/>
    <x v="1"/>
    <s v="plays"/>
    <x v="3912"/>
    <d v="2015-04-25T04:35:00"/>
    <x v="0"/>
    <s v="Ap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n v="7"/>
    <s v="theater/plays"/>
    <n v="10"/>
    <x v="1"/>
    <s v="plays"/>
    <x v="3913"/>
    <d v="2015-11-30T06:04:09"/>
    <x v="0"/>
    <s v="Nov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n v="27"/>
    <s v="theater/plays"/>
    <n v="36"/>
    <x v="1"/>
    <s v="plays"/>
    <x v="3914"/>
    <d v="2015-05-10T22:59:00"/>
    <x v="0"/>
    <s v="May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n v="1"/>
    <s v="theater/plays"/>
    <n v="0"/>
    <x v="1"/>
    <s v="plays"/>
    <x v="3915"/>
    <d v="2016-06-01T23:38:29"/>
    <x v="2"/>
    <s v="Jun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n v="0"/>
    <s v="theater/plays"/>
    <n v="0"/>
    <x v="1"/>
    <s v="plays"/>
    <x v="3916"/>
    <d v="2016-06-03T11:19:12"/>
    <x v="2"/>
    <s v="Jun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n v="1"/>
    <s v="theater/plays"/>
    <n v="0"/>
    <x v="1"/>
    <s v="plays"/>
    <x v="3917"/>
    <d v="2014-09-11T12:39:21"/>
    <x v="3"/>
    <s v="Sep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n v="3"/>
    <s v="theater/plays"/>
    <n v="0"/>
    <x v="1"/>
    <s v="plays"/>
    <x v="3918"/>
    <d v="2014-08-04T16:00:00"/>
    <x v="3"/>
    <s v="Aug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n v="3"/>
    <s v="theater/plays"/>
    <n v="2"/>
    <x v="1"/>
    <s v="plays"/>
    <x v="3919"/>
    <d v="2016-01-18T00:00:00"/>
    <x v="0"/>
    <s v="Jan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n v="3"/>
    <s v="theater/plays"/>
    <n v="5"/>
    <x v="1"/>
    <s v="plays"/>
    <x v="3920"/>
    <d v="2016-11-13T10:17:40"/>
    <x v="2"/>
    <s v="Nov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n v="0"/>
    <s v="theater/plays"/>
    <n v="0"/>
    <x v="1"/>
    <s v="plays"/>
    <x v="3921"/>
    <d v="2014-10-26T18:00:00"/>
    <x v="3"/>
    <s v="Oct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n v="6"/>
    <s v="theater/plays"/>
    <n v="8"/>
    <x v="1"/>
    <s v="plays"/>
    <x v="3922"/>
    <d v="2015-03-02T23:00:00"/>
    <x v="0"/>
    <s v="Ma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n v="17"/>
    <s v="theater/plays"/>
    <n v="12"/>
    <x v="1"/>
    <s v="plays"/>
    <x v="3923"/>
    <d v="2015-04-09T23:31:11"/>
    <x v="0"/>
    <s v="Ap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n v="40"/>
    <s v="theater/plays"/>
    <n v="15"/>
    <x v="1"/>
    <s v="plays"/>
    <x v="3924"/>
    <d v="2014-06-26T23:02:02"/>
    <x v="3"/>
    <s v="Jun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n v="3"/>
    <s v="theater/plays"/>
    <n v="10"/>
    <x v="1"/>
    <s v="plays"/>
    <x v="3925"/>
    <d v="2014-07-30T20:53:59"/>
    <x v="3"/>
    <s v="Jul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n v="1"/>
    <s v="theater/plays"/>
    <n v="0"/>
    <x v="1"/>
    <s v="plays"/>
    <x v="3926"/>
    <d v="2014-12-27T02:02:28"/>
    <x v="3"/>
    <s v="Dec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n v="2"/>
    <s v="theater/plays"/>
    <n v="1"/>
    <x v="1"/>
    <s v="plays"/>
    <x v="3927"/>
    <d v="2014-08-09T06:25:04"/>
    <x v="3"/>
    <s v="Aug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n v="7"/>
    <s v="theater/plays"/>
    <n v="13"/>
    <x v="1"/>
    <s v="plays"/>
    <x v="3928"/>
    <d v="2015-10-16T04:59:00"/>
    <x v="0"/>
    <s v="Oct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n v="14"/>
    <s v="theater/plays"/>
    <n v="2"/>
    <x v="1"/>
    <s v="plays"/>
    <x v="3929"/>
    <d v="2016-09-18T19:51:05"/>
    <x v="2"/>
    <s v="Sep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n v="0"/>
    <s v="theater/plays"/>
    <n v="0"/>
    <x v="1"/>
    <s v="plays"/>
    <x v="3930"/>
    <d v="2016-04-01T06:00:00"/>
    <x v="2"/>
    <s v="Apr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n v="0"/>
    <s v="theater/plays"/>
    <n v="0"/>
    <x v="1"/>
    <s v="plays"/>
    <x v="3931"/>
    <d v="2015-09-06T03:38:27"/>
    <x v="0"/>
    <s v="Sep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n v="1"/>
    <s v="theater/plays"/>
    <n v="0"/>
    <x v="1"/>
    <s v="plays"/>
    <x v="3932"/>
    <d v="2016-03-16T03:02:44"/>
    <x v="2"/>
    <s v="Ma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n v="12"/>
    <s v="theater/plays"/>
    <n v="16"/>
    <x v="1"/>
    <s v="plays"/>
    <x v="3933"/>
    <d v="2016-07-17T00:43:00"/>
    <x v="2"/>
    <s v="Jul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n v="12"/>
    <s v="theater/plays"/>
    <n v="11"/>
    <x v="1"/>
    <s v="plays"/>
    <x v="3934"/>
    <d v="2015-10-01T13:00:00"/>
    <x v="0"/>
    <s v="Oct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n v="23"/>
    <s v="theater/plays"/>
    <n v="44"/>
    <x v="1"/>
    <s v="plays"/>
    <x v="3935"/>
    <d v="2015-10-04T15:45:46"/>
    <x v="0"/>
    <s v="Oct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n v="0"/>
    <s v="theater/plays"/>
    <n v="0"/>
    <x v="1"/>
    <s v="plays"/>
    <x v="3936"/>
    <d v="2016-12-01T07:18:40"/>
    <x v="2"/>
    <s v="Dec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n v="10"/>
    <s v="theater/plays"/>
    <n v="86"/>
    <x v="1"/>
    <s v="plays"/>
    <x v="3937"/>
    <d v="2016-07-11T15:09:20"/>
    <x v="2"/>
    <s v="Jul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n v="5"/>
    <s v="theater/plays"/>
    <n v="12"/>
    <x v="1"/>
    <s v="plays"/>
    <x v="3938"/>
    <d v="2015-06-27T21:44:14"/>
    <x v="0"/>
    <s v="Jun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n v="1"/>
    <s v="theater/plays"/>
    <n v="0"/>
    <x v="1"/>
    <s v="plays"/>
    <x v="3939"/>
    <d v="2014-10-07T04:30:00"/>
    <x v="3"/>
    <s v="Oct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n v="2"/>
    <s v="theater/plays"/>
    <n v="0"/>
    <x v="1"/>
    <s v="plays"/>
    <x v="3940"/>
    <d v="2015-01-02T11:49:11"/>
    <x v="3"/>
    <s v="Ja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n v="2"/>
    <s v="theater/plays"/>
    <n v="1"/>
    <x v="1"/>
    <s v="plays"/>
    <x v="3941"/>
    <d v="2014-11-25T01:00:00"/>
    <x v="3"/>
    <s v="Nov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n v="0"/>
    <s v="theater/plays"/>
    <n v="0"/>
    <x v="1"/>
    <s v="plays"/>
    <x v="3942"/>
    <d v="2015-06-16T21:41:54"/>
    <x v="0"/>
    <s v="Ju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n v="13"/>
    <s v="theater/plays"/>
    <n v="36"/>
    <x v="1"/>
    <s v="plays"/>
    <x v="3943"/>
    <d v="2015-11-02T16:50:00"/>
    <x v="0"/>
    <s v="Nov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n v="0"/>
    <s v="theater/plays"/>
    <n v="0"/>
    <x v="1"/>
    <s v="plays"/>
    <x v="3944"/>
    <d v="2015-08-27T15:54:35"/>
    <x v="0"/>
    <s v="Aug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n v="1"/>
    <s v="theater/plays"/>
    <n v="0"/>
    <x v="1"/>
    <s v="plays"/>
    <x v="3945"/>
    <d v="2015-05-15T19:14:28"/>
    <x v="0"/>
    <s v="May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n v="5"/>
    <s v="theater/plays"/>
    <n v="3"/>
    <x v="1"/>
    <s v="plays"/>
    <x v="3946"/>
    <d v="2015-02-28T08:00:00"/>
    <x v="0"/>
    <s v="Feb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n v="2"/>
    <s v="theater/plays"/>
    <n v="3"/>
    <x v="1"/>
    <s v="plays"/>
    <x v="3947"/>
    <d v="2016-10-02T03:25:44"/>
    <x v="2"/>
    <s v="Oct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n v="0"/>
    <s v="theater/plays"/>
    <n v="0"/>
    <x v="1"/>
    <s v="plays"/>
    <x v="3948"/>
    <d v="2014-09-07T07:48:43"/>
    <x v="3"/>
    <s v="Sep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n v="32"/>
    <s v="theater/plays"/>
    <n v="16"/>
    <x v="1"/>
    <s v="plays"/>
    <x v="3949"/>
    <d v="2015-02-11T02:53:41"/>
    <x v="0"/>
    <s v="F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n v="1"/>
    <s v="theater/plays"/>
    <n v="1"/>
    <x v="1"/>
    <s v="plays"/>
    <x v="3950"/>
    <d v="2016-04-08T18:35:00"/>
    <x v="2"/>
    <s v="Ap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n v="1"/>
    <s v="theater/plays"/>
    <n v="0"/>
    <x v="1"/>
    <s v="plays"/>
    <x v="3951"/>
    <d v="2016-05-03T18:49:02"/>
    <x v="2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n v="1"/>
    <s v="theater/plays"/>
    <n v="0"/>
    <x v="1"/>
    <s v="plays"/>
    <x v="3952"/>
    <d v="2015-10-26T18:58:10"/>
    <x v="0"/>
    <s v="Oct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n v="0"/>
    <s v="theater/plays"/>
    <n v="0"/>
    <x v="1"/>
    <s v="plays"/>
    <x v="3953"/>
    <d v="2016-07-29T23:29:00"/>
    <x v="2"/>
    <s v="Jul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n v="0"/>
    <s v="theater/plays"/>
    <n v="0"/>
    <x v="1"/>
    <s v="plays"/>
    <x v="3954"/>
    <d v="2014-07-14T15:37:44"/>
    <x v="3"/>
    <s v="Jul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n v="8"/>
    <s v="theater/plays"/>
    <n v="24"/>
    <x v="1"/>
    <s v="plays"/>
    <x v="3955"/>
    <d v="2015-11-28T21:22:21"/>
    <x v="0"/>
    <s v="Nov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n v="0"/>
    <s v="theater/plays"/>
    <n v="0"/>
    <x v="1"/>
    <s v="plays"/>
    <x v="3956"/>
    <d v="2016-04-25T00:20:00"/>
    <x v="2"/>
    <s v="Apr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n v="1"/>
    <s v="theater/plays"/>
    <n v="0"/>
    <x v="1"/>
    <s v="plays"/>
    <x v="3957"/>
    <d v="2016-07-08T23:25:54"/>
    <x v="2"/>
    <s v="Jul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n v="16"/>
    <s v="theater/plays"/>
    <n v="32"/>
    <x v="1"/>
    <s v="plays"/>
    <x v="3958"/>
    <d v="2014-08-02T14:00:00"/>
    <x v="3"/>
    <s v="Aug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n v="12"/>
    <s v="theater/plays"/>
    <n v="24"/>
    <x v="1"/>
    <s v="plays"/>
    <x v="3959"/>
    <d v="2014-09-28T18:55:56"/>
    <x v="3"/>
    <s v="Sep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n v="4"/>
    <s v="theater/plays"/>
    <n v="2"/>
    <x v="1"/>
    <s v="plays"/>
    <x v="3960"/>
    <d v="2016-01-03T20:17:36"/>
    <x v="0"/>
    <s v="Jan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n v="2"/>
    <s v="theater/plays"/>
    <n v="0"/>
    <x v="1"/>
    <s v="plays"/>
    <x v="3961"/>
    <d v="2014-05-08T21:23:30"/>
    <x v="3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n v="3"/>
    <s v="theater/plays"/>
    <n v="3"/>
    <x v="1"/>
    <s v="plays"/>
    <x v="3962"/>
    <d v="2015-11-28T14:54:54"/>
    <x v="0"/>
    <s v="Nov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n v="0"/>
    <s v="theater/plays"/>
    <n v="0"/>
    <x v="1"/>
    <s v="plays"/>
    <x v="3963"/>
    <d v="2015-11-18T04:41:57"/>
    <x v="0"/>
    <s v="Nov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n v="3"/>
    <s v="theater/plays"/>
    <n v="6"/>
    <x v="1"/>
    <s v="plays"/>
    <x v="3964"/>
    <d v="2015-04-19T16:19:46"/>
    <x v="0"/>
    <s v="Ap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n v="4"/>
    <s v="theater/plays"/>
    <n v="14"/>
    <x v="1"/>
    <s v="plays"/>
    <x v="3965"/>
    <d v="2016-04-14T04:39:40"/>
    <x v="2"/>
    <s v="Ap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n v="2"/>
    <s v="theater/plays"/>
    <n v="1"/>
    <x v="1"/>
    <s v="plays"/>
    <x v="3966"/>
    <d v="2014-07-24T02:59:00"/>
    <x v="3"/>
    <s v="Jul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n v="10"/>
    <s v="theater/plays"/>
    <n v="24"/>
    <x v="1"/>
    <s v="plays"/>
    <x v="3967"/>
    <d v="2017-03-06T06:58:27"/>
    <x v="1"/>
    <s v="Mar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n v="11"/>
    <s v="theater/plays"/>
    <n v="11"/>
    <x v="1"/>
    <s v="plays"/>
    <x v="3968"/>
    <d v="2016-05-22T19:34:33"/>
    <x v="2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n v="6"/>
    <s v="theater/plays"/>
    <n v="7"/>
    <x v="1"/>
    <s v="plays"/>
    <x v="3969"/>
    <d v="2016-08-29T03:55:00"/>
    <x v="2"/>
    <s v="Aug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n v="2"/>
    <s v="theater/plays"/>
    <n v="0"/>
    <x v="1"/>
    <s v="plays"/>
    <x v="3970"/>
    <d v="2016-04-17T20:43:31"/>
    <x v="2"/>
    <s v="Ap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n v="6"/>
    <s v="theater/plays"/>
    <n v="1"/>
    <x v="1"/>
    <s v="plays"/>
    <x v="3971"/>
    <d v="2014-07-21T12:52:06"/>
    <x v="3"/>
    <s v="Jul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n v="8"/>
    <s v="theater/plays"/>
    <n v="21"/>
    <x v="1"/>
    <s v="plays"/>
    <x v="3972"/>
    <d v="2015-02-06T01:37:14"/>
    <x v="3"/>
    <s v="F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n v="37"/>
    <s v="theater/plays"/>
    <n v="78"/>
    <x v="1"/>
    <s v="plays"/>
    <x v="3973"/>
    <d v="2016-05-09T04:00:00"/>
    <x v="2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n v="11"/>
    <s v="theater/plays"/>
    <n v="32"/>
    <x v="1"/>
    <s v="plays"/>
    <x v="3974"/>
    <d v="2016-06-02T13:07:28"/>
    <x v="2"/>
    <s v="Jun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n v="0"/>
    <s v="theater/plays"/>
    <n v="0"/>
    <x v="1"/>
    <s v="plays"/>
    <x v="3975"/>
    <d v="2016-07-13T20:48:18"/>
    <x v="2"/>
    <s v="Jul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n v="10"/>
    <s v="theater/plays"/>
    <n v="48"/>
    <x v="1"/>
    <s v="plays"/>
    <x v="3976"/>
    <d v="2014-08-01T07:00:00"/>
    <x v="3"/>
    <s v="Aug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n v="6"/>
    <s v="theater/plays"/>
    <n v="1"/>
    <x v="1"/>
    <s v="plays"/>
    <x v="3977"/>
    <d v="2016-07-22T18:55:32"/>
    <x v="2"/>
    <s v="Jul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n v="8"/>
    <s v="theater/plays"/>
    <n v="11"/>
    <x v="1"/>
    <s v="plays"/>
    <x v="3978"/>
    <d v="2015-01-31T15:25:53"/>
    <x v="3"/>
    <s v="Ja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n v="6"/>
    <s v="theater/plays"/>
    <n v="2"/>
    <x v="1"/>
    <s v="plays"/>
    <x v="3979"/>
    <d v="2015-03-29T20:00:00"/>
    <x v="0"/>
    <s v="Ma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n v="7"/>
    <s v="theater/plays"/>
    <n v="18"/>
    <x v="1"/>
    <s v="plays"/>
    <x v="3980"/>
    <d v="2014-07-05T14:22:27"/>
    <x v="3"/>
    <s v="Jul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n v="7"/>
    <s v="theater/plays"/>
    <n v="4"/>
    <x v="1"/>
    <s v="plays"/>
    <x v="3981"/>
    <d v="2016-07-17T04:19:09"/>
    <x v="2"/>
    <s v="Ju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n v="5"/>
    <s v="theater/plays"/>
    <n v="20"/>
    <x v="1"/>
    <s v="plays"/>
    <x v="3982"/>
    <d v="2015-07-07T19:26:20"/>
    <x v="0"/>
    <s v="Ju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n v="46"/>
    <s v="theater/plays"/>
    <n v="35"/>
    <x v="1"/>
    <s v="plays"/>
    <x v="3983"/>
    <d v="2014-05-20T06:59:00"/>
    <x v="3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n v="10"/>
    <s v="theater/plays"/>
    <n v="6"/>
    <x v="1"/>
    <s v="plays"/>
    <x v="3984"/>
    <d v="2014-11-08T00:00:00"/>
    <x v="3"/>
    <s v="Nov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n v="19"/>
    <s v="theater/plays"/>
    <n v="32"/>
    <x v="1"/>
    <s v="plays"/>
    <x v="3985"/>
    <d v="2016-02-20T21:05:00"/>
    <x v="2"/>
    <s v="Feb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n v="13"/>
    <s v="theater/plays"/>
    <n v="10"/>
    <x v="1"/>
    <s v="plays"/>
    <x v="3986"/>
    <d v="2016-05-06T13:04:00"/>
    <x v="2"/>
    <s v="May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n v="13"/>
    <s v="theater/plays"/>
    <n v="38"/>
    <x v="1"/>
    <s v="plays"/>
    <x v="3987"/>
    <d v="2014-05-16T22:11:30"/>
    <x v="3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n v="4"/>
    <s v="theater/plays"/>
    <n v="2"/>
    <x v="1"/>
    <s v="plays"/>
    <x v="3988"/>
    <d v="2015-08-29T01:56:53"/>
    <x v="0"/>
    <s v="Aug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n v="0"/>
    <s v="theater/plays"/>
    <n v="0"/>
    <x v="1"/>
    <s v="plays"/>
    <x v="3989"/>
    <d v="2015-11-08T18:59:41"/>
    <x v="0"/>
    <s v="Nov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n v="3"/>
    <s v="theater/plays"/>
    <n v="4"/>
    <x v="1"/>
    <s v="plays"/>
    <x v="3990"/>
    <d v="2016-03-02T16:08:13"/>
    <x v="2"/>
    <s v="Mar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n v="1"/>
    <s v="theater/plays"/>
    <n v="20"/>
    <x v="1"/>
    <s v="plays"/>
    <x v="3991"/>
    <d v="2015-05-31T15:28:02"/>
    <x v="0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n v="9"/>
    <s v="theater/plays"/>
    <n v="5"/>
    <x v="1"/>
    <s v="plays"/>
    <x v="3992"/>
    <d v="2015-12-11T23:34:19"/>
    <x v="0"/>
    <s v="Dec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n v="1"/>
    <s v="theater/plays"/>
    <n v="0"/>
    <x v="1"/>
    <s v="plays"/>
    <x v="3993"/>
    <d v="2015-05-13T20:45:12"/>
    <x v="0"/>
    <s v="May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n v="1"/>
    <s v="theater/plays"/>
    <n v="0"/>
    <x v="1"/>
    <s v="plays"/>
    <x v="3994"/>
    <d v="2014-07-19T09:21:30"/>
    <x v="3"/>
    <s v="Ju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n v="4"/>
    <s v="theater/plays"/>
    <n v="35"/>
    <x v="1"/>
    <s v="plays"/>
    <x v="3995"/>
    <d v="2015-02-14T11:27:00"/>
    <x v="0"/>
    <s v="Feb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n v="17"/>
    <s v="theater/plays"/>
    <n v="17"/>
    <x v="1"/>
    <s v="plays"/>
    <x v="3996"/>
    <d v="2014-11-20T16:04:00"/>
    <x v="3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n v="0"/>
    <s v="theater/plays"/>
    <n v="0"/>
    <x v="1"/>
    <s v="plays"/>
    <x v="3997"/>
    <d v="2015-04-05T08:23:41"/>
    <x v="0"/>
    <s v="Apr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n v="12"/>
    <s v="theater/plays"/>
    <n v="57"/>
    <x v="1"/>
    <s v="plays"/>
    <x v="3998"/>
    <d v="2015-03-28T22:07:06"/>
    <x v="0"/>
    <s v="Ma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n v="14"/>
    <s v="theater/plays"/>
    <n v="17"/>
    <x v="1"/>
    <s v="plays"/>
    <x v="3999"/>
    <d v="2014-08-31T19:51:49"/>
    <x v="3"/>
    <s v="Aug"/>
  </r>
  <r>
    <n v="4000"/>
    <s v="The Escorts"/>
    <s v="An Enticing Trip into the World of Assisted Dying"/>
    <n v="8000"/>
    <n v="10"/>
    <x v="2"/>
    <s v="US"/>
    <s v="USD"/>
    <n v="1462631358"/>
    <n v="1457450958"/>
    <n v="1"/>
    <s v="theater/plays"/>
    <n v="0"/>
    <x v="1"/>
    <s v="plays"/>
    <x v="4000"/>
    <d v="2016-05-07T14:29:18"/>
    <x v="2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n v="14"/>
    <s v="theater/plays"/>
    <n v="38"/>
    <x v="1"/>
    <s v="plays"/>
    <x v="4001"/>
    <d v="2017-03-01T19:00:00"/>
    <x v="1"/>
    <s v="Mar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n v="4"/>
    <s v="theater/plays"/>
    <n v="2"/>
    <x v="1"/>
    <s v="plays"/>
    <x v="4002"/>
    <d v="2014-09-27T01:02:41"/>
    <x v="3"/>
    <s v="Sep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n v="2"/>
    <s v="theater/plays"/>
    <n v="10"/>
    <x v="1"/>
    <s v="plays"/>
    <x v="4003"/>
    <d v="2015-02-15T14:05:47"/>
    <x v="0"/>
    <s v="Feb"/>
  </r>
  <r>
    <n v="4004"/>
    <s v="South Florida Tours"/>
    <s v="Help Launch The Queen Into South Florida!"/>
    <n v="500"/>
    <n v="1"/>
    <x v="2"/>
    <s v="US"/>
    <s v="USD"/>
    <n v="1412740457"/>
    <n v="1410148457"/>
    <n v="1"/>
    <s v="theater/plays"/>
    <n v="0"/>
    <x v="1"/>
    <s v="plays"/>
    <x v="4004"/>
    <d v="2014-10-08T03:54:17"/>
    <x v="3"/>
    <s v="Oct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n v="2"/>
    <s v="theater/plays"/>
    <n v="1"/>
    <x v="1"/>
    <s v="plays"/>
    <x v="4005"/>
    <d v="2014-10-20T19:23:05"/>
    <x v="3"/>
    <s v="Oct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n v="1"/>
    <s v="theater/plays"/>
    <n v="0"/>
    <x v="1"/>
    <s v="plays"/>
    <x v="4006"/>
    <d v="2016-02-16T18:33:07"/>
    <x v="2"/>
    <s v="Feb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n v="1"/>
    <s v="theater/plays"/>
    <n v="0"/>
    <x v="1"/>
    <s v="plays"/>
    <x v="4007"/>
    <d v="2014-08-26T16:28:00"/>
    <x v="3"/>
    <s v="Aug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n v="4"/>
    <s v="theater/plays"/>
    <n v="6"/>
    <x v="1"/>
    <s v="plays"/>
    <x v="4008"/>
    <d v="2015-07-22T23:08:27"/>
    <x v="0"/>
    <s v="Jul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n v="3"/>
    <s v="theater/plays"/>
    <n v="4"/>
    <x v="1"/>
    <s v="plays"/>
    <x v="4009"/>
    <d v="2014-09-09T16:49:20"/>
    <x v="3"/>
    <s v="Sep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n v="38"/>
    <s v="theater/plays"/>
    <n v="24"/>
    <x v="1"/>
    <s v="plays"/>
    <x v="4010"/>
    <d v="2014-10-26T18:29:26"/>
    <x v="3"/>
    <s v="Oct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n v="4"/>
    <s v="theater/plays"/>
    <n v="8"/>
    <x v="1"/>
    <s v="plays"/>
    <x v="4011"/>
    <d v="2015-01-28T13:04:38"/>
    <x v="3"/>
    <s v="Jan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n v="0"/>
    <s v="theater/plays"/>
    <n v="0"/>
    <x v="1"/>
    <s v="plays"/>
    <x v="4012"/>
    <d v="2015-05-02T13:04:09"/>
    <x v="0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n v="2"/>
    <s v="theater/plays"/>
    <n v="1"/>
    <x v="1"/>
    <s v="plays"/>
    <x v="4013"/>
    <d v="2015-02-16T07:13:43"/>
    <x v="0"/>
    <s v="Feb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n v="0"/>
    <s v="theater/plays"/>
    <n v="0"/>
    <x v="1"/>
    <s v="plays"/>
    <x v="4014"/>
    <d v="2016-03-05T05:54:29"/>
    <x v="2"/>
    <s v="Mar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n v="1"/>
    <s v="theater/plays"/>
    <n v="0"/>
    <x v="1"/>
    <s v="plays"/>
    <x v="4015"/>
    <d v="2015-07-19T18:44:23"/>
    <x v="0"/>
    <s v="Jul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n v="7"/>
    <s v="theater/plays"/>
    <n v="14"/>
    <x v="1"/>
    <s v="plays"/>
    <x v="4016"/>
    <d v="2014-09-17T20:56:40"/>
    <x v="3"/>
    <s v="Sep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n v="2"/>
    <s v="theater/plays"/>
    <n v="1"/>
    <x v="1"/>
    <s v="plays"/>
    <x v="4017"/>
    <d v="2014-09-04T16:07:54"/>
    <x v="3"/>
    <s v="Sep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n v="4"/>
    <s v="theater/plays"/>
    <n v="9"/>
    <x v="1"/>
    <s v="plays"/>
    <x v="4018"/>
    <d v="2016-10-07T21:51:48"/>
    <x v="2"/>
    <s v="Oct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n v="4"/>
    <s v="theater/plays"/>
    <n v="1"/>
    <x v="1"/>
    <s v="plays"/>
    <x v="4019"/>
    <d v="2016-04-15T16:28:00"/>
    <x v="2"/>
    <s v="Apr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n v="3"/>
    <s v="theater/plays"/>
    <n v="17"/>
    <x v="1"/>
    <s v="plays"/>
    <x v="4020"/>
    <d v="2015-03-24T03:34:59"/>
    <x v="0"/>
    <s v="Mar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n v="2"/>
    <s v="theater/plays"/>
    <n v="1"/>
    <x v="1"/>
    <s v="plays"/>
    <x v="4021"/>
    <d v="2014-10-26T21:52:38"/>
    <x v="3"/>
    <s v="Oct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n v="197"/>
    <s v="theater/plays"/>
    <n v="70"/>
    <x v="1"/>
    <s v="plays"/>
    <x v="4022"/>
    <d v="2015-02-01T02:54:00"/>
    <x v="3"/>
    <s v="Feb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n v="0"/>
    <s v="theater/plays"/>
    <n v="0"/>
    <x v="1"/>
    <s v="plays"/>
    <x v="4023"/>
    <d v="2016-03-24T22:59:23"/>
    <x v="2"/>
    <s v="Ma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n v="1"/>
    <s v="theater/plays"/>
    <n v="1"/>
    <x v="1"/>
    <s v="plays"/>
    <x v="4024"/>
    <d v="2015-08-31T16:04:57"/>
    <x v="0"/>
    <s v="Aug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n v="4"/>
    <s v="theater/plays"/>
    <n v="5"/>
    <x v="1"/>
    <s v="plays"/>
    <x v="4025"/>
    <d v="2015-07-26T05:42:16"/>
    <x v="0"/>
    <s v="Jul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n v="0"/>
    <s v="theater/plays"/>
    <n v="0"/>
    <x v="1"/>
    <s v="plays"/>
    <x v="4026"/>
    <d v="2015-12-04T16:43:59"/>
    <x v="0"/>
    <s v="Dec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n v="7"/>
    <s v="theater/plays"/>
    <n v="7"/>
    <x v="1"/>
    <s v="plays"/>
    <x v="4027"/>
    <d v="2017-02-23T01:00:00"/>
    <x v="1"/>
    <s v="Feb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n v="11"/>
    <s v="theater/plays"/>
    <n v="28"/>
    <x v="1"/>
    <s v="plays"/>
    <x v="4028"/>
    <d v="2014-06-05T22:31:40"/>
    <x v="3"/>
    <s v="Jun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n v="0"/>
    <s v="theater/plays"/>
    <n v="0"/>
    <x v="1"/>
    <s v="plays"/>
    <x v="4029"/>
    <d v="2015-12-14T00:36:10"/>
    <x v="0"/>
    <s v="Dec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n v="6"/>
    <s v="theater/plays"/>
    <n v="16"/>
    <x v="1"/>
    <s v="plays"/>
    <x v="4030"/>
    <d v="2016-02-03T18:49:00"/>
    <x v="2"/>
    <s v="Feb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n v="0"/>
    <s v="theater/plays"/>
    <n v="0"/>
    <x v="1"/>
    <s v="plays"/>
    <x v="4031"/>
    <d v="2014-12-18T15:02:44"/>
    <x v="3"/>
    <s v="Dec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n v="7"/>
    <s v="theater/plays"/>
    <n v="7"/>
    <x v="1"/>
    <s v="plays"/>
    <x v="4032"/>
    <d v="2015-12-15T20:25:16"/>
    <x v="0"/>
    <s v="Dec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n v="94"/>
    <s v="theater/plays"/>
    <n v="26"/>
    <x v="1"/>
    <s v="plays"/>
    <x v="4033"/>
    <d v="2016-10-02T09:00:00"/>
    <x v="2"/>
    <s v="Oct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n v="2"/>
    <s v="theater/plays"/>
    <n v="1"/>
    <x v="1"/>
    <s v="plays"/>
    <x v="4034"/>
    <d v="2015-04-03T21:44:10"/>
    <x v="0"/>
    <s v="Apr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n v="25"/>
    <s v="theater/plays"/>
    <n v="37"/>
    <x v="1"/>
    <s v="plays"/>
    <x v="4035"/>
    <d v="2014-10-21T21:11:27"/>
    <x v="3"/>
    <s v="Oct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n v="17"/>
    <s v="theater/plays"/>
    <n v="47"/>
    <x v="1"/>
    <s v="plays"/>
    <x v="4036"/>
    <d v="2014-07-01T22:30:00"/>
    <x v="3"/>
    <s v="Jul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n v="2"/>
    <s v="theater/plays"/>
    <n v="11"/>
    <x v="1"/>
    <s v="plays"/>
    <x v="4037"/>
    <d v="2016-05-24T14:25:00"/>
    <x v="2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n v="4"/>
    <s v="theater/plays"/>
    <n v="12"/>
    <x v="1"/>
    <s v="plays"/>
    <x v="4038"/>
    <d v="2014-10-17T19:10:10"/>
    <x v="3"/>
    <s v="Oct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n v="5"/>
    <s v="theater/plays"/>
    <n v="60"/>
    <x v="1"/>
    <s v="plays"/>
    <x v="4039"/>
    <d v="2015-12-01T05:59:00"/>
    <x v="0"/>
    <s v="Dec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n v="2"/>
    <s v="theater/plays"/>
    <n v="31"/>
    <x v="1"/>
    <s v="plays"/>
    <x v="4040"/>
    <d v="2015-07-18T03:00:00"/>
    <x v="0"/>
    <s v="Jul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n v="2"/>
    <s v="theater/plays"/>
    <n v="0"/>
    <x v="1"/>
    <s v="plays"/>
    <x v="4041"/>
    <d v="2016-09-06T11:22:34"/>
    <x v="2"/>
    <s v="Sep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n v="3"/>
    <s v="theater/plays"/>
    <n v="0"/>
    <x v="1"/>
    <s v="plays"/>
    <x v="4042"/>
    <d v="2015-01-20T19:16:00"/>
    <x v="3"/>
    <s v="Jan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n v="0"/>
    <s v="theater/plays"/>
    <n v="0"/>
    <x v="1"/>
    <s v="plays"/>
    <x v="4043"/>
    <d v="2014-11-20T22:58:45"/>
    <x v="3"/>
    <s v="Nov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n v="4"/>
    <s v="theater/plays"/>
    <n v="38"/>
    <x v="1"/>
    <s v="plays"/>
    <x v="4044"/>
    <d v="2015-04-10T05:00:00"/>
    <x v="0"/>
    <s v="Ap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n v="1"/>
    <s v="theater/plays"/>
    <n v="0"/>
    <x v="1"/>
    <s v="plays"/>
    <x v="4045"/>
    <d v="2014-08-21T04:49:49"/>
    <x v="3"/>
    <s v="Aug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n v="12"/>
    <s v="theater/plays"/>
    <n v="8"/>
    <x v="1"/>
    <s v="plays"/>
    <x v="4046"/>
    <d v="2014-10-22T15:36:50"/>
    <x v="3"/>
    <s v="Oct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n v="4"/>
    <s v="theater/plays"/>
    <n v="2"/>
    <x v="1"/>
    <s v="plays"/>
    <x v="4047"/>
    <d v="2015-01-11T01:00:00"/>
    <x v="3"/>
    <s v="Jan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n v="91"/>
    <s v="theater/plays"/>
    <n v="18"/>
    <x v="1"/>
    <s v="plays"/>
    <x v="4048"/>
    <d v="2016-04-11T11:13:07"/>
    <x v="2"/>
    <s v="Ap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n v="1"/>
    <s v="theater/plays"/>
    <n v="0"/>
    <x v="1"/>
    <s v="plays"/>
    <x v="4049"/>
    <d v="2015-07-14T23:00:15"/>
    <x v="0"/>
    <s v="Jul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n v="1"/>
    <s v="theater/plays"/>
    <n v="0"/>
    <x v="1"/>
    <s v="plays"/>
    <x v="4050"/>
    <d v="2014-10-23T15:16:31"/>
    <x v="3"/>
    <s v="Oct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n v="0"/>
    <s v="theater/plays"/>
    <n v="0"/>
    <x v="1"/>
    <s v="plays"/>
    <x v="4051"/>
    <d v="2014-05-09T06:53:00"/>
    <x v="3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n v="13"/>
    <s v="theater/plays"/>
    <n v="38"/>
    <x v="1"/>
    <s v="plays"/>
    <x v="4052"/>
    <d v="2014-10-13T21:05:16"/>
    <x v="3"/>
    <s v="Oct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n v="2"/>
    <s v="theater/plays"/>
    <n v="22"/>
    <x v="1"/>
    <s v="plays"/>
    <x v="4053"/>
    <d v="2014-11-15T20:00:00"/>
    <x v="3"/>
    <s v="Nov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n v="0"/>
    <s v="theater/plays"/>
    <n v="0"/>
    <x v="1"/>
    <s v="plays"/>
    <x v="4054"/>
    <d v="2016-10-01T04:00:00"/>
    <x v="2"/>
    <s v="Oct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n v="21"/>
    <s v="theater/plays"/>
    <n v="18"/>
    <x v="1"/>
    <s v="plays"/>
    <x v="4055"/>
    <d v="2014-06-19T15:33:51"/>
    <x v="3"/>
    <s v="Jun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n v="9"/>
    <s v="theater/plays"/>
    <n v="53"/>
    <x v="1"/>
    <s v="plays"/>
    <x v="4056"/>
    <d v="2016-07-03T19:59:00"/>
    <x v="2"/>
    <s v="Jul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n v="6"/>
    <s v="theater/plays"/>
    <n v="22"/>
    <x v="1"/>
    <s v="plays"/>
    <x v="4057"/>
    <d v="2015-11-25T23:00:00"/>
    <x v="0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n v="4"/>
    <s v="theater/plays"/>
    <n v="3"/>
    <x v="1"/>
    <s v="plays"/>
    <x v="4058"/>
    <d v="2016-04-01T03:59:00"/>
    <x v="2"/>
    <s v="Apr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n v="7"/>
    <s v="theater/plays"/>
    <n v="3"/>
    <x v="1"/>
    <s v="plays"/>
    <x v="4059"/>
    <d v="2014-09-16T03:00:00"/>
    <x v="3"/>
    <s v="Sep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n v="5"/>
    <s v="theater/plays"/>
    <n v="3"/>
    <x v="1"/>
    <s v="plays"/>
    <x v="4060"/>
    <d v="2014-06-23T16:00:00"/>
    <x v="3"/>
    <s v="Jun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n v="0"/>
    <s v="theater/plays"/>
    <n v="0"/>
    <x v="1"/>
    <s v="plays"/>
    <x v="4061"/>
    <d v="2016-04-21T02:23:43"/>
    <x v="2"/>
    <s v="Ap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n v="3"/>
    <s v="theater/plays"/>
    <n v="2"/>
    <x v="1"/>
    <s v="plays"/>
    <x v="4062"/>
    <d v="2016-07-02T17:44:28"/>
    <x v="2"/>
    <s v="Jul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n v="9"/>
    <s v="theater/plays"/>
    <n v="1"/>
    <x v="1"/>
    <s v="plays"/>
    <x v="4063"/>
    <d v="2014-06-27T16:21:24"/>
    <x v="3"/>
    <s v="Ju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n v="6"/>
    <s v="theater/plays"/>
    <n v="19"/>
    <x v="1"/>
    <s v="plays"/>
    <x v="4064"/>
    <d v="2015-04-29T14:07:06"/>
    <x v="0"/>
    <s v="Ap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n v="4"/>
    <s v="theater/plays"/>
    <n v="1"/>
    <x v="1"/>
    <s v="plays"/>
    <x v="4065"/>
    <d v="2014-08-12T22:50:11"/>
    <x v="3"/>
    <s v="Aug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n v="1"/>
    <s v="theater/plays"/>
    <n v="0"/>
    <x v="1"/>
    <s v="plays"/>
    <x v="4066"/>
    <d v="2016-05-19T00:56:28"/>
    <x v="2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n v="17"/>
    <s v="theater/plays"/>
    <n v="61"/>
    <x v="1"/>
    <s v="plays"/>
    <x v="4067"/>
    <d v="2015-09-28T02:49:10"/>
    <x v="0"/>
    <s v="Sep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n v="1"/>
    <s v="theater/plays"/>
    <n v="1"/>
    <x v="1"/>
    <s v="plays"/>
    <x v="4068"/>
    <d v="2017-01-13T23:05:00"/>
    <x v="2"/>
    <s v="Jan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n v="13"/>
    <s v="theater/plays"/>
    <n v="34"/>
    <x v="1"/>
    <s v="plays"/>
    <x v="4069"/>
    <d v="2015-02-28T12:00:00"/>
    <x v="0"/>
    <s v="Feb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n v="6"/>
    <s v="theater/plays"/>
    <n v="17"/>
    <x v="1"/>
    <s v="plays"/>
    <x v="4070"/>
    <d v="2015-03-01T03:00:00"/>
    <x v="0"/>
    <s v="Mar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n v="0"/>
    <s v="theater/plays"/>
    <n v="0"/>
    <x v="1"/>
    <s v="plays"/>
    <x v="4071"/>
    <d v="2016-12-26T19:18:51"/>
    <x v="2"/>
    <s v="Dec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n v="2"/>
    <s v="theater/plays"/>
    <n v="0"/>
    <x v="1"/>
    <s v="plays"/>
    <x v="4072"/>
    <d v="2014-08-21T18:35:11"/>
    <x v="3"/>
    <s v="Aug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n v="2"/>
    <s v="theater/plays"/>
    <n v="1"/>
    <x v="1"/>
    <s v="plays"/>
    <x v="4073"/>
    <d v="2015-05-09T04:00:00"/>
    <x v="0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n v="21"/>
    <s v="theater/plays"/>
    <n v="27"/>
    <x v="1"/>
    <s v="plays"/>
    <x v="4074"/>
    <d v="2015-11-05T14:16:15"/>
    <x v="0"/>
    <s v="Nov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n v="13"/>
    <s v="theater/plays"/>
    <n v="29"/>
    <x v="1"/>
    <s v="plays"/>
    <x v="4075"/>
    <d v="2014-06-30T17:28:00"/>
    <x v="3"/>
    <s v="Jun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n v="0"/>
    <s v="theater/plays"/>
    <n v="0"/>
    <x v="1"/>
    <s v="plays"/>
    <x v="4076"/>
    <d v="2014-10-21T19:51:00"/>
    <x v="3"/>
    <s v="Oct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n v="6"/>
    <s v="theater/plays"/>
    <n v="9"/>
    <x v="1"/>
    <s v="plays"/>
    <x v="4077"/>
    <d v="2016-12-21T17:03:14"/>
    <x v="2"/>
    <s v="Dec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n v="0"/>
    <s v="theater/plays"/>
    <n v="0"/>
    <x v="1"/>
    <s v="plays"/>
    <x v="4078"/>
    <d v="2017-01-27T18:54:02"/>
    <x v="2"/>
    <s v="Jan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n v="1"/>
    <s v="theater/plays"/>
    <n v="0"/>
    <x v="1"/>
    <s v="plays"/>
    <x v="4079"/>
    <d v="2016-06-19T22:32:01"/>
    <x v="2"/>
    <s v="Jun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n v="0"/>
    <s v="theater/plays"/>
    <n v="0"/>
    <x v="1"/>
    <s v="plays"/>
    <x v="4080"/>
    <d v="2016-06-14T18:54:00"/>
    <x v="2"/>
    <s v="Jun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n v="12"/>
    <s v="theater/plays"/>
    <n v="16"/>
    <x v="1"/>
    <s v="plays"/>
    <x v="4081"/>
    <d v="2015-03-08T12:57:05"/>
    <x v="0"/>
    <s v="Ma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n v="2"/>
    <s v="theater/plays"/>
    <n v="2"/>
    <x v="1"/>
    <s v="plays"/>
    <x v="4082"/>
    <d v="2015-11-14T23:00:00"/>
    <x v="0"/>
    <s v="Nov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n v="6"/>
    <s v="theater/plays"/>
    <n v="22"/>
    <x v="1"/>
    <s v="plays"/>
    <x v="4083"/>
    <d v="2016-01-14T18:16:56"/>
    <x v="0"/>
    <s v="Jan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n v="1"/>
    <s v="theater/plays"/>
    <n v="0"/>
    <x v="1"/>
    <s v="plays"/>
    <x v="4084"/>
    <d v="2016-10-09T10:28:26"/>
    <x v="2"/>
    <s v="Oct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n v="1"/>
    <s v="theater/plays"/>
    <n v="0"/>
    <x v="1"/>
    <s v="plays"/>
    <x v="4085"/>
    <d v="2015-03-24T03:59:00"/>
    <x v="0"/>
    <s v="Mar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n v="5"/>
    <s v="theater/plays"/>
    <n v="5"/>
    <x v="1"/>
    <s v="plays"/>
    <x v="4086"/>
    <d v="2015-11-21T04:00:00"/>
    <x v="0"/>
    <s v="Nov"/>
  </r>
  <r>
    <n v="4087"/>
    <s v="Stage Production &quot;The Nail Shop&quot;"/>
    <s v="Comedy Stage Play"/>
    <n v="9600"/>
    <n v="0"/>
    <x v="2"/>
    <s v="US"/>
    <s v="USD"/>
    <n v="1468777786"/>
    <n v="1466185786"/>
    <n v="0"/>
    <s v="theater/plays"/>
    <n v="0"/>
    <x v="1"/>
    <s v="plays"/>
    <x v="4087"/>
    <d v="2016-07-17T17:49:46"/>
    <x v="2"/>
    <s v="Jul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n v="3"/>
    <s v="theater/plays"/>
    <n v="11"/>
    <x v="1"/>
    <s v="plays"/>
    <x v="4088"/>
    <d v="2015-01-16T10:26:00"/>
    <x v="3"/>
    <s v="Jan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n v="8"/>
    <s v="theater/plays"/>
    <n v="5"/>
    <x v="1"/>
    <s v="plays"/>
    <x v="4089"/>
    <d v="2015-05-31T17:35:00"/>
    <x v="0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n v="3"/>
    <s v="theater/plays"/>
    <n v="3"/>
    <x v="1"/>
    <s v="plays"/>
    <x v="4090"/>
    <d v="2015-08-07T15:00:00"/>
    <x v="0"/>
    <s v="Aug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n v="8"/>
    <s v="theater/plays"/>
    <n v="13"/>
    <x v="1"/>
    <s v="plays"/>
    <x v="4091"/>
    <d v="2015-01-16T12:09:11"/>
    <x v="3"/>
    <s v="Jan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n v="1"/>
    <s v="theater/plays"/>
    <n v="0"/>
    <x v="1"/>
    <s v="plays"/>
    <x v="4092"/>
    <d v="2015-04-05T03:40:47"/>
    <x v="0"/>
    <s v="Ap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n v="4"/>
    <s v="theater/plays"/>
    <n v="2"/>
    <x v="1"/>
    <s v="plays"/>
    <x v="4093"/>
    <d v="2015-08-22T19:34:53"/>
    <x v="0"/>
    <s v="Aug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n v="8"/>
    <s v="theater/plays"/>
    <n v="37"/>
    <x v="1"/>
    <s v="plays"/>
    <x v="4094"/>
    <d v="2014-10-22T04:59:00"/>
    <x v="3"/>
    <s v="Oct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n v="1"/>
    <s v="theater/plays"/>
    <n v="3"/>
    <x v="1"/>
    <s v="plays"/>
    <x v="4095"/>
    <d v="2016-12-19T00:45:50"/>
    <x v="2"/>
    <s v="Dec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n v="5"/>
    <s v="theater/plays"/>
    <n v="11"/>
    <x v="1"/>
    <s v="plays"/>
    <x v="4096"/>
    <d v="2017-02-28T08:51:00"/>
    <x v="1"/>
    <s v="Feb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n v="0"/>
    <s v="theater/plays"/>
    <n v="0"/>
    <x v="1"/>
    <s v="plays"/>
    <x v="4097"/>
    <d v="2016-01-31T23:55:00"/>
    <x v="0"/>
    <s v="Jan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n v="0"/>
    <s v="theater/plays"/>
    <n v="0"/>
    <x v="1"/>
    <s v="plays"/>
    <x v="4098"/>
    <d v="2016-06-04T17:19:57"/>
    <x v="2"/>
    <s v="Jun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n v="1"/>
    <s v="theater/plays"/>
    <n v="1"/>
    <x v="1"/>
    <s v="plays"/>
    <x v="4099"/>
    <d v="2016-09-02T20:24:33"/>
    <x v="2"/>
    <s v="Sep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n v="0"/>
    <s v="theater/plays"/>
    <n v="0"/>
    <x v="1"/>
    <s v="plays"/>
    <x v="4100"/>
    <d v="2014-10-25T02:59:50"/>
    <x v="3"/>
    <s v="Oct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n v="0"/>
    <s v="theater/plays"/>
    <n v="0"/>
    <x v="1"/>
    <s v="plays"/>
    <x v="4101"/>
    <d v="2017-01-25T21:41:22"/>
    <x v="2"/>
    <s v="Ja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n v="6"/>
    <s v="theater/plays"/>
    <n v="27"/>
    <x v="1"/>
    <s v="plays"/>
    <x v="4102"/>
    <d v="2016-05-15T20:21:13"/>
    <x v="2"/>
    <s v="May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n v="6"/>
    <s v="theater/plays"/>
    <n v="10"/>
    <x v="1"/>
    <s v="plays"/>
    <x v="4103"/>
    <d v="2015-08-26T18:32:00"/>
    <x v="0"/>
    <s v="Aug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n v="14"/>
    <s v="theater/plays"/>
    <n v="21"/>
    <x v="1"/>
    <s v="plays"/>
    <x v="4104"/>
    <d v="2016-10-27T06:40:34"/>
    <x v="2"/>
    <s v="Oct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n v="6"/>
    <s v="theater/plays"/>
    <n v="7"/>
    <x v="1"/>
    <s v="plays"/>
    <x v="4105"/>
    <d v="2016-12-26T00:15:09"/>
    <x v="2"/>
    <s v="Dec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n v="33"/>
    <s v="theater/plays"/>
    <n v="71"/>
    <x v="1"/>
    <s v="plays"/>
    <x v="4106"/>
    <d v="2015-04-02T01:00:00"/>
    <x v="0"/>
    <s v="Apr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n v="4"/>
    <s v="theater/plays"/>
    <n v="2"/>
    <x v="1"/>
    <s v="plays"/>
    <x v="4107"/>
    <d v="2014-09-24T22:00:01"/>
    <x v="3"/>
    <s v="Sep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n v="1"/>
    <s v="theater/plays"/>
    <n v="2"/>
    <x v="1"/>
    <s v="plays"/>
    <x v="4108"/>
    <d v="2017-03-03T05:00:00"/>
    <x v="1"/>
    <s v="Mar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n v="0"/>
    <s v="theater/plays"/>
    <n v="0"/>
    <x v="1"/>
    <s v="plays"/>
    <x v="4109"/>
    <d v="2015-11-29T13:56:44"/>
    <x v="0"/>
    <s v="Nov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n v="6"/>
    <s v="theater/plays"/>
    <n v="29"/>
    <x v="1"/>
    <s v="plays"/>
    <x v="4110"/>
    <d v="2016-07-21T15:02:31"/>
    <x v="2"/>
    <s v="Jul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n v="6"/>
    <s v="theater/plays"/>
    <n v="3"/>
    <x v="1"/>
    <s v="plays"/>
    <x v="4111"/>
    <d v="2015-02-24T03:15:40"/>
    <x v="0"/>
    <s v="Feb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n v="1"/>
    <s v="theater/plays"/>
    <n v="0"/>
    <x v="1"/>
    <s v="plays"/>
    <x v="4112"/>
    <d v="2016-02-28T00:00:00"/>
    <x v="2"/>
    <s v="Feb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n v="3"/>
    <s v="theater/plays"/>
    <n v="0"/>
    <x v="1"/>
    <s v="plays"/>
    <x v="4113"/>
    <d v="2016-01-08T06:34:00"/>
    <x v="0"/>
    <s v="J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52CA5-3656-A443-B566-A24BFD08484E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">
        <item h="1" m="1" x="10"/>
        <item h="1" m="1" x="16"/>
        <item h="1" m="1" x="46"/>
        <item h="1" m="1" x="36"/>
        <item h="1" m="1" x="44"/>
        <item h="1" m="1" x="23"/>
        <item h="1" m="1" x="40"/>
        <item h="1" m="1" x="17"/>
        <item h="1" m="1" x="24"/>
        <item h="1" m="1" x="39"/>
        <item h="1" m="1" x="47"/>
        <item h="1" m="1" x="34"/>
        <item h="1" m="1" x="49"/>
        <item h="1" m="1" x="33"/>
        <item h="1" m="1" x="42"/>
        <item h="1" m="1" x="28"/>
        <item h="1" m="1" x="32"/>
        <item h="1" m="1" x="41"/>
        <item h="1" m="1" x="29"/>
        <item h="1" m="1" x="45"/>
        <item h="1" m="1" x="22"/>
        <item h="1" m="1" x="9"/>
        <item h="1" m="1" x="48"/>
        <item h="1" m="1" x="35"/>
        <item h="1" m="1" x="38"/>
        <item h="1" m="1" x="43"/>
        <item h="1" m="1" x="37"/>
        <item h="1" m="1" x="14"/>
        <item h="1" m="1" x="11"/>
        <item h="1" m="1" x="19"/>
        <item h="1" m="1" x="25"/>
        <item h="1" m="1" x="31"/>
        <item h="1" m="1" x="15"/>
        <item h="1" m="1" x="26"/>
        <item h="1" m="1" x="20"/>
        <item h="1" m="1" x="12"/>
        <item h="1" m="1" x="13"/>
        <item h="1" m="1" x="21"/>
        <item h="1" m="1" x="30"/>
        <item h="1" m="1" x="27"/>
        <item h="1" m="1" x="18"/>
        <item h="1" x="0"/>
        <item x="1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ame="Months" numFmtId="165" showAll="0" defaultSubtotal="0">
      <items count="1">
        <item x="0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7" hier="-1"/>
  </pageFields>
  <dataFields count="1">
    <dataField name="Count of outcome" fld="5" subtotal="count" baseField="0" baseItem="0"/>
  </dataFields>
  <chartFormats count="10">
    <chartFormat chart="1" format="2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2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6B3A5-1D7E-E045-8711-942A6E4E9170}">
  <sheetPr codeName="Sheet2"/>
  <dimension ref="A1:E18"/>
  <sheetViews>
    <sheetView topLeftCell="B9" zoomScale="170" zoomScaleNormal="170" workbookViewId="0">
      <selection activeCell="G8" sqref="G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" bestFit="1" customWidth="1"/>
    <col min="7" max="7" width="11" bestFit="1" customWidth="1"/>
    <col min="8" max="8" width="19.33203125" bestFit="1" customWidth="1"/>
    <col min="9" max="9" width="15.33203125" bestFit="1" customWidth="1"/>
    <col min="10" max="10" width="14" bestFit="1" customWidth="1"/>
    <col min="11" max="11" width="19.33203125" bestFit="1" customWidth="1"/>
    <col min="12" max="12" width="15" bestFit="1" customWidth="1"/>
    <col min="13" max="13" width="18.33203125" bestFit="1" customWidth="1"/>
  </cols>
  <sheetData>
    <row r="1" spans="1:5" x14ac:dyDescent="0.2">
      <c r="A1" s="11" t="s">
        <v>8362</v>
      </c>
      <c r="B1" t="s">
        <v>8315</v>
      </c>
    </row>
    <row r="2" spans="1:5" x14ac:dyDescent="0.2">
      <c r="A2" s="11" t="s">
        <v>8361</v>
      </c>
      <c r="B2" t="s">
        <v>8363</v>
      </c>
    </row>
    <row r="4" spans="1:5" x14ac:dyDescent="0.2">
      <c r="A4" s="11" t="s">
        <v>8364</v>
      </c>
      <c r="B4" s="11" t="s">
        <v>8305</v>
      </c>
    </row>
    <row r="5" spans="1:5" x14ac:dyDescent="0.2">
      <c r="A5" s="11" t="s">
        <v>8307</v>
      </c>
      <c r="B5" t="s">
        <v>8218</v>
      </c>
      <c r="C5" t="s">
        <v>8220</v>
      </c>
      <c r="D5" t="s">
        <v>8219</v>
      </c>
      <c r="E5" t="s">
        <v>8306</v>
      </c>
    </row>
    <row r="6" spans="1:5" x14ac:dyDescent="0.2">
      <c r="A6" s="14" t="s">
        <v>8365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8366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8367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8368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8370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8371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8372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8373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8374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8375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8306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R4115"/>
  <sheetViews>
    <sheetView tabSelected="1" topLeftCell="K1" zoomScale="140" zoomScaleNormal="140" workbookViewId="0">
      <selection activeCell="S1" sqref="S1:S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2.33203125" bestFit="1" customWidth="1"/>
    <col min="12" max="12" width="24" bestFit="1" customWidth="1"/>
    <col min="13" max="13" width="16.33203125" bestFit="1" customWidth="1"/>
    <col min="14" max="14" width="24" bestFit="1" customWidth="1"/>
    <col min="15" max="15" width="14.5" bestFit="1" customWidth="1"/>
    <col min="16" max="16" width="20.66406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8358</v>
      </c>
      <c r="M1" s="1" t="s">
        <v>8303</v>
      </c>
      <c r="N1" s="9" t="s">
        <v>8362</v>
      </c>
      <c r="O1" s="1" t="s">
        <v>8304</v>
      </c>
      <c r="P1" s="1" t="s">
        <v>8359</v>
      </c>
      <c r="Q1" s="1" t="s">
        <v>8360</v>
      </c>
      <c r="R1" s="1" t="s">
        <v>8361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>
        <v>182</v>
      </c>
      <c r="L2" t="s">
        <v>8261</v>
      </c>
      <c r="M2">
        <f t="shared" ref="M2:M65" si="0">ROUND(E2/D2*100,0)</f>
        <v>137</v>
      </c>
      <c r="N2" s="12" t="s">
        <v>8308</v>
      </c>
      <c r="O2" t="s">
        <v>8309</v>
      </c>
      <c r="P2" s="13">
        <f t="shared" ref="P2:P65" si="1">(((J2/60)/60)/24)+DATE(1970,1,1)</f>
        <v>42177.007071759261</v>
      </c>
      <c r="Q2" s="13">
        <f t="shared" ref="Q2:Q65" si="2">(((I2/60)/60)/24)+DATE(1970,1,1)</f>
        <v>42208.125</v>
      </c>
      <c r="R2">
        <f>YEAR(P2)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>
        <v>79</v>
      </c>
      <c r="L3" t="s">
        <v>8261</v>
      </c>
      <c r="M3">
        <f t="shared" si="0"/>
        <v>143</v>
      </c>
      <c r="N3" s="12" t="s">
        <v>8308</v>
      </c>
      <c r="O3" t="s">
        <v>8309</v>
      </c>
      <c r="P3" s="13">
        <f t="shared" si="1"/>
        <v>42766.600497685184</v>
      </c>
      <c r="Q3" s="13">
        <f t="shared" si="2"/>
        <v>42796.600497685184</v>
      </c>
      <c r="R3">
        <f t="shared" ref="R3:R66" si="3">YEAR(P3)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>
        <v>35</v>
      </c>
      <c r="L4" t="s">
        <v>8261</v>
      </c>
      <c r="M4">
        <f t="shared" si="0"/>
        <v>105</v>
      </c>
      <c r="N4" s="12" t="s">
        <v>8308</v>
      </c>
      <c r="O4" t="s">
        <v>8309</v>
      </c>
      <c r="P4" s="13">
        <f t="shared" si="1"/>
        <v>42405.702349537038</v>
      </c>
      <c r="Q4" s="13">
        <f t="shared" si="2"/>
        <v>42415.702349537038</v>
      </c>
      <c r="R4">
        <f t="shared" si="3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>
        <v>150</v>
      </c>
      <c r="L5" t="s">
        <v>8261</v>
      </c>
      <c r="M5">
        <f t="shared" si="0"/>
        <v>104</v>
      </c>
      <c r="N5" s="12" t="s">
        <v>8308</v>
      </c>
      <c r="O5" t="s">
        <v>8309</v>
      </c>
      <c r="P5" s="13">
        <f t="shared" si="1"/>
        <v>41828.515127314815</v>
      </c>
      <c r="Q5" s="13">
        <f t="shared" si="2"/>
        <v>41858.515127314815</v>
      </c>
      <c r="R5">
        <f t="shared" si="3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>
        <v>284</v>
      </c>
      <c r="L6" t="s">
        <v>8261</v>
      </c>
      <c r="M6">
        <f t="shared" si="0"/>
        <v>123</v>
      </c>
      <c r="N6" s="12" t="s">
        <v>8308</v>
      </c>
      <c r="O6" t="s">
        <v>8309</v>
      </c>
      <c r="P6" s="13">
        <f t="shared" si="1"/>
        <v>42327.834247685183</v>
      </c>
      <c r="Q6" s="13">
        <f t="shared" si="2"/>
        <v>42357.834247685183</v>
      </c>
      <c r="R6">
        <f t="shared" si="3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>
        <v>47</v>
      </c>
      <c r="L7" t="s">
        <v>8261</v>
      </c>
      <c r="M7">
        <f t="shared" si="0"/>
        <v>110</v>
      </c>
      <c r="N7" s="12" t="s">
        <v>8308</v>
      </c>
      <c r="O7" t="s">
        <v>8309</v>
      </c>
      <c r="P7" s="13">
        <f t="shared" si="1"/>
        <v>42563.932951388888</v>
      </c>
      <c r="Q7" s="13">
        <f t="shared" si="2"/>
        <v>42580.232638888891</v>
      </c>
      <c r="R7">
        <f t="shared" si="3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>
        <v>58</v>
      </c>
      <c r="L8" t="s">
        <v>8261</v>
      </c>
      <c r="M8">
        <f t="shared" si="0"/>
        <v>106</v>
      </c>
      <c r="N8" s="12" t="s">
        <v>8308</v>
      </c>
      <c r="O8" t="s">
        <v>8309</v>
      </c>
      <c r="P8" s="13">
        <f t="shared" si="1"/>
        <v>41794.072337962964</v>
      </c>
      <c r="Q8" s="13">
        <f t="shared" si="2"/>
        <v>41804.072337962964</v>
      </c>
      <c r="R8">
        <f t="shared" si="3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>
        <v>57</v>
      </c>
      <c r="L9" t="s">
        <v>8261</v>
      </c>
      <c r="M9">
        <f t="shared" si="0"/>
        <v>101</v>
      </c>
      <c r="N9" s="12" t="s">
        <v>8308</v>
      </c>
      <c r="O9" t="s">
        <v>8309</v>
      </c>
      <c r="P9" s="13">
        <f t="shared" si="1"/>
        <v>42516.047071759262</v>
      </c>
      <c r="Q9" s="13">
        <f t="shared" si="2"/>
        <v>42556.047071759262</v>
      </c>
      <c r="R9">
        <f t="shared" si="3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>
        <v>12</v>
      </c>
      <c r="L10" t="s">
        <v>8261</v>
      </c>
      <c r="M10">
        <f t="shared" si="0"/>
        <v>100</v>
      </c>
      <c r="N10" s="12" t="s">
        <v>8308</v>
      </c>
      <c r="O10" t="s">
        <v>8309</v>
      </c>
      <c r="P10" s="13">
        <f t="shared" si="1"/>
        <v>42468.94458333333</v>
      </c>
      <c r="Q10" s="13">
        <f t="shared" si="2"/>
        <v>42475.875</v>
      </c>
      <c r="R10">
        <f t="shared" si="3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>
        <v>20</v>
      </c>
      <c r="L11" t="s">
        <v>8261</v>
      </c>
      <c r="M11">
        <f t="shared" si="0"/>
        <v>126</v>
      </c>
      <c r="N11" s="12" t="s">
        <v>8308</v>
      </c>
      <c r="O11" t="s">
        <v>8309</v>
      </c>
      <c r="P11" s="13">
        <f t="shared" si="1"/>
        <v>42447.103518518517</v>
      </c>
      <c r="Q11" s="13">
        <f t="shared" si="2"/>
        <v>42477.103518518517</v>
      </c>
      <c r="R11">
        <f t="shared" si="3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>
        <v>19</v>
      </c>
      <c r="L12" t="s">
        <v>8261</v>
      </c>
      <c r="M12">
        <f t="shared" si="0"/>
        <v>101</v>
      </c>
      <c r="N12" s="12" t="s">
        <v>8308</v>
      </c>
      <c r="O12" t="s">
        <v>8309</v>
      </c>
      <c r="P12" s="13">
        <f t="shared" si="1"/>
        <v>41780.068043981482</v>
      </c>
      <c r="Q12" s="13">
        <f t="shared" si="2"/>
        <v>41815.068043981482</v>
      </c>
      <c r="R12">
        <f t="shared" si="3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>
        <v>75</v>
      </c>
      <c r="L13" t="s">
        <v>8261</v>
      </c>
      <c r="M13">
        <f t="shared" si="0"/>
        <v>121</v>
      </c>
      <c r="N13" s="12" t="s">
        <v>8308</v>
      </c>
      <c r="O13" t="s">
        <v>8309</v>
      </c>
      <c r="P13" s="13">
        <f t="shared" si="1"/>
        <v>42572.778495370367</v>
      </c>
      <c r="Q13" s="13">
        <f t="shared" si="2"/>
        <v>42604.125</v>
      </c>
      <c r="R13">
        <f t="shared" si="3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>
        <v>827</v>
      </c>
      <c r="L14" t="s">
        <v>8261</v>
      </c>
      <c r="M14">
        <f t="shared" si="0"/>
        <v>165</v>
      </c>
      <c r="N14" s="12" t="s">
        <v>8308</v>
      </c>
      <c r="O14" t="s">
        <v>8309</v>
      </c>
      <c r="P14" s="13">
        <f t="shared" si="1"/>
        <v>41791.713252314818</v>
      </c>
      <c r="Q14" s="13">
        <f t="shared" si="2"/>
        <v>41836.125</v>
      </c>
      <c r="R14">
        <f t="shared" si="3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>
        <v>51</v>
      </c>
      <c r="L15" t="s">
        <v>8261</v>
      </c>
      <c r="M15">
        <f t="shared" si="0"/>
        <v>160</v>
      </c>
      <c r="N15" s="12" t="s">
        <v>8308</v>
      </c>
      <c r="O15" t="s">
        <v>8309</v>
      </c>
      <c r="P15" s="13">
        <f t="shared" si="1"/>
        <v>42508.677187499998</v>
      </c>
      <c r="Q15" s="13">
        <f t="shared" si="2"/>
        <v>42544.852083333331</v>
      </c>
      <c r="R15">
        <f t="shared" si="3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>
        <v>41</v>
      </c>
      <c r="L16" t="s">
        <v>8261</v>
      </c>
      <c r="M16">
        <f t="shared" si="0"/>
        <v>101</v>
      </c>
      <c r="N16" s="12" t="s">
        <v>8308</v>
      </c>
      <c r="O16" t="s">
        <v>8309</v>
      </c>
      <c r="P16" s="13">
        <f t="shared" si="1"/>
        <v>41808.02648148148</v>
      </c>
      <c r="Q16" s="13">
        <f t="shared" si="2"/>
        <v>41833.582638888889</v>
      </c>
      <c r="R16">
        <f t="shared" si="3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>
        <v>98</v>
      </c>
      <c r="L17" t="s">
        <v>8261</v>
      </c>
      <c r="M17">
        <f t="shared" si="0"/>
        <v>107</v>
      </c>
      <c r="N17" s="12" t="s">
        <v>8308</v>
      </c>
      <c r="O17" t="s">
        <v>8309</v>
      </c>
      <c r="P17" s="13">
        <f t="shared" si="1"/>
        <v>42256.391875000001</v>
      </c>
      <c r="Q17" s="13">
        <f t="shared" si="2"/>
        <v>42274.843055555553</v>
      </c>
      <c r="R17">
        <f t="shared" si="3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>
        <v>70</v>
      </c>
      <c r="L18" t="s">
        <v>8261</v>
      </c>
      <c r="M18">
        <f t="shared" si="0"/>
        <v>100</v>
      </c>
      <c r="N18" s="12" t="s">
        <v>8308</v>
      </c>
      <c r="O18" t="s">
        <v>8309</v>
      </c>
      <c r="P18" s="13">
        <f t="shared" si="1"/>
        <v>41760.796423611115</v>
      </c>
      <c r="Q18" s="13">
        <f t="shared" si="2"/>
        <v>41806.229166666664</v>
      </c>
      <c r="R18">
        <f t="shared" si="3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>
        <v>36</v>
      </c>
      <c r="L19" t="s">
        <v>8261</v>
      </c>
      <c r="M19">
        <f t="shared" si="0"/>
        <v>101</v>
      </c>
      <c r="N19" s="12" t="s">
        <v>8308</v>
      </c>
      <c r="O19" t="s">
        <v>8309</v>
      </c>
      <c r="P19" s="13">
        <f t="shared" si="1"/>
        <v>41917.731736111113</v>
      </c>
      <c r="Q19" s="13">
        <f t="shared" si="2"/>
        <v>41947.773402777777</v>
      </c>
      <c r="R19">
        <f t="shared" si="3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>
        <v>342</v>
      </c>
      <c r="L20" t="s">
        <v>8261</v>
      </c>
      <c r="M20">
        <f t="shared" si="0"/>
        <v>106</v>
      </c>
      <c r="N20" s="12" t="s">
        <v>8308</v>
      </c>
      <c r="O20" t="s">
        <v>8309</v>
      </c>
      <c r="P20" s="13">
        <f t="shared" si="1"/>
        <v>41869.542314814818</v>
      </c>
      <c r="Q20" s="13">
        <f t="shared" si="2"/>
        <v>41899.542314814818</v>
      </c>
      <c r="R20">
        <f t="shared" si="3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>
        <v>22</v>
      </c>
      <c r="L21" t="s">
        <v>8261</v>
      </c>
      <c r="M21">
        <f t="shared" si="0"/>
        <v>145</v>
      </c>
      <c r="N21" s="12" t="s">
        <v>8308</v>
      </c>
      <c r="O21" t="s">
        <v>8309</v>
      </c>
      <c r="P21" s="13">
        <f t="shared" si="1"/>
        <v>42175.816365740742</v>
      </c>
      <c r="Q21" s="13">
        <f t="shared" si="2"/>
        <v>42205.816365740742</v>
      </c>
      <c r="R21">
        <f t="shared" si="3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>
        <v>25</v>
      </c>
      <c r="L22" t="s">
        <v>8261</v>
      </c>
      <c r="M22">
        <f t="shared" si="0"/>
        <v>100</v>
      </c>
      <c r="N22" s="12" t="s">
        <v>8308</v>
      </c>
      <c r="O22" t="s">
        <v>8309</v>
      </c>
      <c r="P22" s="13">
        <f t="shared" si="1"/>
        <v>42200.758240740746</v>
      </c>
      <c r="Q22" s="13">
        <f t="shared" si="2"/>
        <v>42260.758240740746</v>
      </c>
      <c r="R22">
        <f t="shared" si="3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>
        <v>101</v>
      </c>
      <c r="L23" t="s">
        <v>8261</v>
      </c>
      <c r="M23">
        <f t="shared" si="0"/>
        <v>109</v>
      </c>
      <c r="N23" s="12" t="s">
        <v>8308</v>
      </c>
      <c r="O23" t="s">
        <v>8309</v>
      </c>
      <c r="P23" s="13">
        <f t="shared" si="1"/>
        <v>41878.627187500002</v>
      </c>
      <c r="Q23" s="13">
        <f t="shared" si="2"/>
        <v>41908.627187500002</v>
      </c>
      <c r="R23">
        <f t="shared" si="3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>
        <v>8</v>
      </c>
      <c r="L24" t="s">
        <v>8261</v>
      </c>
      <c r="M24">
        <f t="shared" si="0"/>
        <v>117</v>
      </c>
      <c r="N24" s="12" t="s">
        <v>8308</v>
      </c>
      <c r="O24" t="s">
        <v>8309</v>
      </c>
      <c r="P24" s="13">
        <f t="shared" si="1"/>
        <v>41989.91134259259</v>
      </c>
      <c r="Q24" s="13">
        <f t="shared" si="2"/>
        <v>42005.332638888889</v>
      </c>
      <c r="R24">
        <f t="shared" si="3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>
        <v>23</v>
      </c>
      <c r="L25" t="s">
        <v>8261</v>
      </c>
      <c r="M25">
        <f t="shared" si="0"/>
        <v>119</v>
      </c>
      <c r="N25" s="12" t="s">
        <v>8308</v>
      </c>
      <c r="O25" t="s">
        <v>8309</v>
      </c>
      <c r="P25" s="13">
        <f t="shared" si="1"/>
        <v>42097.778946759259</v>
      </c>
      <c r="Q25" s="13">
        <f t="shared" si="2"/>
        <v>42124.638888888891</v>
      </c>
      <c r="R25">
        <f t="shared" si="3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>
        <v>574</v>
      </c>
      <c r="L26" t="s">
        <v>8261</v>
      </c>
      <c r="M26">
        <f t="shared" si="0"/>
        <v>109</v>
      </c>
      <c r="N26" s="12" t="s">
        <v>8308</v>
      </c>
      <c r="O26" t="s">
        <v>8309</v>
      </c>
      <c r="P26" s="13">
        <f t="shared" si="1"/>
        <v>42229.820173611108</v>
      </c>
      <c r="Q26" s="13">
        <f t="shared" si="2"/>
        <v>42262.818750000006</v>
      </c>
      <c r="R26">
        <f t="shared" si="3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>
        <v>14</v>
      </c>
      <c r="L27" t="s">
        <v>8261</v>
      </c>
      <c r="M27">
        <f t="shared" si="0"/>
        <v>133</v>
      </c>
      <c r="N27" s="12" t="s">
        <v>8308</v>
      </c>
      <c r="O27" t="s">
        <v>8309</v>
      </c>
      <c r="P27" s="13">
        <f t="shared" si="1"/>
        <v>42318.025011574078</v>
      </c>
      <c r="Q27" s="13">
        <f t="shared" si="2"/>
        <v>42378.025011574078</v>
      </c>
      <c r="R27">
        <f t="shared" si="3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>
        <v>19</v>
      </c>
      <c r="L28" t="s">
        <v>8261</v>
      </c>
      <c r="M28">
        <f t="shared" si="0"/>
        <v>155</v>
      </c>
      <c r="N28" s="12" t="s">
        <v>8308</v>
      </c>
      <c r="O28" t="s">
        <v>8309</v>
      </c>
      <c r="P28" s="13">
        <f t="shared" si="1"/>
        <v>41828.515555555554</v>
      </c>
      <c r="Q28" s="13">
        <f t="shared" si="2"/>
        <v>41868.515555555554</v>
      </c>
      <c r="R28">
        <f t="shared" si="3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>
        <v>150</v>
      </c>
      <c r="L29" t="s">
        <v>8261</v>
      </c>
      <c r="M29">
        <f t="shared" si="0"/>
        <v>112</v>
      </c>
      <c r="N29" s="12" t="s">
        <v>8308</v>
      </c>
      <c r="O29" t="s">
        <v>8309</v>
      </c>
      <c r="P29" s="13">
        <f t="shared" si="1"/>
        <v>41929.164733796293</v>
      </c>
      <c r="Q29" s="13">
        <f t="shared" si="2"/>
        <v>41959.206400462965</v>
      </c>
      <c r="R29">
        <f t="shared" si="3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>
        <v>71</v>
      </c>
      <c r="L30" t="s">
        <v>8261</v>
      </c>
      <c r="M30">
        <f t="shared" si="0"/>
        <v>100</v>
      </c>
      <c r="N30" s="12" t="s">
        <v>8308</v>
      </c>
      <c r="O30" t="s">
        <v>8309</v>
      </c>
      <c r="P30" s="13">
        <f t="shared" si="1"/>
        <v>42324.96393518518</v>
      </c>
      <c r="Q30" s="13">
        <f t="shared" si="2"/>
        <v>42354.96393518518</v>
      </c>
      <c r="R30">
        <f t="shared" si="3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>
        <v>117</v>
      </c>
      <c r="L31" t="s">
        <v>8261</v>
      </c>
      <c r="M31">
        <f t="shared" si="0"/>
        <v>123</v>
      </c>
      <c r="N31" s="12" t="s">
        <v>8308</v>
      </c>
      <c r="O31" t="s">
        <v>8309</v>
      </c>
      <c r="P31" s="13">
        <f t="shared" si="1"/>
        <v>41812.67324074074</v>
      </c>
      <c r="Q31" s="13">
        <f t="shared" si="2"/>
        <v>41842.67324074074</v>
      </c>
      <c r="R31">
        <f t="shared" si="3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>
        <v>53</v>
      </c>
      <c r="L32" t="s">
        <v>8261</v>
      </c>
      <c r="M32">
        <f t="shared" si="0"/>
        <v>101</v>
      </c>
      <c r="N32" s="12" t="s">
        <v>8308</v>
      </c>
      <c r="O32" t="s">
        <v>8309</v>
      </c>
      <c r="P32" s="13">
        <f t="shared" si="1"/>
        <v>41842.292997685188</v>
      </c>
      <c r="Q32" s="13">
        <f t="shared" si="2"/>
        <v>41872.292997685188</v>
      </c>
      <c r="R32">
        <f t="shared" si="3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>
        <v>1</v>
      </c>
      <c r="L33" t="s">
        <v>8261</v>
      </c>
      <c r="M33">
        <f t="shared" si="0"/>
        <v>100</v>
      </c>
      <c r="N33" s="12" t="s">
        <v>8308</v>
      </c>
      <c r="O33" t="s">
        <v>8309</v>
      </c>
      <c r="P33" s="13">
        <f t="shared" si="1"/>
        <v>42376.79206018518</v>
      </c>
      <c r="Q33" s="13">
        <f t="shared" si="2"/>
        <v>42394.79206018518</v>
      </c>
      <c r="R33">
        <f t="shared" si="3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>
        <v>89</v>
      </c>
      <c r="L34" t="s">
        <v>8261</v>
      </c>
      <c r="M34">
        <f t="shared" si="0"/>
        <v>100</v>
      </c>
      <c r="N34" s="12" t="s">
        <v>8308</v>
      </c>
      <c r="O34" t="s">
        <v>8309</v>
      </c>
      <c r="P34" s="13">
        <f t="shared" si="1"/>
        <v>42461.627511574072</v>
      </c>
      <c r="Q34" s="13">
        <f t="shared" si="2"/>
        <v>42503.165972222225</v>
      </c>
      <c r="R34">
        <f t="shared" si="3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>
        <v>64</v>
      </c>
      <c r="L35" t="s">
        <v>8261</v>
      </c>
      <c r="M35">
        <f t="shared" si="0"/>
        <v>102</v>
      </c>
      <c r="N35" s="12" t="s">
        <v>8308</v>
      </c>
      <c r="O35" t="s">
        <v>8309</v>
      </c>
      <c r="P35" s="13">
        <f t="shared" si="1"/>
        <v>42286.660891203705</v>
      </c>
      <c r="Q35" s="13">
        <f t="shared" si="2"/>
        <v>42316.702557870376</v>
      </c>
      <c r="R35">
        <f t="shared" si="3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>
        <v>68</v>
      </c>
      <c r="L36" t="s">
        <v>8261</v>
      </c>
      <c r="M36">
        <f t="shared" si="0"/>
        <v>130</v>
      </c>
      <c r="N36" s="12" t="s">
        <v>8308</v>
      </c>
      <c r="O36" t="s">
        <v>8309</v>
      </c>
      <c r="P36" s="13">
        <f t="shared" si="1"/>
        <v>41841.321770833332</v>
      </c>
      <c r="Q36" s="13">
        <f t="shared" si="2"/>
        <v>41856.321770833332</v>
      </c>
      <c r="R36">
        <f t="shared" si="3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>
        <v>28</v>
      </c>
      <c r="L37" t="s">
        <v>8261</v>
      </c>
      <c r="M37">
        <f t="shared" si="0"/>
        <v>167</v>
      </c>
      <c r="N37" s="12" t="s">
        <v>8308</v>
      </c>
      <c r="O37" t="s">
        <v>8309</v>
      </c>
      <c r="P37" s="13">
        <f t="shared" si="1"/>
        <v>42098.291828703703</v>
      </c>
      <c r="Q37" s="13">
        <f t="shared" si="2"/>
        <v>42122</v>
      </c>
      <c r="R37">
        <f t="shared" si="3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>
        <v>44</v>
      </c>
      <c r="L38" t="s">
        <v>8261</v>
      </c>
      <c r="M38">
        <f t="shared" si="0"/>
        <v>142</v>
      </c>
      <c r="N38" s="12" t="s">
        <v>8308</v>
      </c>
      <c r="O38" t="s">
        <v>8309</v>
      </c>
      <c r="P38" s="13">
        <f t="shared" si="1"/>
        <v>42068.307002314818</v>
      </c>
      <c r="Q38" s="13">
        <f t="shared" si="2"/>
        <v>42098.265335648146</v>
      </c>
      <c r="R38">
        <f t="shared" si="3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>
        <v>253</v>
      </c>
      <c r="L39" t="s">
        <v>8261</v>
      </c>
      <c r="M39">
        <f t="shared" si="0"/>
        <v>183</v>
      </c>
      <c r="N39" s="12" t="s">
        <v>8308</v>
      </c>
      <c r="O39" t="s">
        <v>8309</v>
      </c>
      <c r="P39" s="13">
        <f t="shared" si="1"/>
        <v>42032.693043981482</v>
      </c>
      <c r="Q39" s="13">
        <f t="shared" si="2"/>
        <v>42062.693043981482</v>
      </c>
      <c r="R39">
        <f t="shared" si="3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>
        <v>66</v>
      </c>
      <c r="L40" t="s">
        <v>8261</v>
      </c>
      <c r="M40">
        <f t="shared" si="0"/>
        <v>110</v>
      </c>
      <c r="N40" s="12" t="s">
        <v>8308</v>
      </c>
      <c r="O40" t="s">
        <v>8309</v>
      </c>
      <c r="P40" s="13">
        <f t="shared" si="1"/>
        <v>41375.057222222218</v>
      </c>
      <c r="Q40" s="13">
        <f t="shared" si="2"/>
        <v>41405.057222222218</v>
      </c>
      <c r="R40">
        <f t="shared" si="3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>
        <v>217</v>
      </c>
      <c r="L41" t="s">
        <v>8261</v>
      </c>
      <c r="M41">
        <f t="shared" si="0"/>
        <v>131</v>
      </c>
      <c r="N41" s="12" t="s">
        <v>8308</v>
      </c>
      <c r="O41" t="s">
        <v>8309</v>
      </c>
      <c r="P41" s="13">
        <f t="shared" si="1"/>
        <v>41754.047083333331</v>
      </c>
      <c r="Q41" s="13">
        <f t="shared" si="2"/>
        <v>41784.957638888889</v>
      </c>
      <c r="R41">
        <f t="shared" si="3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>
        <v>16</v>
      </c>
      <c r="L42" t="s">
        <v>8261</v>
      </c>
      <c r="M42">
        <f t="shared" si="0"/>
        <v>101</v>
      </c>
      <c r="N42" s="12" t="s">
        <v>8308</v>
      </c>
      <c r="O42" t="s">
        <v>8309</v>
      </c>
      <c r="P42" s="13">
        <f t="shared" si="1"/>
        <v>41789.21398148148</v>
      </c>
      <c r="Q42" s="13">
        <f t="shared" si="2"/>
        <v>41809.166666666664</v>
      </c>
      <c r="R42">
        <f t="shared" si="3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>
        <v>19</v>
      </c>
      <c r="L43" t="s">
        <v>8261</v>
      </c>
      <c r="M43">
        <f t="shared" si="0"/>
        <v>100</v>
      </c>
      <c r="N43" s="12" t="s">
        <v>8308</v>
      </c>
      <c r="O43" t="s">
        <v>8309</v>
      </c>
      <c r="P43" s="13">
        <f t="shared" si="1"/>
        <v>41887.568912037037</v>
      </c>
      <c r="Q43" s="13">
        <f t="shared" si="2"/>
        <v>41917.568912037037</v>
      </c>
      <c r="R43">
        <f t="shared" si="3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>
        <v>169</v>
      </c>
      <c r="L44" t="s">
        <v>8261</v>
      </c>
      <c r="M44">
        <f t="shared" si="0"/>
        <v>142</v>
      </c>
      <c r="N44" s="12" t="s">
        <v>8308</v>
      </c>
      <c r="O44" t="s">
        <v>8309</v>
      </c>
      <c r="P44" s="13">
        <f t="shared" si="1"/>
        <v>41971.639189814814</v>
      </c>
      <c r="Q44" s="13">
        <f t="shared" si="2"/>
        <v>42001.639189814814</v>
      </c>
      <c r="R44">
        <f t="shared" si="3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>
        <v>263</v>
      </c>
      <c r="L45" t="s">
        <v>8261</v>
      </c>
      <c r="M45">
        <f t="shared" si="0"/>
        <v>309</v>
      </c>
      <c r="N45" s="12" t="s">
        <v>8308</v>
      </c>
      <c r="O45" t="s">
        <v>8309</v>
      </c>
      <c r="P45" s="13">
        <f t="shared" si="1"/>
        <v>41802.790347222224</v>
      </c>
      <c r="Q45" s="13">
        <f t="shared" si="2"/>
        <v>41833</v>
      </c>
      <c r="R45">
        <f t="shared" si="3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>
        <v>15</v>
      </c>
      <c r="L46" t="s">
        <v>8261</v>
      </c>
      <c r="M46">
        <f t="shared" si="0"/>
        <v>100</v>
      </c>
      <c r="N46" s="12" t="s">
        <v>8308</v>
      </c>
      <c r="O46" t="s">
        <v>8309</v>
      </c>
      <c r="P46" s="13">
        <f t="shared" si="1"/>
        <v>41874.098807870374</v>
      </c>
      <c r="Q46" s="13">
        <f t="shared" si="2"/>
        <v>41919.098807870374</v>
      </c>
      <c r="R46">
        <f t="shared" si="3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>
        <v>61</v>
      </c>
      <c r="L47" t="s">
        <v>8261</v>
      </c>
      <c r="M47">
        <f t="shared" si="0"/>
        <v>120</v>
      </c>
      <c r="N47" s="12" t="s">
        <v>8308</v>
      </c>
      <c r="O47" t="s">
        <v>8309</v>
      </c>
      <c r="P47" s="13">
        <f t="shared" si="1"/>
        <v>42457.623923611114</v>
      </c>
      <c r="Q47" s="13">
        <f t="shared" si="2"/>
        <v>42487.623923611114</v>
      </c>
      <c r="R47">
        <f t="shared" si="3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>
        <v>45</v>
      </c>
      <c r="L48" t="s">
        <v>8261</v>
      </c>
      <c r="M48">
        <f t="shared" si="0"/>
        <v>104</v>
      </c>
      <c r="N48" s="12" t="s">
        <v>8308</v>
      </c>
      <c r="O48" t="s">
        <v>8309</v>
      </c>
      <c r="P48" s="13">
        <f t="shared" si="1"/>
        <v>42323.964976851858</v>
      </c>
      <c r="Q48" s="13">
        <f t="shared" si="2"/>
        <v>42353.964976851858</v>
      </c>
      <c r="R48">
        <f t="shared" si="3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>
        <v>70</v>
      </c>
      <c r="L49" t="s">
        <v>8261</v>
      </c>
      <c r="M49">
        <f t="shared" si="0"/>
        <v>108</v>
      </c>
      <c r="N49" s="12" t="s">
        <v>8308</v>
      </c>
      <c r="O49" t="s">
        <v>8309</v>
      </c>
      <c r="P49" s="13">
        <f t="shared" si="1"/>
        <v>41932.819525462961</v>
      </c>
      <c r="Q49" s="13">
        <f t="shared" si="2"/>
        <v>41992.861192129625</v>
      </c>
      <c r="R49">
        <f t="shared" si="3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>
        <v>38</v>
      </c>
      <c r="L50" t="s">
        <v>8261</v>
      </c>
      <c r="M50">
        <f t="shared" si="0"/>
        <v>108</v>
      </c>
      <c r="N50" s="12" t="s">
        <v>8308</v>
      </c>
      <c r="O50" t="s">
        <v>8309</v>
      </c>
      <c r="P50" s="13">
        <f t="shared" si="1"/>
        <v>42033.516898148147</v>
      </c>
      <c r="Q50" s="13">
        <f t="shared" si="2"/>
        <v>42064.5</v>
      </c>
      <c r="R50">
        <f t="shared" si="3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>
        <v>87</v>
      </c>
      <c r="L51" t="s">
        <v>8261</v>
      </c>
      <c r="M51">
        <f t="shared" si="0"/>
        <v>100</v>
      </c>
      <c r="N51" s="12" t="s">
        <v>8308</v>
      </c>
      <c r="O51" t="s">
        <v>8309</v>
      </c>
      <c r="P51" s="13">
        <f t="shared" si="1"/>
        <v>42271.176446759258</v>
      </c>
      <c r="Q51" s="13">
        <f t="shared" si="2"/>
        <v>42301.176446759258</v>
      </c>
      <c r="R51">
        <f t="shared" si="3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>
        <v>22</v>
      </c>
      <c r="L52" t="s">
        <v>8261</v>
      </c>
      <c r="M52">
        <f t="shared" si="0"/>
        <v>100</v>
      </c>
      <c r="N52" s="12" t="s">
        <v>8308</v>
      </c>
      <c r="O52" t="s">
        <v>8309</v>
      </c>
      <c r="P52" s="13">
        <f t="shared" si="1"/>
        <v>41995.752986111111</v>
      </c>
      <c r="Q52" s="13">
        <f t="shared" si="2"/>
        <v>42034.708333333328</v>
      </c>
      <c r="R52">
        <f t="shared" si="3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>
        <v>119</v>
      </c>
      <c r="L53" t="s">
        <v>8261</v>
      </c>
      <c r="M53">
        <f t="shared" si="0"/>
        <v>128</v>
      </c>
      <c r="N53" s="12" t="s">
        <v>8308</v>
      </c>
      <c r="O53" t="s">
        <v>8309</v>
      </c>
      <c r="P53" s="13">
        <f t="shared" si="1"/>
        <v>42196.928668981483</v>
      </c>
      <c r="Q53" s="13">
        <f t="shared" si="2"/>
        <v>42226.928668981483</v>
      </c>
      <c r="R53">
        <f t="shared" si="3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>
        <v>52</v>
      </c>
      <c r="L54" t="s">
        <v>8261</v>
      </c>
      <c r="M54">
        <f t="shared" si="0"/>
        <v>116</v>
      </c>
      <c r="N54" s="12" t="s">
        <v>8308</v>
      </c>
      <c r="O54" t="s">
        <v>8309</v>
      </c>
      <c r="P54" s="13">
        <f t="shared" si="1"/>
        <v>41807.701921296299</v>
      </c>
      <c r="Q54" s="13">
        <f t="shared" si="2"/>
        <v>41837.701921296299</v>
      </c>
      <c r="R54">
        <f t="shared" si="3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>
        <v>117</v>
      </c>
      <c r="L55" t="s">
        <v>8261</v>
      </c>
      <c r="M55">
        <f t="shared" si="0"/>
        <v>110</v>
      </c>
      <c r="N55" s="12" t="s">
        <v>8308</v>
      </c>
      <c r="O55" t="s">
        <v>8309</v>
      </c>
      <c r="P55" s="13">
        <f t="shared" si="1"/>
        <v>41719.549131944441</v>
      </c>
      <c r="Q55" s="13">
        <f t="shared" si="2"/>
        <v>41733.916666666664</v>
      </c>
      <c r="R55">
        <f t="shared" si="3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>
        <v>52</v>
      </c>
      <c r="L56" t="s">
        <v>8261</v>
      </c>
      <c r="M56">
        <f t="shared" si="0"/>
        <v>101</v>
      </c>
      <c r="N56" s="12" t="s">
        <v>8308</v>
      </c>
      <c r="O56" t="s">
        <v>8309</v>
      </c>
      <c r="P56" s="13">
        <f t="shared" si="1"/>
        <v>42333.713206018518</v>
      </c>
      <c r="Q56" s="13">
        <f t="shared" si="2"/>
        <v>42363.713206018518</v>
      </c>
      <c r="R56">
        <f t="shared" si="3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>
        <v>86</v>
      </c>
      <c r="L57" t="s">
        <v>8261</v>
      </c>
      <c r="M57">
        <f t="shared" si="0"/>
        <v>129</v>
      </c>
      <c r="N57" s="12" t="s">
        <v>8308</v>
      </c>
      <c r="O57" t="s">
        <v>8309</v>
      </c>
      <c r="P57" s="13">
        <f t="shared" si="1"/>
        <v>42496.968935185185</v>
      </c>
      <c r="Q57" s="13">
        <f t="shared" si="2"/>
        <v>42517.968935185185</v>
      </c>
      <c r="R57">
        <f t="shared" si="3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>
        <v>174</v>
      </c>
      <c r="L58" t="s">
        <v>8261</v>
      </c>
      <c r="M58">
        <f t="shared" si="0"/>
        <v>107</v>
      </c>
      <c r="N58" s="12" t="s">
        <v>8308</v>
      </c>
      <c r="O58" t="s">
        <v>8309</v>
      </c>
      <c r="P58" s="13">
        <f t="shared" si="1"/>
        <v>42149.548888888887</v>
      </c>
      <c r="Q58" s="13">
        <f t="shared" si="2"/>
        <v>42163.666666666672</v>
      </c>
      <c r="R58">
        <f t="shared" si="3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>
        <v>69</v>
      </c>
      <c r="L59" t="s">
        <v>8261</v>
      </c>
      <c r="M59">
        <f t="shared" si="0"/>
        <v>102</v>
      </c>
      <c r="N59" s="12" t="s">
        <v>8308</v>
      </c>
      <c r="O59" t="s">
        <v>8309</v>
      </c>
      <c r="P59" s="13">
        <f t="shared" si="1"/>
        <v>42089.83289351852</v>
      </c>
      <c r="Q59" s="13">
        <f t="shared" si="2"/>
        <v>42119.83289351852</v>
      </c>
      <c r="R59">
        <f t="shared" si="3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>
        <v>75</v>
      </c>
      <c r="L60" t="s">
        <v>8261</v>
      </c>
      <c r="M60">
        <f t="shared" si="0"/>
        <v>103</v>
      </c>
      <c r="N60" s="12" t="s">
        <v>8308</v>
      </c>
      <c r="O60" t="s">
        <v>8309</v>
      </c>
      <c r="P60" s="13">
        <f t="shared" si="1"/>
        <v>41932.745046296295</v>
      </c>
      <c r="Q60" s="13">
        <f t="shared" si="2"/>
        <v>41962.786712962959</v>
      </c>
      <c r="R60">
        <f t="shared" si="3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>
        <v>33</v>
      </c>
      <c r="L61" t="s">
        <v>8261</v>
      </c>
      <c r="M61">
        <f t="shared" si="0"/>
        <v>100</v>
      </c>
      <c r="N61" s="12" t="s">
        <v>8308</v>
      </c>
      <c r="O61" t="s">
        <v>8309</v>
      </c>
      <c r="P61" s="13">
        <f t="shared" si="1"/>
        <v>42230.23583333334</v>
      </c>
      <c r="Q61" s="13">
        <f t="shared" si="2"/>
        <v>42261.875</v>
      </c>
      <c r="R61">
        <f t="shared" si="3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>
        <v>108</v>
      </c>
      <c r="L62" t="s">
        <v>8262</v>
      </c>
      <c r="M62">
        <f t="shared" si="0"/>
        <v>103</v>
      </c>
      <c r="N62" s="12" t="s">
        <v>8308</v>
      </c>
      <c r="O62" t="s">
        <v>8310</v>
      </c>
      <c r="P62" s="13">
        <f t="shared" si="1"/>
        <v>41701.901817129627</v>
      </c>
      <c r="Q62" s="13">
        <f t="shared" si="2"/>
        <v>41721</v>
      </c>
      <c r="R62">
        <f t="shared" si="3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>
        <v>23</v>
      </c>
      <c r="L63" t="s">
        <v>8262</v>
      </c>
      <c r="M63">
        <f t="shared" si="0"/>
        <v>148</v>
      </c>
      <c r="N63" s="12" t="s">
        <v>8308</v>
      </c>
      <c r="O63" t="s">
        <v>8310</v>
      </c>
      <c r="P63" s="13">
        <f t="shared" si="1"/>
        <v>41409.814317129632</v>
      </c>
      <c r="Q63" s="13">
        <f t="shared" si="2"/>
        <v>41431.814317129632</v>
      </c>
      <c r="R63">
        <f t="shared" si="3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>
        <v>48</v>
      </c>
      <c r="L64" t="s">
        <v>8262</v>
      </c>
      <c r="M64">
        <f t="shared" si="0"/>
        <v>155</v>
      </c>
      <c r="N64" s="12" t="s">
        <v>8308</v>
      </c>
      <c r="O64" t="s">
        <v>8310</v>
      </c>
      <c r="P64" s="13">
        <f t="shared" si="1"/>
        <v>41311.799513888887</v>
      </c>
      <c r="Q64" s="13">
        <f t="shared" si="2"/>
        <v>41336.799513888887</v>
      </c>
      <c r="R64">
        <f t="shared" si="3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>
        <v>64</v>
      </c>
      <c r="L65" t="s">
        <v>8262</v>
      </c>
      <c r="M65">
        <f t="shared" si="0"/>
        <v>114</v>
      </c>
      <c r="N65" s="12" t="s">
        <v>8308</v>
      </c>
      <c r="O65" t="s">
        <v>8310</v>
      </c>
      <c r="P65" s="13">
        <f t="shared" si="1"/>
        <v>41612.912187499998</v>
      </c>
      <c r="Q65" s="13">
        <f t="shared" si="2"/>
        <v>41636.207638888889</v>
      </c>
      <c r="R65">
        <f t="shared" si="3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>
        <v>24</v>
      </c>
      <c r="L66" t="s">
        <v>8262</v>
      </c>
      <c r="M66">
        <f t="shared" ref="M66:M129" si="4">ROUND(E66/D66*100,0)</f>
        <v>173</v>
      </c>
      <c r="N66" s="12" t="s">
        <v>8308</v>
      </c>
      <c r="O66" t="s">
        <v>8310</v>
      </c>
      <c r="P66" s="13">
        <f t="shared" ref="P66:P129" si="5">(((J66/60)/60)/24)+DATE(1970,1,1)</f>
        <v>41433.01829861111</v>
      </c>
      <c r="Q66" s="13">
        <f t="shared" ref="Q66:Q129" si="6">(((I66/60)/60)/24)+DATE(1970,1,1)</f>
        <v>41463.01829861111</v>
      </c>
      <c r="R66">
        <f t="shared" si="3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>
        <v>57</v>
      </c>
      <c r="L67" t="s">
        <v>8262</v>
      </c>
      <c r="M67">
        <f t="shared" si="4"/>
        <v>108</v>
      </c>
      <c r="N67" s="12" t="s">
        <v>8308</v>
      </c>
      <c r="O67" t="s">
        <v>8310</v>
      </c>
      <c r="P67" s="13">
        <f t="shared" si="5"/>
        <v>41835.821226851855</v>
      </c>
      <c r="Q67" s="13">
        <f t="shared" si="6"/>
        <v>41862.249305555553</v>
      </c>
      <c r="R67">
        <f t="shared" ref="R67:R130" si="7">YEAR(P67)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>
        <v>26</v>
      </c>
      <c r="L68" t="s">
        <v>8262</v>
      </c>
      <c r="M68">
        <f t="shared" si="4"/>
        <v>119</v>
      </c>
      <c r="N68" s="12" t="s">
        <v>8308</v>
      </c>
      <c r="O68" t="s">
        <v>8310</v>
      </c>
      <c r="P68" s="13">
        <f t="shared" si="5"/>
        <v>42539.849768518514</v>
      </c>
      <c r="Q68" s="13">
        <f t="shared" si="6"/>
        <v>42569.849768518514</v>
      </c>
      <c r="R68">
        <f t="shared" si="7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>
        <v>20</v>
      </c>
      <c r="L69" t="s">
        <v>8262</v>
      </c>
      <c r="M69">
        <f t="shared" si="4"/>
        <v>116</v>
      </c>
      <c r="N69" s="12" t="s">
        <v>8308</v>
      </c>
      <c r="O69" t="s">
        <v>8310</v>
      </c>
      <c r="P69" s="13">
        <f t="shared" si="5"/>
        <v>41075.583379629628</v>
      </c>
      <c r="Q69" s="13">
        <f t="shared" si="6"/>
        <v>41105.583379629628</v>
      </c>
      <c r="R69">
        <f t="shared" si="7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>
        <v>36</v>
      </c>
      <c r="L70" t="s">
        <v>8262</v>
      </c>
      <c r="M70">
        <f t="shared" si="4"/>
        <v>127</v>
      </c>
      <c r="N70" s="12" t="s">
        <v>8308</v>
      </c>
      <c r="O70" t="s">
        <v>8310</v>
      </c>
      <c r="P70" s="13">
        <f t="shared" si="5"/>
        <v>41663.569340277776</v>
      </c>
      <c r="Q70" s="13">
        <f t="shared" si="6"/>
        <v>41693.569340277776</v>
      </c>
      <c r="R70">
        <f t="shared" si="7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>
        <v>178</v>
      </c>
      <c r="L71" t="s">
        <v>8262</v>
      </c>
      <c r="M71">
        <f t="shared" si="4"/>
        <v>111</v>
      </c>
      <c r="N71" s="12" t="s">
        <v>8308</v>
      </c>
      <c r="O71" t="s">
        <v>8310</v>
      </c>
      <c r="P71" s="13">
        <f t="shared" si="5"/>
        <v>40786.187789351854</v>
      </c>
      <c r="Q71" s="13">
        <f t="shared" si="6"/>
        <v>40818.290972222225</v>
      </c>
      <c r="R71">
        <f t="shared" si="7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>
        <v>17</v>
      </c>
      <c r="L72" t="s">
        <v>8262</v>
      </c>
      <c r="M72">
        <f t="shared" si="4"/>
        <v>127</v>
      </c>
      <c r="N72" s="12" t="s">
        <v>8308</v>
      </c>
      <c r="O72" t="s">
        <v>8310</v>
      </c>
      <c r="P72" s="13">
        <f t="shared" si="5"/>
        <v>40730.896354166667</v>
      </c>
      <c r="Q72" s="13">
        <f t="shared" si="6"/>
        <v>40790.896354166667</v>
      </c>
      <c r="R72">
        <f t="shared" si="7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>
        <v>32</v>
      </c>
      <c r="L73" t="s">
        <v>8262</v>
      </c>
      <c r="M73">
        <f t="shared" si="4"/>
        <v>124</v>
      </c>
      <c r="N73" s="12" t="s">
        <v>8308</v>
      </c>
      <c r="O73" t="s">
        <v>8310</v>
      </c>
      <c r="P73" s="13">
        <f t="shared" si="5"/>
        <v>40997.271493055552</v>
      </c>
      <c r="Q73" s="13">
        <f t="shared" si="6"/>
        <v>41057.271493055552</v>
      </c>
      <c r="R73">
        <f t="shared" si="7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>
        <v>41</v>
      </c>
      <c r="L74" t="s">
        <v>8262</v>
      </c>
      <c r="M74">
        <f t="shared" si="4"/>
        <v>108</v>
      </c>
      <c r="N74" s="12" t="s">
        <v>8308</v>
      </c>
      <c r="O74" t="s">
        <v>8310</v>
      </c>
      <c r="P74" s="13">
        <f t="shared" si="5"/>
        <v>41208.010196759256</v>
      </c>
      <c r="Q74" s="13">
        <f t="shared" si="6"/>
        <v>41228</v>
      </c>
      <c r="R74">
        <f t="shared" si="7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>
        <v>18</v>
      </c>
      <c r="L75" t="s">
        <v>8262</v>
      </c>
      <c r="M75">
        <f t="shared" si="4"/>
        <v>100</v>
      </c>
      <c r="N75" s="12" t="s">
        <v>8308</v>
      </c>
      <c r="O75" t="s">
        <v>8310</v>
      </c>
      <c r="P75" s="13">
        <f t="shared" si="5"/>
        <v>40587.75675925926</v>
      </c>
      <c r="Q75" s="13">
        <f t="shared" si="6"/>
        <v>40666.165972222225</v>
      </c>
      <c r="R75">
        <f t="shared" si="7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>
        <v>29</v>
      </c>
      <c r="L76" t="s">
        <v>8262</v>
      </c>
      <c r="M76">
        <f t="shared" si="4"/>
        <v>113</v>
      </c>
      <c r="N76" s="12" t="s">
        <v>8308</v>
      </c>
      <c r="O76" t="s">
        <v>8310</v>
      </c>
      <c r="P76" s="13">
        <f t="shared" si="5"/>
        <v>42360.487210648149</v>
      </c>
      <c r="Q76" s="13">
        <f t="shared" si="6"/>
        <v>42390.487210648149</v>
      </c>
      <c r="R76">
        <f t="shared" si="7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>
        <v>47</v>
      </c>
      <c r="L77" t="s">
        <v>8262</v>
      </c>
      <c r="M77">
        <f t="shared" si="4"/>
        <v>115</v>
      </c>
      <c r="N77" s="12" t="s">
        <v>8308</v>
      </c>
      <c r="O77" t="s">
        <v>8310</v>
      </c>
      <c r="P77" s="13">
        <f t="shared" si="5"/>
        <v>41357.209166666667</v>
      </c>
      <c r="Q77" s="13">
        <f t="shared" si="6"/>
        <v>41387.209166666667</v>
      </c>
      <c r="R77">
        <f t="shared" si="7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>
        <v>15</v>
      </c>
      <c r="L78" t="s">
        <v>8262</v>
      </c>
      <c r="M78">
        <f t="shared" si="4"/>
        <v>153</v>
      </c>
      <c r="N78" s="12" t="s">
        <v>8308</v>
      </c>
      <c r="O78" t="s">
        <v>8310</v>
      </c>
      <c r="P78" s="13">
        <f t="shared" si="5"/>
        <v>40844.691643518519</v>
      </c>
      <c r="Q78" s="13">
        <f t="shared" si="6"/>
        <v>40904.733310185184</v>
      </c>
      <c r="R78">
        <f t="shared" si="7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>
        <v>26</v>
      </c>
      <c r="L79" t="s">
        <v>8262</v>
      </c>
      <c r="M79">
        <f t="shared" si="4"/>
        <v>393</v>
      </c>
      <c r="N79" s="12" t="s">
        <v>8308</v>
      </c>
      <c r="O79" t="s">
        <v>8310</v>
      </c>
      <c r="P79" s="13">
        <f t="shared" si="5"/>
        <v>40997.144872685189</v>
      </c>
      <c r="Q79" s="13">
        <f t="shared" si="6"/>
        <v>41050.124305555553</v>
      </c>
      <c r="R79">
        <f t="shared" si="7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>
        <v>35</v>
      </c>
      <c r="L80" t="s">
        <v>8262</v>
      </c>
      <c r="M80">
        <f t="shared" si="4"/>
        <v>2702</v>
      </c>
      <c r="N80" s="12" t="s">
        <v>8308</v>
      </c>
      <c r="O80" t="s">
        <v>8310</v>
      </c>
      <c r="P80" s="13">
        <f t="shared" si="5"/>
        <v>42604.730567129634</v>
      </c>
      <c r="Q80" s="13">
        <f t="shared" si="6"/>
        <v>42614.730567129634</v>
      </c>
      <c r="R80">
        <f t="shared" si="7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>
        <v>41</v>
      </c>
      <c r="L81" t="s">
        <v>8262</v>
      </c>
      <c r="M81">
        <f t="shared" si="4"/>
        <v>127</v>
      </c>
      <c r="N81" s="12" t="s">
        <v>8308</v>
      </c>
      <c r="O81" t="s">
        <v>8310</v>
      </c>
      <c r="P81" s="13">
        <f t="shared" si="5"/>
        <v>41724.776539351849</v>
      </c>
      <c r="Q81" s="13">
        <f t="shared" si="6"/>
        <v>41754.776539351849</v>
      </c>
      <c r="R81">
        <f t="shared" si="7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>
        <v>47</v>
      </c>
      <c r="L82" t="s">
        <v>8262</v>
      </c>
      <c r="M82">
        <f t="shared" si="4"/>
        <v>107</v>
      </c>
      <c r="N82" s="12" t="s">
        <v>8308</v>
      </c>
      <c r="O82" t="s">
        <v>8310</v>
      </c>
      <c r="P82" s="13">
        <f t="shared" si="5"/>
        <v>41583.083981481483</v>
      </c>
      <c r="Q82" s="13">
        <f t="shared" si="6"/>
        <v>41618.083981481483</v>
      </c>
      <c r="R82">
        <f t="shared" si="7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>
        <v>28</v>
      </c>
      <c r="L83" t="s">
        <v>8262</v>
      </c>
      <c r="M83">
        <f t="shared" si="4"/>
        <v>198</v>
      </c>
      <c r="N83" s="12" t="s">
        <v>8308</v>
      </c>
      <c r="O83" t="s">
        <v>8310</v>
      </c>
      <c r="P83" s="13">
        <f t="shared" si="5"/>
        <v>41100.158877314818</v>
      </c>
      <c r="Q83" s="13">
        <f t="shared" si="6"/>
        <v>41104.126388888886</v>
      </c>
      <c r="R83">
        <f t="shared" si="7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>
        <v>100</v>
      </c>
      <c r="L84" t="s">
        <v>8262</v>
      </c>
      <c r="M84">
        <f t="shared" si="4"/>
        <v>100</v>
      </c>
      <c r="N84" s="12" t="s">
        <v>8308</v>
      </c>
      <c r="O84" t="s">
        <v>8310</v>
      </c>
      <c r="P84" s="13">
        <f t="shared" si="5"/>
        <v>40795.820150462961</v>
      </c>
      <c r="Q84" s="13">
        <f t="shared" si="6"/>
        <v>40825.820150462961</v>
      </c>
      <c r="R84">
        <f t="shared" si="7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>
        <v>13</v>
      </c>
      <c r="L85" t="s">
        <v>8262</v>
      </c>
      <c r="M85">
        <f t="shared" si="4"/>
        <v>103</v>
      </c>
      <c r="N85" s="12" t="s">
        <v>8308</v>
      </c>
      <c r="O85" t="s">
        <v>8310</v>
      </c>
      <c r="P85" s="13">
        <f t="shared" si="5"/>
        <v>42042.615613425922</v>
      </c>
      <c r="Q85" s="13">
        <f t="shared" si="6"/>
        <v>42057.479166666672</v>
      </c>
      <c r="R85">
        <f t="shared" si="7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>
        <v>7</v>
      </c>
      <c r="L86" t="s">
        <v>8262</v>
      </c>
      <c r="M86">
        <f t="shared" si="4"/>
        <v>100</v>
      </c>
      <c r="N86" s="12" t="s">
        <v>8308</v>
      </c>
      <c r="O86" t="s">
        <v>8310</v>
      </c>
      <c r="P86" s="13">
        <f t="shared" si="5"/>
        <v>40648.757939814815</v>
      </c>
      <c r="Q86" s="13">
        <f t="shared" si="6"/>
        <v>40678.757939814815</v>
      </c>
      <c r="R86">
        <f t="shared" si="7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>
        <v>21</v>
      </c>
      <c r="L87" t="s">
        <v>8262</v>
      </c>
      <c r="M87">
        <f t="shared" si="4"/>
        <v>126</v>
      </c>
      <c r="N87" s="12" t="s">
        <v>8308</v>
      </c>
      <c r="O87" t="s">
        <v>8310</v>
      </c>
      <c r="P87" s="13">
        <f t="shared" si="5"/>
        <v>40779.125428240739</v>
      </c>
      <c r="Q87" s="13">
        <f t="shared" si="6"/>
        <v>40809.125428240739</v>
      </c>
      <c r="R87">
        <f t="shared" si="7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>
        <v>17</v>
      </c>
      <c r="L88" t="s">
        <v>8262</v>
      </c>
      <c r="M88">
        <f t="shared" si="4"/>
        <v>106</v>
      </c>
      <c r="N88" s="12" t="s">
        <v>8308</v>
      </c>
      <c r="O88" t="s">
        <v>8310</v>
      </c>
      <c r="P88" s="13">
        <f t="shared" si="5"/>
        <v>42291.556076388893</v>
      </c>
      <c r="Q88" s="13">
        <f t="shared" si="6"/>
        <v>42365.59774305555</v>
      </c>
      <c r="R88">
        <f t="shared" si="7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>
        <v>25</v>
      </c>
      <c r="L89" t="s">
        <v>8262</v>
      </c>
      <c r="M89">
        <f t="shared" si="4"/>
        <v>105</v>
      </c>
      <c r="N89" s="12" t="s">
        <v>8308</v>
      </c>
      <c r="O89" t="s">
        <v>8310</v>
      </c>
      <c r="P89" s="13">
        <f t="shared" si="5"/>
        <v>40322.53938657407</v>
      </c>
      <c r="Q89" s="13">
        <f t="shared" si="6"/>
        <v>40332.070138888892</v>
      </c>
      <c r="R89">
        <f t="shared" si="7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>
        <v>60</v>
      </c>
      <c r="L90" t="s">
        <v>8262</v>
      </c>
      <c r="M90">
        <f t="shared" si="4"/>
        <v>103</v>
      </c>
      <c r="N90" s="12" t="s">
        <v>8308</v>
      </c>
      <c r="O90" t="s">
        <v>8310</v>
      </c>
      <c r="P90" s="13">
        <f t="shared" si="5"/>
        <v>41786.65892361111</v>
      </c>
      <c r="Q90" s="13">
        <f t="shared" si="6"/>
        <v>41812.65892361111</v>
      </c>
      <c r="R90">
        <f t="shared" si="7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>
        <v>56</v>
      </c>
      <c r="L91" t="s">
        <v>8262</v>
      </c>
      <c r="M91">
        <f t="shared" si="4"/>
        <v>115</v>
      </c>
      <c r="N91" s="12" t="s">
        <v>8308</v>
      </c>
      <c r="O91" t="s">
        <v>8310</v>
      </c>
      <c r="P91" s="13">
        <f t="shared" si="5"/>
        <v>41402.752222222225</v>
      </c>
      <c r="Q91" s="13">
        <f t="shared" si="6"/>
        <v>41427.752222222225</v>
      </c>
      <c r="R91">
        <f t="shared" si="7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>
        <v>16</v>
      </c>
      <c r="L92" t="s">
        <v>8262</v>
      </c>
      <c r="M92">
        <f t="shared" si="4"/>
        <v>100</v>
      </c>
      <c r="N92" s="12" t="s">
        <v>8308</v>
      </c>
      <c r="O92" t="s">
        <v>8310</v>
      </c>
      <c r="P92" s="13">
        <f t="shared" si="5"/>
        <v>40706.297442129631</v>
      </c>
      <c r="Q92" s="13">
        <f t="shared" si="6"/>
        <v>40736.297442129631</v>
      </c>
      <c r="R92">
        <f t="shared" si="7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>
        <v>46</v>
      </c>
      <c r="L93" t="s">
        <v>8262</v>
      </c>
      <c r="M93">
        <f t="shared" si="4"/>
        <v>120</v>
      </c>
      <c r="N93" s="12" t="s">
        <v>8308</v>
      </c>
      <c r="O93" t="s">
        <v>8310</v>
      </c>
      <c r="P93" s="13">
        <f t="shared" si="5"/>
        <v>40619.402361111112</v>
      </c>
      <c r="Q93" s="13">
        <f t="shared" si="6"/>
        <v>40680.402361111112</v>
      </c>
      <c r="R93">
        <f t="shared" si="7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>
        <v>43</v>
      </c>
      <c r="L94" t="s">
        <v>8262</v>
      </c>
      <c r="M94">
        <f t="shared" si="4"/>
        <v>105</v>
      </c>
      <c r="N94" s="12" t="s">
        <v>8308</v>
      </c>
      <c r="O94" t="s">
        <v>8310</v>
      </c>
      <c r="P94" s="13">
        <f t="shared" si="5"/>
        <v>42721.198877314819</v>
      </c>
      <c r="Q94" s="13">
        <f t="shared" si="6"/>
        <v>42767.333333333328</v>
      </c>
      <c r="R94">
        <f t="shared" si="7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>
        <v>15</v>
      </c>
      <c r="L95" t="s">
        <v>8262</v>
      </c>
      <c r="M95">
        <f t="shared" si="4"/>
        <v>111</v>
      </c>
      <c r="N95" s="12" t="s">
        <v>8308</v>
      </c>
      <c r="O95" t="s">
        <v>8310</v>
      </c>
      <c r="P95" s="13">
        <f t="shared" si="5"/>
        <v>41065.858067129629</v>
      </c>
      <c r="Q95" s="13">
        <f t="shared" si="6"/>
        <v>41093.875</v>
      </c>
      <c r="R95">
        <f t="shared" si="7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>
        <v>12</v>
      </c>
      <c r="L96" t="s">
        <v>8262</v>
      </c>
      <c r="M96">
        <f t="shared" si="4"/>
        <v>104</v>
      </c>
      <c r="N96" s="12" t="s">
        <v>8308</v>
      </c>
      <c r="O96" t="s">
        <v>8310</v>
      </c>
      <c r="P96" s="13">
        <f t="shared" si="5"/>
        <v>41716.717847222222</v>
      </c>
      <c r="Q96" s="13">
        <f t="shared" si="6"/>
        <v>41736.717847222222</v>
      </c>
      <c r="R96">
        <f t="shared" si="7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>
        <v>21</v>
      </c>
      <c r="L97" t="s">
        <v>8262</v>
      </c>
      <c r="M97">
        <f t="shared" si="4"/>
        <v>131</v>
      </c>
      <c r="N97" s="12" t="s">
        <v>8308</v>
      </c>
      <c r="O97" t="s">
        <v>8310</v>
      </c>
      <c r="P97" s="13">
        <f t="shared" si="5"/>
        <v>40935.005104166667</v>
      </c>
      <c r="Q97" s="13">
        <f t="shared" si="6"/>
        <v>40965.005104166667</v>
      </c>
      <c r="R97">
        <f t="shared" si="7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>
        <v>34</v>
      </c>
      <c r="L98" t="s">
        <v>8262</v>
      </c>
      <c r="M98">
        <f t="shared" si="4"/>
        <v>115</v>
      </c>
      <c r="N98" s="12" t="s">
        <v>8308</v>
      </c>
      <c r="O98" t="s">
        <v>8310</v>
      </c>
      <c r="P98" s="13">
        <f t="shared" si="5"/>
        <v>40324.662511574075</v>
      </c>
      <c r="Q98" s="13">
        <f t="shared" si="6"/>
        <v>40391.125</v>
      </c>
      <c r="R98">
        <f t="shared" si="7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>
        <v>8</v>
      </c>
      <c r="L99" t="s">
        <v>8262</v>
      </c>
      <c r="M99">
        <f t="shared" si="4"/>
        <v>106</v>
      </c>
      <c r="N99" s="12" t="s">
        <v>8308</v>
      </c>
      <c r="O99" t="s">
        <v>8310</v>
      </c>
      <c r="P99" s="13">
        <f t="shared" si="5"/>
        <v>40706.135208333333</v>
      </c>
      <c r="Q99" s="13">
        <f t="shared" si="6"/>
        <v>40736.135208333333</v>
      </c>
      <c r="R99">
        <f t="shared" si="7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>
        <v>60</v>
      </c>
      <c r="L100" t="s">
        <v>8262</v>
      </c>
      <c r="M100">
        <f t="shared" si="4"/>
        <v>106</v>
      </c>
      <c r="N100" s="12" t="s">
        <v>8308</v>
      </c>
      <c r="O100" t="s">
        <v>8310</v>
      </c>
      <c r="P100" s="13">
        <f t="shared" si="5"/>
        <v>41214.79483796296</v>
      </c>
      <c r="Q100" s="13">
        <f t="shared" si="6"/>
        <v>41250.979166666664</v>
      </c>
      <c r="R100">
        <f t="shared" si="7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>
        <v>39</v>
      </c>
      <c r="L101" t="s">
        <v>8262</v>
      </c>
      <c r="M101">
        <f t="shared" si="4"/>
        <v>106</v>
      </c>
      <c r="N101" s="12" t="s">
        <v>8308</v>
      </c>
      <c r="O101" t="s">
        <v>8310</v>
      </c>
      <c r="P101" s="13">
        <f t="shared" si="5"/>
        <v>41631.902766203704</v>
      </c>
      <c r="Q101" s="13">
        <f t="shared" si="6"/>
        <v>41661.902766203704</v>
      </c>
      <c r="R101">
        <f t="shared" si="7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>
        <v>26</v>
      </c>
      <c r="L102" t="s">
        <v>8262</v>
      </c>
      <c r="M102">
        <f t="shared" si="4"/>
        <v>100</v>
      </c>
      <c r="N102" s="12" t="s">
        <v>8308</v>
      </c>
      <c r="O102" t="s">
        <v>8310</v>
      </c>
      <c r="P102" s="13">
        <f t="shared" si="5"/>
        <v>41197.753310185188</v>
      </c>
      <c r="Q102" s="13">
        <f t="shared" si="6"/>
        <v>41217.794976851852</v>
      </c>
      <c r="R102">
        <f t="shared" si="7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>
        <v>35</v>
      </c>
      <c r="L103" t="s">
        <v>8262</v>
      </c>
      <c r="M103">
        <f t="shared" si="4"/>
        <v>100</v>
      </c>
      <c r="N103" s="12" t="s">
        <v>8308</v>
      </c>
      <c r="O103" t="s">
        <v>8310</v>
      </c>
      <c r="P103" s="13">
        <f t="shared" si="5"/>
        <v>41274.776736111111</v>
      </c>
      <c r="Q103" s="13">
        <f t="shared" si="6"/>
        <v>41298.776736111111</v>
      </c>
      <c r="R103">
        <f t="shared" si="7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>
        <v>65</v>
      </c>
      <c r="L104" t="s">
        <v>8262</v>
      </c>
      <c r="M104">
        <f t="shared" si="4"/>
        <v>128</v>
      </c>
      <c r="N104" s="12" t="s">
        <v>8308</v>
      </c>
      <c r="O104" t="s">
        <v>8310</v>
      </c>
      <c r="P104" s="13">
        <f t="shared" si="5"/>
        <v>40505.131168981483</v>
      </c>
      <c r="Q104" s="13">
        <f t="shared" si="6"/>
        <v>40535.131168981483</v>
      </c>
      <c r="R104">
        <f t="shared" si="7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>
        <v>49</v>
      </c>
      <c r="L105" t="s">
        <v>8262</v>
      </c>
      <c r="M105">
        <f t="shared" si="4"/>
        <v>105</v>
      </c>
      <c r="N105" s="12" t="s">
        <v>8308</v>
      </c>
      <c r="O105" t="s">
        <v>8310</v>
      </c>
      <c r="P105" s="13">
        <f t="shared" si="5"/>
        <v>41682.805902777778</v>
      </c>
      <c r="Q105" s="13">
        <f t="shared" si="6"/>
        <v>41705.805902777778</v>
      </c>
      <c r="R105">
        <f t="shared" si="7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>
        <v>10</v>
      </c>
      <c r="L106" t="s">
        <v>8262</v>
      </c>
      <c r="M106">
        <f t="shared" si="4"/>
        <v>120</v>
      </c>
      <c r="N106" s="12" t="s">
        <v>8308</v>
      </c>
      <c r="O106" t="s">
        <v>8310</v>
      </c>
      <c r="P106" s="13">
        <f t="shared" si="5"/>
        <v>40612.695208333331</v>
      </c>
      <c r="Q106" s="13">
        <f t="shared" si="6"/>
        <v>40636.041666666664</v>
      </c>
      <c r="R106">
        <f t="shared" si="7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>
        <v>60</v>
      </c>
      <c r="L107" t="s">
        <v>8262</v>
      </c>
      <c r="M107">
        <f t="shared" si="4"/>
        <v>107</v>
      </c>
      <c r="N107" s="12" t="s">
        <v>8308</v>
      </c>
      <c r="O107" t="s">
        <v>8310</v>
      </c>
      <c r="P107" s="13">
        <f t="shared" si="5"/>
        <v>42485.724768518514</v>
      </c>
      <c r="Q107" s="13">
        <f t="shared" si="6"/>
        <v>42504</v>
      </c>
      <c r="R107">
        <f t="shared" si="7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>
        <v>27</v>
      </c>
      <c r="L108" t="s">
        <v>8262</v>
      </c>
      <c r="M108">
        <f t="shared" si="4"/>
        <v>101</v>
      </c>
      <c r="N108" s="12" t="s">
        <v>8308</v>
      </c>
      <c r="O108" t="s">
        <v>8310</v>
      </c>
      <c r="P108" s="13">
        <f t="shared" si="5"/>
        <v>40987.776631944449</v>
      </c>
      <c r="Q108" s="13">
        <f t="shared" si="6"/>
        <v>41001.776631944449</v>
      </c>
      <c r="R108">
        <f t="shared" si="7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>
        <v>69</v>
      </c>
      <c r="L109" t="s">
        <v>8262</v>
      </c>
      <c r="M109">
        <f t="shared" si="4"/>
        <v>102</v>
      </c>
      <c r="N109" s="12" t="s">
        <v>8308</v>
      </c>
      <c r="O109" t="s">
        <v>8310</v>
      </c>
      <c r="P109" s="13">
        <f t="shared" si="5"/>
        <v>40635.982488425929</v>
      </c>
      <c r="Q109" s="13">
        <f t="shared" si="6"/>
        <v>40657.982488425929</v>
      </c>
      <c r="R109">
        <f t="shared" si="7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>
        <v>47</v>
      </c>
      <c r="L110" t="s">
        <v>8262</v>
      </c>
      <c r="M110">
        <f t="shared" si="4"/>
        <v>247</v>
      </c>
      <c r="N110" s="12" t="s">
        <v>8308</v>
      </c>
      <c r="O110" t="s">
        <v>8310</v>
      </c>
      <c r="P110" s="13">
        <f t="shared" si="5"/>
        <v>41365.613078703704</v>
      </c>
      <c r="Q110" s="13">
        <f t="shared" si="6"/>
        <v>41425.613078703704</v>
      </c>
      <c r="R110">
        <f t="shared" si="7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>
        <v>47</v>
      </c>
      <c r="L111" t="s">
        <v>8262</v>
      </c>
      <c r="M111">
        <f t="shared" si="4"/>
        <v>220</v>
      </c>
      <c r="N111" s="12" t="s">
        <v>8308</v>
      </c>
      <c r="O111" t="s">
        <v>8310</v>
      </c>
      <c r="P111" s="13">
        <f t="shared" si="5"/>
        <v>40570.025810185187</v>
      </c>
      <c r="Q111" s="13">
        <f t="shared" si="6"/>
        <v>40600.025810185187</v>
      </c>
      <c r="R111">
        <f t="shared" si="7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>
        <v>26</v>
      </c>
      <c r="L112" t="s">
        <v>8262</v>
      </c>
      <c r="M112">
        <f t="shared" si="4"/>
        <v>131</v>
      </c>
      <c r="N112" s="12" t="s">
        <v>8308</v>
      </c>
      <c r="O112" t="s">
        <v>8310</v>
      </c>
      <c r="P112" s="13">
        <f t="shared" si="5"/>
        <v>41557.949687500004</v>
      </c>
      <c r="Q112" s="13">
        <f t="shared" si="6"/>
        <v>41592.249305555553</v>
      </c>
      <c r="R112">
        <f t="shared" si="7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>
        <v>53</v>
      </c>
      <c r="L113" t="s">
        <v>8262</v>
      </c>
      <c r="M113">
        <f t="shared" si="4"/>
        <v>155</v>
      </c>
      <c r="N113" s="12" t="s">
        <v>8308</v>
      </c>
      <c r="O113" t="s">
        <v>8310</v>
      </c>
      <c r="P113" s="13">
        <f t="shared" si="5"/>
        <v>42125.333182870367</v>
      </c>
      <c r="Q113" s="13">
        <f t="shared" si="6"/>
        <v>42155.333182870367</v>
      </c>
      <c r="R113">
        <f t="shared" si="7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>
        <v>81</v>
      </c>
      <c r="L114" t="s">
        <v>8262</v>
      </c>
      <c r="M114">
        <f t="shared" si="4"/>
        <v>104</v>
      </c>
      <c r="N114" s="12" t="s">
        <v>8308</v>
      </c>
      <c r="O114" t="s">
        <v>8310</v>
      </c>
      <c r="P114" s="13">
        <f t="shared" si="5"/>
        <v>41718.043032407404</v>
      </c>
      <c r="Q114" s="13">
        <f t="shared" si="6"/>
        <v>41742.083333333336</v>
      </c>
      <c r="R114">
        <f t="shared" si="7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>
        <v>78</v>
      </c>
      <c r="L115" t="s">
        <v>8262</v>
      </c>
      <c r="M115">
        <f t="shared" si="4"/>
        <v>141</v>
      </c>
      <c r="N115" s="12" t="s">
        <v>8308</v>
      </c>
      <c r="O115" t="s">
        <v>8310</v>
      </c>
      <c r="P115" s="13">
        <f t="shared" si="5"/>
        <v>40753.758425925924</v>
      </c>
      <c r="Q115" s="13">
        <f t="shared" si="6"/>
        <v>40761.625</v>
      </c>
      <c r="R115">
        <f t="shared" si="7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>
        <v>35</v>
      </c>
      <c r="L116" t="s">
        <v>8262</v>
      </c>
      <c r="M116">
        <f t="shared" si="4"/>
        <v>103</v>
      </c>
      <c r="N116" s="12" t="s">
        <v>8308</v>
      </c>
      <c r="O116" t="s">
        <v>8310</v>
      </c>
      <c r="P116" s="13">
        <f t="shared" si="5"/>
        <v>40861.27416666667</v>
      </c>
      <c r="Q116" s="13">
        <f t="shared" si="6"/>
        <v>40921.27416666667</v>
      </c>
      <c r="R116">
        <f t="shared" si="7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>
        <v>22</v>
      </c>
      <c r="L117" t="s">
        <v>8262</v>
      </c>
      <c r="M117">
        <f t="shared" si="4"/>
        <v>140</v>
      </c>
      <c r="N117" s="12" t="s">
        <v>8308</v>
      </c>
      <c r="O117" t="s">
        <v>8310</v>
      </c>
      <c r="P117" s="13">
        <f t="shared" si="5"/>
        <v>40918.738935185182</v>
      </c>
      <c r="Q117" s="13">
        <f t="shared" si="6"/>
        <v>40943.738935185182</v>
      </c>
      <c r="R117">
        <f t="shared" si="7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>
        <v>57</v>
      </c>
      <c r="L118" t="s">
        <v>8262</v>
      </c>
      <c r="M118">
        <f t="shared" si="4"/>
        <v>114</v>
      </c>
      <c r="N118" s="12" t="s">
        <v>8308</v>
      </c>
      <c r="O118" t="s">
        <v>8310</v>
      </c>
      <c r="P118" s="13">
        <f t="shared" si="5"/>
        <v>40595.497164351851</v>
      </c>
      <c r="Q118" s="13">
        <f t="shared" si="6"/>
        <v>40641.455497685187</v>
      </c>
      <c r="R118">
        <f t="shared" si="7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>
        <v>27</v>
      </c>
      <c r="L119" t="s">
        <v>8262</v>
      </c>
      <c r="M119">
        <f t="shared" si="4"/>
        <v>100</v>
      </c>
      <c r="N119" s="12" t="s">
        <v>8308</v>
      </c>
      <c r="O119" t="s">
        <v>8310</v>
      </c>
      <c r="P119" s="13">
        <f t="shared" si="5"/>
        <v>40248.834999999999</v>
      </c>
      <c r="Q119" s="13">
        <f t="shared" si="6"/>
        <v>40338.791666666664</v>
      </c>
      <c r="R119">
        <f t="shared" si="7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>
        <v>39</v>
      </c>
      <c r="L120" t="s">
        <v>8262</v>
      </c>
      <c r="M120">
        <f t="shared" si="4"/>
        <v>113</v>
      </c>
      <c r="N120" s="12" t="s">
        <v>8308</v>
      </c>
      <c r="O120" t="s">
        <v>8310</v>
      </c>
      <c r="P120" s="13">
        <f t="shared" si="5"/>
        <v>40723.053657407407</v>
      </c>
      <c r="Q120" s="13">
        <f t="shared" si="6"/>
        <v>40753.053657407407</v>
      </c>
      <c r="R120">
        <f t="shared" si="7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>
        <v>37</v>
      </c>
      <c r="L121" t="s">
        <v>8262</v>
      </c>
      <c r="M121">
        <f t="shared" si="4"/>
        <v>105</v>
      </c>
      <c r="N121" s="12" t="s">
        <v>8308</v>
      </c>
      <c r="O121" t="s">
        <v>8310</v>
      </c>
      <c r="P121" s="13">
        <f t="shared" si="5"/>
        <v>40739.069282407407</v>
      </c>
      <c r="Q121" s="13">
        <f t="shared" si="6"/>
        <v>40768.958333333336</v>
      </c>
      <c r="R121">
        <f t="shared" si="7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>
        <v>1</v>
      </c>
      <c r="L122" t="s">
        <v>8263</v>
      </c>
      <c r="M122">
        <f t="shared" si="4"/>
        <v>0</v>
      </c>
      <c r="N122" s="12" t="s">
        <v>8308</v>
      </c>
      <c r="O122" t="s">
        <v>8311</v>
      </c>
      <c r="P122" s="13">
        <f t="shared" si="5"/>
        <v>42616.049849537041</v>
      </c>
      <c r="Q122" s="13">
        <f t="shared" si="6"/>
        <v>42646.049849537041</v>
      </c>
      <c r="R122">
        <f t="shared" si="7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>
        <v>1</v>
      </c>
      <c r="L123" t="s">
        <v>8263</v>
      </c>
      <c r="M123">
        <f t="shared" si="4"/>
        <v>0</v>
      </c>
      <c r="N123" s="12" t="s">
        <v>8308</v>
      </c>
      <c r="O123" t="s">
        <v>8311</v>
      </c>
      <c r="P123" s="13">
        <f t="shared" si="5"/>
        <v>42096.704976851848</v>
      </c>
      <c r="Q123" s="13">
        <f t="shared" si="6"/>
        <v>42112.427777777775</v>
      </c>
      <c r="R123">
        <f t="shared" si="7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>
        <v>0</v>
      </c>
      <c r="L124" t="s">
        <v>8263</v>
      </c>
      <c r="M124">
        <f t="shared" si="4"/>
        <v>0</v>
      </c>
      <c r="N124" s="12" t="s">
        <v>8308</v>
      </c>
      <c r="O124" t="s">
        <v>8311</v>
      </c>
      <c r="P124" s="13">
        <f t="shared" si="5"/>
        <v>42593.431793981479</v>
      </c>
      <c r="Q124" s="13">
        <f t="shared" si="6"/>
        <v>42653.431793981479</v>
      </c>
      <c r="R124">
        <f t="shared" si="7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>
        <v>6</v>
      </c>
      <c r="L125" t="s">
        <v>8263</v>
      </c>
      <c r="M125">
        <f t="shared" si="4"/>
        <v>0</v>
      </c>
      <c r="N125" s="12" t="s">
        <v>8308</v>
      </c>
      <c r="O125" t="s">
        <v>8311</v>
      </c>
      <c r="P125" s="13">
        <f t="shared" si="5"/>
        <v>41904.781990740739</v>
      </c>
      <c r="Q125" s="13">
        <f t="shared" si="6"/>
        <v>41940.916666666664</v>
      </c>
      <c r="R125">
        <f t="shared" si="7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>
        <v>0</v>
      </c>
      <c r="L126" t="s">
        <v>8263</v>
      </c>
      <c r="M126">
        <f t="shared" si="4"/>
        <v>0</v>
      </c>
      <c r="N126" s="12" t="s">
        <v>8308</v>
      </c>
      <c r="O126" t="s">
        <v>8311</v>
      </c>
      <c r="P126" s="13">
        <f t="shared" si="5"/>
        <v>42114.928726851853</v>
      </c>
      <c r="Q126" s="13">
        <f t="shared" si="6"/>
        <v>42139.928726851853</v>
      </c>
      <c r="R126">
        <f t="shared" si="7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>
        <v>6</v>
      </c>
      <c r="L127" t="s">
        <v>8263</v>
      </c>
      <c r="M127">
        <f t="shared" si="4"/>
        <v>14</v>
      </c>
      <c r="N127" s="12" t="s">
        <v>8308</v>
      </c>
      <c r="O127" t="s">
        <v>8311</v>
      </c>
      <c r="P127" s="13">
        <f t="shared" si="5"/>
        <v>42709.993981481486</v>
      </c>
      <c r="Q127" s="13">
        <f t="shared" si="6"/>
        <v>42769.993981481486</v>
      </c>
      <c r="R127">
        <f t="shared" si="7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>
        <v>13</v>
      </c>
      <c r="L128" t="s">
        <v>8263</v>
      </c>
      <c r="M128">
        <f t="shared" si="4"/>
        <v>6</v>
      </c>
      <c r="N128" s="12" t="s">
        <v>8308</v>
      </c>
      <c r="O128" t="s">
        <v>8311</v>
      </c>
      <c r="P128" s="13">
        <f t="shared" si="5"/>
        <v>42135.589548611111</v>
      </c>
      <c r="Q128" s="13">
        <f t="shared" si="6"/>
        <v>42166.083333333328</v>
      </c>
      <c r="R128">
        <f t="shared" si="7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>
        <v>4</v>
      </c>
      <c r="L129" t="s">
        <v>8263</v>
      </c>
      <c r="M129">
        <f t="shared" si="4"/>
        <v>2</v>
      </c>
      <c r="N129" s="12" t="s">
        <v>8308</v>
      </c>
      <c r="O129" t="s">
        <v>8311</v>
      </c>
      <c r="P129" s="13">
        <f t="shared" si="5"/>
        <v>42067.62431712963</v>
      </c>
      <c r="Q129" s="13">
        <f t="shared" si="6"/>
        <v>42097.582650462966</v>
      </c>
      <c r="R129">
        <f t="shared" si="7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>
        <v>6</v>
      </c>
      <c r="L130" t="s">
        <v>8263</v>
      </c>
      <c r="M130">
        <f t="shared" ref="M130:M193" si="8">ROUND(E130/D130*100,0)</f>
        <v>2</v>
      </c>
      <c r="N130" s="12" t="s">
        <v>8308</v>
      </c>
      <c r="O130" t="s">
        <v>8311</v>
      </c>
      <c r="P130" s="13">
        <f t="shared" ref="P130:P193" si="9">(((J130/60)/60)/24)+DATE(1970,1,1)</f>
        <v>42628.22792824074</v>
      </c>
      <c r="Q130" s="13">
        <f t="shared" ref="Q130:Q193" si="10">(((I130/60)/60)/24)+DATE(1970,1,1)</f>
        <v>42663.22792824074</v>
      </c>
      <c r="R130">
        <f t="shared" si="7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>
        <v>0</v>
      </c>
      <c r="L131" t="s">
        <v>8263</v>
      </c>
      <c r="M131">
        <f t="shared" si="8"/>
        <v>0</v>
      </c>
      <c r="N131" s="12" t="s">
        <v>8308</v>
      </c>
      <c r="O131" t="s">
        <v>8311</v>
      </c>
      <c r="P131" s="13">
        <f t="shared" si="9"/>
        <v>41882.937303240738</v>
      </c>
      <c r="Q131" s="13">
        <f t="shared" si="10"/>
        <v>41942.937303240738</v>
      </c>
      <c r="R131">
        <f t="shared" ref="R131:R194" si="11">YEAR(P131)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>
        <v>0</v>
      </c>
      <c r="L132" t="s">
        <v>8263</v>
      </c>
      <c r="M132">
        <f t="shared" si="8"/>
        <v>0</v>
      </c>
      <c r="N132" s="12" t="s">
        <v>8308</v>
      </c>
      <c r="O132" t="s">
        <v>8311</v>
      </c>
      <c r="P132" s="13">
        <f t="shared" si="9"/>
        <v>41778.915416666663</v>
      </c>
      <c r="Q132" s="13">
        <f t="shared" si="10"/>
        <v>41806.844444444447</v>
      </c>
      <c r="R132">
        <f t="shared" si="11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>
        <v>0</v>
      </c>
      <c r="L133" t="s">
        <v>8263</v>
      </c>
      <c r="M133">
        <f t="shared" si="8"/>
        <v>0</v>
      </c>
      <c r="N133" s="12" t="s">
        <v>8308</v>
      </c>
      <c r="O133" t="s">
        <v>8311</v>
      </c>
      <c r="P133" s="13">
        <f t="shared" si="9"/>
        <v>42541.837511574078</v>
      </c>
      <c r="Q133" s="13">
        <f t="shared" si="10"/>
        <v>42557</v>
      </c>
      <c r="R133">
        <f t="shared" si="11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>
        <v>81</v>
      </c>
      <c r="L134" t="s">
        <v>8263</v>
      </c>
      <c r="M134">
        <f t="shared" si="8"/>
        <v>10</v>
      </c>
      <c r="N134" s="12" t="s">
        <v>8308</v>
      </c>
      <c r="O134" t="s">
        <v>8311</v>
      </c>
      <c r="P134" s="13">
        <f t="shared" si="9"/>
        <v>41905.812581018516</v>
      </c>
      <c r="Q134" s="13">
        <f t="shared" si="10"/>
        <v>41950.854247685187</v>
      </c>
      <c r="R134">
        <f t="shared" si="11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>
        <v>0</v>
      </c>
      <c r="L135" t="s">
        <v>8263</v>
      </c>
      <c r="M135">
        <f t="shared" si="8"/>
        <v>0</v>
      </c>
      <c r="N135" s="12" t="s">
        <v>8308</v>
      </c>
      <c r="O135" t="s">
        <v>8311</v>
      </c>
      <c r="P135" s="13">
        <f t="shared" si="9"/>
        <v>42491.80768518518</v>
      </c>
      <c r="Q135" s="13">
        <f t="shared" si="10"/>
        <v>42521.729861111111</v>
      </c>
      <c r="R135">
        <f t="shared" si="11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>
        <v>0</v>
      </c>
      <c r="L136" t="s">
        <v>8263</v>
      </c>
      <c r="M136">
        <f t="shared" si="8"/>
        <v>0</v>
      </c>
      <c r="N136" s="12" t="s">
        <v>8308</v>
      </c>
      <c r="O136" t="s">
        <v>8311</v>
      </c>
      <c r="P136" s="13">
        <f t="shared" si="9"/>
        <v>42221.909930555557</v>
      </c>
      <c r="Q136" s="13">
        <f t="shared" si="10"/>
        <v>42251.708333333328</v>
      </c>
      <c r="R136">
        <f t="shared" si="11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>
        <v>5</v>
      </c>
      <c r="L137" t="s">
        <v>8263</v>
      </c>
      <c r="M137">
        <f t="shared" si="8"/>
        <v>13</v>
      </c>
      <c r="N137" s="12" t="s">
        <v>8308</v>
      </c>
      <c r="O137" t="s">
        <v>8311</v>
      </c>
      <c r="P137" s="13">
        <f t="shared" si="9"/>
        <v>41788.381909722222</v>
      </c>
      <c r="Q137" s="13">
        <f t="shared" si="10"/>
        <v>41821.791666666664</v>
      </c>
      <c r="R137">
        <f t="shared" si="11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>
        <v>0</v>
      </c>
      <c r="L138" t="s">
        <v>8263</v>
      </c>
      <c r="M138">
        <f t="shared" si="8"/>
        <v>0</v>
      </c>
      <c r="N138" s="12" t="s">
        <v>8308</v>
      </c>
      <c r="O138" t="s">
        <v>8311</v>
      </c>
      <c r="P138" s="13">
        <f t="shared" si="9"/>
        <v>42096.410115740742</v>
      </c>
      <c r="Q138" s="13">
        <f t="shared" si="10"/>
        <v>42140.427777777775</v>
      </c>
      <c r="R138">
        <f t="shared" si="11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>
        <v>0</v>
      </c>
      <c r="L139" t="s">
        <v>8263</v>
      </c>
      <c r="M139">
        <f t="shared" si="8"/>
        <v>0</v>
      </c>
      <c r="N139" s="12" t="s">
        <v>8308</v>
      </c>
      <c r="O139" t="s">
        <v>8311</v>
      </c>
      <c r="P139" s="13">
        <f t="shared" si="9"/>
        <v>42239.573993055557</v>
      </c>
      <c r="Q139" s="13">
        <f t="shared" si="10"/>
        <v>42289.573993055557</v>
      </c>
      <c r="R139">
        <f t="shared" si="11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>
        <v>58</v>
      </c>
      <c r="L140" t="s">
        <v>8263</v>
      </c>
      <c r="M140">
        <f t="shared" si="8"/>
        <v>3</v>
      </c>
      <c r="N140" s="12" t="s">
        <v>8308</v>
      </c>
      <c r="O140" t="s">
        <v>8311</v>
      </c>
      <c r="P140" s="13">
        <f t="shared" si="9"/>
        <v>42186.257418981477</v>
      </c>
      <c r="Q140" s="13">
        <f t="shared" si="10"/>
        <v>42217.207638888889</v>
      </c>
      <c r="R140">
        <f t="shared" si="11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>
        <v>1</v>
      </c>
      <c r="L141" t="s">
        <v>8263</v>
      </c>
      <c r="M141">
        <f t="shared" si="8"/>
        <v>100</v>
      </c>
      <c r="N141" s="12" t="s">
        <v>8308</v>
      </c>
      <c r="O141" t="s">
        <v>8311</v>
      </c>
      <c r="P141" s="13">
        <f t="shared" si="9"/>
        <v>42187.920972222222</v>
      </c>
      <c r="Q141" s="13">
        <f t="shared" si="10"/>
        <v>42197.920972222222</v>
      </c>
      <c r="R141">
        <f t="shared" si="11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>
        <v>0</v>
      </c>
      <c r="L142" t="s">
        <v>8263</v>
      </c>
      <c r="M142">
        <f t="shared" si="8"/>
        <v>0</v>
      </c>
      <c r="N142" s="12" t="s">
        <v>8308</v>
      </c>
      <c r="O142" t="s">
        <v>8311</v>
      </c>
      <c r="P142" s="13">
        <f t="shared" si="9"/>
        <v>42053.198287037041</v>
      </c>
      <c r="Q142" s="13">
        <f t="shared" si="10"/>
        <v>42083.15662037037</v>
      </c>
      <c r="R142">
        <f t="shared" si="11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>
        <v>28</v>
      </c>
      <c r="L143" t="s">
        <v>8263</v>
      </c>
      <c r="M143">
        <f t="shared" si="8"/>
        <v>11</v>
      </c>
      <c r="N143" s="12" t="s">
        <v>8308</v>
      </c>
      <c r="O143" t="s">
        <v>8311</v>
      </c>
      <c r="P143" s="13">
        <f t="shared" si="9"/>
        <v>42110.153043981481</v>
      </c>
      <c r="Q143" s="13">
        <f t="shared" si="10"/>
        <v>42155.153043981481</v>
      </c>
      <c r="R143">
        <f t="shared" si="11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>
        <v>1</v>
      </c>
      <c r="L144" t="s">
        <v>8263</v>
      </c>
      <c r="M144">
        <f t="shared" si="8"/>
        <v>0</v>
      </c>
      <c r="N144" s="12" t="s">
        <v>8308</v>
      </c>
      <c r="O144" t="s">
        <v>8311</v>
      </c>
      <c r="P144" s="13">
        <f t="shared" si="9"/>
        <v>41938.893263888887</v>
      </c>
      <c r="Q144" s="13">
        <f t="shared" si="10"/>
        <v>41959.934930555552</v>
      </c>
      <c r="R144">
        <f t="shared" si="11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>
        <v>0</v>
      </c>
      <c r="L145" t="s">
        <v>8263</v>
      </c>
      <c r="M145">
        <f t="shared" si="8"/>
        <v>0</v>
      </c>
      <c r="N145" s="12" t="s">
        <v>8308</v>
      </c>
      <c r="O145" t="s">
        <v>8311</v>
      </c>
      <c r="P145" s="13">
        <f t="shared" si="9"/>
        <v>42559.064143518524</v>
      </c>
      <c r="Q145" s="13">
        <f t="shared" si="10"/>
        <v>42616.246527777781</v>
      </c>
      <c r="R145">
        <f t="shared" si="11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>
        <v>37</v>
      </c>
      <c r="L146" t="s">
        <v>8263</v>
      </c>
      <c r="M146">
        <f t="shared" si="8"/>
        <v>28</v>
      </c>
      <c r="N146" s="12" t="s">
        <v>8308</v>
      </c>
      <c r="O146" t="s">
        <v>8311</v>
      </c>
      <c r="P146" s="13">
        <f t="shared" si="9"/>
        <v>42047.762407407412</v>
      </c>
      <c r="Q146" s="13">
        <f t="shared" si="10"/>
        <v>42107.72074074074</v>
      </c>
      <c r="R146">
        <f t="shared" si="11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>
        <v>9</v>
      </c>
      <c r="L147" t="s">
        <v>8263</v>
      </c>
      <c r="M147">
        <f t="shared" si="8"/>
        <v>8</v>
      </c>
      <c r="N147" s="12" t="s">
        <v>8308</v>
      </c>
      <c r="O147" t="s">
        <v>8311</v>
      </c>
      <c r="P147" s="13">
        <f t="shared" si="9"/>
        <v>42200.542268518519</v>
      </c>
      <c r="Q147" s="13">
        <f t="shared" si="10"/>
        <v>42227.542268518519</v>
      </c>
      <c r="R147">
        <f t="shared" si="11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>
        <v>3</v>
      </c>
      <c r="L148" t="s">
        <v>8263</v>
      </c>
      <c r="M148">
        <f t="shared" si="8"/>
        <v>1</v>
      </c>
      <c r="N148" s="12" t="s">
        <v>8308</v>
      </c>
      <c r="O148" t="s">
        <v>8311</v>
      </c>
      <c r="P148" s="13">
        <f t="shared" si="9"/>
        <v>42693.016180555554</v>
      </c>
      <c r="Q148" s="13">
        <f t="shared" si="10"/>
        <v>42753.016180555554</v>
      </c>
      <c r="R148">
        <f t="shared" si="11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>
        <v>0</v>
      </c>
      <c r="L149" t="s">
        <v>8263</v>
      </c>
      <c r="M149">
        <f t="shared" si="8"/>
        <v>0</v>
      </c>
      <c r="N149" s="12" t="s">
        <v>8308</v>
      </c>
      <c r="O149" t="s">
        <v>8311</v>
      </c>
      <c r="P149" s="13">
        <f t="shared" si="9"/>
        <v>41969.767824074079</v>
      </c>
      <c r="Q149" s="13">
        <f t="shared" si="10"/>
        <v>42012.762499999997</v>
      </c>
      <c r="R149">
        <f t="shared" si="11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>
        <v>2</v>
      </c>
      <c r="L150" t="s">
        <v>8263</v>
      </c>
      <c r="M150">
        <f t="shared" si="8"/>
        <v>0</v>
      </c>
      <c r="N150" s="12" t="s">
        <v>8308</v>
      </c>
      <c r="O150" t="s">
        <v>8311</v>
      </c>
      <c r="P150" s="13">
        <f t="shared" si="9"/>
        <v>42397.281666666662</v>
      </c>
      <c r="Q150" s="13">
        <f t="shared" si="10"/>
        <v>42427.281666666662</v>
      </c>
      <c r="R150">
        <f t="shared" si="11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>
        <v>6</v>
      </c>
      <c r="L151" t="s">
        <v>8263</v>
      </c>
      <c r="M151">
        <f t="shared" si="8"/>
        <v>1</v>
      </c>
      <c r="N151" s="12" t="s">
        <v>8308</v>
      </c>
      <c r="O151" t="s">
        <v>8311</v>
      </c>
      <c r="P151" s="13">
        <f t="shared" si="9"/>
        <v>41968.172106481477</v>
      </c>
      <c r="Q151" s="13">
        <f t="shared" si="10"/>
        <v>41998.333333333328</v>
      </c>
      <c r="R151">
        <f t="shared" si="11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>
        <v>67</v>
      </c>
      <c r="L152" t="s">
        <v>8263</v>
      </c>
      <c r="M152">
        <f t="shared" si="8"/>
        <v>23</v>
      </c>
      <c r="N152" s="12" t="s">
        <v>8308</v>
      </c>
      <c r="O152" t="s">
        <v>8311</v>
      </c>
      <c r="P152" s="13">
        <f t="shared" si="9"/>
        <v>42090.161828703705</v>
      </c>
      <c r="Q152" s="13">
        <f t="shared" si="10"/>
        <v>42150.161828703705</v>
      </c>
      <c r="R152">
        <f t="shared" si="11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>
        <v>5</v>
      </c>
      <c r="L153" t="s">
        <v>8263</v>
      </c>
      <c r="M153">
        <f t="shared" si="8"/>
        <v>0</v>
      </c>
      <c r="N153" s="12" t="s">
        <v>8308</v>
      </c>
      <c r="O153" t="s">
        <v>8311</v>
      </c>
      <c r="P153" s="13">
        <f t="shared" si="9"/>
        <v>42113.550821759258</v>
      </c>
      <c r="Q153" s="13">
        <f t="shared" si="10"/>
        <v>42173.550821759258</v>
      </c>
      <c r="R153">
        <f t="shared" si="11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>
        <v>2</v>
      </c>
      <c r="L154" t="s">
        <v>8263</v>
      </c>
      <c r="M154">
        <f t="shared" si="8"/>
        <v>0</v>
      </c>
      <c r="N154" s="12" t="s">
        <v>8308</v>
      </c>
      <c r="O154" t="s">
        <v>8311</v>
      </c>
      <c r="P154" s="13">
        <f t="shared" si="9"/>
        <v>41875.077546296299</v>
      </c>
      <c r="Q154" s="13">
        <f t="shared" si="10"/>
        <v>41905.077546296299</v>
      </c>
      <c r="R154">
        <f t="shared" si="11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>
        <v>10</v>
      </c>
      <c r="L155" t="s">
        <v>8263</v>
      </c>
      <c r="M155">
        <f t="shared" si="8"/>
        <v>1</v>
      </c>
      <c r="N155" s="12" t="s">
        <v>8308</v>
      </c>
      <c r="O155" t="s">
        <v>8311</v>
      </c>
      <c r="P155" s="13">
        <f t="shared" si="9"/>
        <v>41933.586157407408</v>
      </c>
      <c r="Q155" s="13">
        <f t="shared" si="10"/>
        <v>41975.627824074079</v>
      </c>
      <c r="R155">
        <f t="shared" si="11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>
        <v>3</v>
      </c>
      <c r="L156" t="s">
        <v>8263</v>
      </c>
      <c r="M156">
        <f t="shared" si="8"/>
        <v>3</v>
      </c>
      <c r="N156" s="12" t="s">
        <v>8308</v>
      </c>
      <c r="O156" t="s">
        <v>8311</v>
      </c>
      <c r="P156" s="13">
        <f t="shared" si="9"/>
        <v>42115.547395833331</v>
      </c>
      <c r="Q156" s="13">
        <f t="shared" si="10"/>
        <v>42158.547395833331</v>
      </c>
      <c r="R156">
        <f t="shared" si="11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>
        <v>4</v>
      </c>
      <c r="L157" t="s">
        <v>8263</v>
      </c>
      <c r="M157">
        <f t="shared" si="8"/>
        <v>0</v>
      </c>
      <c r="N157" s="12" t="s">
        <v>8308</v>
      </c>
      <c r="O157" t="s">
        <v>8311</v>
      </c>
      <c r="P157" s="13">
        <f t="shared" si="9"/>
        <v>42168.559432870374</v>
      </c>
      <c r="Q157" s="13">
        <f t="shared" si="10"/>
        <v>42208.559432870374</v>
      </c>
      <c r="R157">
        <f t="shared" si="11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>
        <v>15</v>
      </c>
      <c r="L158" t="s">
        <v>8263</v>
      </c>
      <c r="M158">
        <f t="shared" si="8"/>
        <v>5</v>
      </c>
      <c r="N158" s="12" t="s">
        <v>8308</v>
      </c>
      <c r="O158" t="s">
        <v>8311</v>
      </c>
      <c r="P158" s="13">
        <f t="shared" si="9"/>
        <v>41794.124953703707</v>
      </c>
      <c r="Q158" s="13">
        <f t="shared" si="10"/>
        <v>41854.124953703707</v>
      </c>
      <c r="R158">
        <f t="shared" si="11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>
        <v>2</v>
      </c>
      <c r="L159" t="s">
        <v>8263</v>
      </c>
      <c r="M159">
        <f t="shared" si="8"/>
        <v>0</v>
      </c>
      <c r="N159" s="12" t="s">
        <v>8308</v>
      </c>
      <c r="O159" t="s">
        <v>8311</v>
      </c>
      <c r="P159" s="13">
        <f t="shared" si="9"/>
        <v>42396.911712962959</v>
      </c>
      <c r="Q159" s="13">
        <f t="shared" si="10"/>
        <v>42426.911712962959</v>
      </c>
      <c r="R159">
        <f t="shared" si="11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>
        <v>0</v>
      </c>
      <c r="L160" t="s">
        <v>8263</v>
      </c>
      <c r="M160">
        <f t="shared" si="8"/>
        <v>0</v>
      </c>
      <c r="N160" s="12" t="s">
        <v>8308</v>
      </c>
      <c r="O160" t="s">
        <v>8311</v>
      </c>
      <c r="P160" s="13">
        <f t="shared" si="9"/>
        <v>41904.07671296296</v>
      </c>
      <c r="Q160" s="13">
        <f t="shared" si="10"/>
        <v>41934.07671296296</v>
      </c>
      <c r="R160">
        <f t="shared" si="11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>
        <v>1</v>
      </c>
      <c r="L161" t="s">
        <v>8263</v>
      </c>
      <c r="M161">
        <f t="shared" si="8"/>
        <v>0</v>
      </c>
      <c r="N161" s="12" t="s">
        <v>8308</v>
      </c>
      <c r="O161" t="s">
        <v>8311</v>
      </c>
      <c r="P161" s="13">
        <f t="shared" si="9"/>
        <v>42514.434548611112</v>
      </c>
      <c r="Q161" s="13">
        <f t="shared" si="10"/>
        <v>42554.434548611112</v>
      </c>
      <c r="R161">
        <f t="shared" si="11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>
        <v>0</v>
      </c>
      <c r="L162" t="s">
        <v>8264</v>
      </c>
      <c r="M162">
        <f t="shared" si="8"/>
        <v>0</v>
      </c>
      <c r="N162" s="12" t="s">
        <v>8308</v>
      </c>
      <c r="O162" t="s">
        <v>8312</v>
      </c>
      <c r="P162" s="13">
        <f t="shared" si="9"/>
        <v>42171.913090277783</v>
      </c>
      <c r="Q162" s="13">
        <f t="shared" si="10"/>
        <v>42231.913090277783</v>
      </c>
      <c r="R162">
        <f t="shared" si="11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>
        <v>1</v>
      </c>
      <c r="L163" t="s">
        <v>8264</v>
      </c>
      <c r="M163">
        <f t="shared" si="8"/>
        <v>0</v>
      </c>
      <c r="N163" s="12" t="s">
        <v>8308</v>
      </c>
      <c r="O163" t="s">
        <v>8312</v>
      </c>
      <c r="P163" s="13">
        <f t="shared" si="9"/>
        <v>41792.687442129631</v>
      </c>
      <c r="Q163" s="13">
        <f t="shared" si="10"/>
        <v>41822.687442129631</v>
      </c>
      <c r="R163">
        <f t="shared" si="11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>
        <v>10</v>
      </c>
      <c r="L164" t="s">
        <v>8264</v>
      </c>
      <c r="M164">
        <f t="shared" si="8"/>
        <v>16</v>
      </c>
      <c r="N164" s="12" t="s">
        <v>8308</v>
      </c>
      <c r="O164" t="s">
        <v>8312</v>
      </c>
      <c r="P164" s="13">
        <f t="shared" si="9"/>
        <v>41835.126805555556</v>
      </c>
      <c r="Q164" s="13">
        <f t="shared" si="10"/>
        <v>41867.987500000003</v>
      </c>
      <c r="R164">
        <f t="shared" si="11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>
        <v>0</v>
      </c>
      <c r="L165" t="s">
        <v>8264</v>
      </c>
      <c r="M165">
        <f t="shared" si="8"/>
        <v>0</v>
      </c>
      <c r="N165" s="12" t="s">
        <v>8308</v>
      </c>
      <c r="O165" t="s">
        <v>8312</v>
      </c>
      <c r="P165" s="13">
        <f t="shared" si="9"/>
        <v>42243.961273148147</v>
      </c>
      <c r="Q165" s="13">
        <f t="shared" si="10"/>
        <v>42278</v>
      </c>
      <c r="R165">
        <f t="shared" si="11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>
        <v>7</v>
      </c>
      <c r="L166" t="s">
        <v>8264</v>
      </c>
      <c r="M166">
        <f t="shared" si="8"/>
        <v>1</v>
      </c>
      <c r="N166" s="12" t="s">
        <v>8308</v>
      </c>
      <c r="O166" t="s">
        <v>8312</v>
      </c>
      <c r="P166" s="13">
        <f t="shared" si="9"/>
        <v>41841.762743055559</v>
      </c>
      <c r="Q166" s="13">
        <f t="shared" si="10"/>
        <v>41901.762743055559</v>
      </c>
      <c r="R166">
        <f t="shared" si="11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>
        <v>0</v>
      </c>
      <c r="L167" t="s">
        <v>8264</v>
      </c>
      <c r="M167">
        <f t="shared" si="8"/>
        <v>0</v>
      </c>
      <c r="N167" s="12" t="s">
        <v>8308</v>
      </c>
      <c r="O167" t="s">
        <v>8312</v>
      </c>
      <c r="P167" s="13">
        <f t="shared" si="9"/>
        <v>42351.658842592587</v>
      </c>
      <c r="Q167" s="13">
        <f t="shared" si="10"/>
        <v>42381.658842592587</v>
      </c>
      <c r="R167">
        <f t="shared" si="11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>
        <v>1</v>
      </c>
      <c r="L168" t="s">
        <v>8264</v>
      </c>
      <c r="M168">
        <f t="shared" si="8"/>
        <v>60</v>
      </c>
      <c r="N168" s="12" t="s">
        <v>8308</v>
      </c>
      <c r="O168" t="s">
        <v>8312</v>
      </c>
      <c r="P168" s="13">
        <f t="shared" si="9"/>
        <v>42721.075949074075</v>
      </c>
      <c r="Q168" s="13">
        <f t="shared" si="10"/>
        <v>42751.075949074075</v>
      </c>
      <c r="R168">
        <f t="shared" si="11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>
        <v>2</v>
      </c>
      <c r="L169" t="s">
        <v>8264</v>
      </c>
      <c r="M169">
        <f t="shared" si="8"/>
        <v>0</v>
      </c>
      <c r="N169" s="12" t="s">
        <v>8308</v>
      </c>
      <c r="O169" t="s">
        <v>8312</v>
      </c>
      <c r="P169" s="13">
        <f t="shared" si="9"/>
        <v>42160.927488425921</v>
      </c>
      <c r="Q169" s="13">
        <f t="shared" si="10"/>
        <v>42220.927488425921</v>
      </c>
      <c r="R169">
        <f t="shared" si="11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>
        <v>3</v>
      </c>
      <c r="L170" t="s">
        <v>8264</v>
      </c>
      <c r="M170">
        <f t="shared" si="8"/>
        <v>4</v>
      </c>
      <c r="N170" s="12" t="s">
        <v>8308</v>
      </c>
      <c r="O170" t="s">
        <v>8312</v>
      </c>
      <c r="P170" s="13">
        <f t="shared" si="9"/>
        <v>42052.83530092593</v>
      </c>
      <c r="Q170" s="13">
        <f t="shared" si="10"/>
        <v>42082.793634259258</v>
      </c>
      <c r="R170">
        <f t="shared" si="11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>
        <v>10</v>
      </c>
      <c r="L171" t="s">
        <v>8264</v>
      </c>
      <c r="M171">
        <f t="shared" si="8"/>
        <v>22</v>
      </c>
      <c r="N171" s="12" t="s">
        <v>8308</v>
      </c>
      <c r="O171" t="s">
        <v>8312</v>
      </c>
      <c r="P171" s="13">
        <f t="shared" si="9"/>
        <v>41900.505312499998</v>
      </c>
      <c r="Q171" s="13">
        <f t="shared" si="10"/>
        <v>41930.505312499998</v>
      </c>
      <c r="R171">
        <f t="shared" si="11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>
        <v>10</v>
      </c>
      <c r="L172" t="s">
        <v>8264</v>
      </c>
      <c r="M172">
        <f t="shared" si="8"/>
        <v>3</v>
      </c>
      <c r="N172" s="12" t="s">
        <v>8308</v>
      </c>
      <c r="O172" t="s">
        <v>8312</v>
      </c>
      <c r="P172" s="13">
        <f t="shared" si="9"/>
        <v>42216.977812500001</v>
      </c>
      <c r="Q172" s="13">
        <f t="shared" si="10"/>
        <v>42246.227777777778</v>
      </c>
      <c r="R172">
        <f t="shared" si="11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>
        <v>1</v>
      </c>
      <c r="L173" t="s">
        <v>8264</v>
      </c>
      <c r="M173">
        <f t="shared" si="8"/>
        <v>0</v>
      </c>
      <c r="N173" s="12" t="s">
        <v>8308</v>
      </c>
      <c r="O173" t="s">
        <v>8312</v>
      </c>
      <c r="P173" s="13">
        <f t="shared" si="9"/>
        <v>42534.180717592593</v>
      </c>
      <c r="Q173" s="13">
        <f t="shared" si="10"/>
        <v>42594.180717592593</v>
      </c>
      <c r="R173">
        <f t="shared" si="11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>
        <v>0</v>
      </c>
      <c r="L174" t="s">
        <v>8264</v>
      </c>
      <c r="M174">
        <f t="shared" si="8"/>
        <v>0</v>
      </c>
      <c r="N174" s="12" t="s">
        <v>8308</v>
      </c>
      <c r="O174" t="s">
        <v>8312</v>
      </c>
      <c r="P174" s="13">
        <f t="shared" si="9"/>
        <v>42047.394942129627</v>
      </c>
      <c r="Q174" s="13">
        <f t="shared" si="10"/>
        <v>42082.353275462956</v>
      </c>
      <c r="R174">
        <f t="shared" si="11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>
        <v>0</v>
      </c>
      <c r="L175" t="s">
        <v>8264</v>
      </c>
      <c r="M175">
        <f t="shared" si="8"/>
        <v>0</v>
      </c>
      <c r="N175" s="12" t="s">
        <v>8308</v>
      </c>
      <c r="O175" t="s">
        <v>8312</v>
      </c>
      <c r="P175" s="13">
        <f t="shared" si="9"/>
        <v>42033.573009259257</v>
      </c>
      <c r="Q175" s="13">
        <f t="shared" si="10"/>
        <v>42063.573009259257</v>
      </c>
      <c r="R175">
        <f t="shared" si="11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>
        <v>0</v>
      </c>
      <c r="L176" t="s">
        <v>8264</v>
      </c>
      <c r="M176">
        <f t="shared" si="8"/>
        <v>0</v>
      </c>
      <c r="N176" s="12" t="s">
        <v>8308</v>
      </c>
      <c r="O176" t="s">
        <v>8312</v>
      </c>
      <c r="P176" s="13">
        <f t="shared" si="9"/>
        <v>42072.758981481486</v>
      </c>
      <c r="Q176" s="13">
        <f t="shared" si="10"/>
        <v>42132.758981481486</v>
      </c>
      <c r="R176">
        <f t="shared" si="11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>
        <v>26</v>
      </c>
      <c r="L177" t="s">
        <v>8264</v>
      </c>
      <c r="M177">
        <f t="shared" si="8"/>
        <v>6</v>
      </c>
      <c r="N177" s="12" t="s">
        <v>8308</v>
      </c>
      <c r="O177" t="s">
        <v>8312</v>
      </c>
      <c r="P177" s="13">
        <f t="shared" si="9"/>
        <v>41855.777905092589</v>
      </c>
      <c r="Q177" s="13">
        <f t="shared" si="10"/>
        <v>41880.777905092589</v>
      </c>
      <c r="R177">
        <f t="shared" si="11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>
        <v>0</v>
      </c>
      <c r="L178" t="s">
        <v>8264</v>
      </c>
      <c r="M178">
        <f t="shared" si="8"/>
        <v>0</v>
      </c>
      <c r="N178" s="12" t="s">
        <v>8308</v>
      </c>
      <c r="O178" t="s">
        <v>8312</v>
      </c>
      <c r="P178" s="13">
        <f t="shared" si="9"/>
        <v>42191.824062500003</v>
      </c>
      <c r="Q178" s="13">
        <f t="shared" si="10"/>
        <v>42221.824062500003</v>
      </c>
      <c r="R178">
        <f t="shared" si="11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>
        <v>7</v>
      </c>
      <c r="L179" t="s">
        <v>8264</v>
      </c>
      <c r="M179">
        <f t="shared" si="8"/>
        <v>40</v>
      </c>
      <c r="N179" s="12" t="s">
        <v>8308</v>
      </c>
      <c r="O179" t="s">
        <v>8312</v>
      </c>
      <c r="P179" s="13">
        <f t="shared" si="9"/>
        <v>42070.047754629632</v>
      </c>
      <c r="Q179" s="13">
        <f t="shared" si="10"/>
        <v>42087.00608796296</v>
      </c>
      <c r="R179">
        <f t="shared" si="11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>
        <v>0</v>
      </c>
      <c r="L180" t="s">
        <v>8264</v>
      </c>
      <c r="M180">
        <f t="shared" si="8"/>
        <v>0</v>
      </c>
      <c r="N180" s="12" t="s">
        <v>8308</v>
      </c>
      <c r="O180" t="s">
        <v>8312</v>
      </c>
      <c r="P180" s="13">
        <f t="shared" si="9"/>
        <v>42304.955381944441</v>
      </c>
      <c r="Q180" s="13">
        <f t="shared" si="10"/>
        <v>42334.997048611112</v>
      </c>
      <c r="R180">
        <f t="shared" si="11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>
        <v>2</v>
      </c>
      <c r="L181" t="s">
        <v>8264</v>
      </c>
      <c r="M181">
        <f t="shared" si="8"/>
        <v>20</v>
      </c>
      <c r="N181" s="12" t="s">
        <v>8308</v>
      </c>
      <c r="O181" t="s">
        <v>8312</v>
      </c>
      <c r="P181" s="13">
        <f t="shared" si="9"/>
        <v>42403.080497685187</v>
      </c>
      <c r="Q181" s="13">
        <f t="shared" si="10"/>
        <v>42433.080497685187</v>
      </c>
      <c r="R181">
        <f t="shared" si="11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>
        <v>13</v>
      </c>
      <c r="L182" t="s">
        <v>8264</v>
      </c>
      <c r="M182">
        <f t="shared" si="8"/>
        <v>33</v>
      </c>
      <c r="N182" s="12" t="s">
        <v>8308</v>
      </c>
      <c r="O182" t="s">
        <v>8312</v>
      </c>
      <c r="P182" s="13">
        <f t="shared" si="9"/>
        <v>42067.991238425922</v>
      </c>
      <c r="Q182" s="13">
        <f t="shared" si="10"/>
        <v>42107.791666666672</v>
      </c>
      <c r="R182">
        <f t="shared" si="11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>
        <v>4</v>
      </c>
      <c r="L183" t="s">
        <v>8264</v>
      </c>
      <c r="M183">
        <f t="shared" si="8"/>
        <v>21</v>
      </c>
      <c r="N183" s="12" t="s">
        <v>8308</v>
      </c>
      <c r="O183" t="s">
        <v>8312</v>
      </c>
      <c r="P183" s="13">
        <f t="shared" si="9"/>
        <v>42147.741840277777</v>
      </c>
      <c r="Q183" s="13">
        <f t="shared" si="10"/>
        <v>42177.741840277777</v>
      </c>
      <c r="R183">
        <f t="shared" si="11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>
        <v>0</v>
      </c>
      <c r="L184" t="s">
        <v>8264</v>
      </c>
      <c r="M184">
        <f t="shared" si="8"/>
        <v>0</v>
      </c>
      <c r="N184" s="12" t="s">
        <v>8308</v>
      </c>
      <c r="O184" t="s">
        <v>8312</v>
      </c>
      <c r="P184" s="13">
        <f t="shared" si="9"/>
        <v>42712.011944444443</v>
      </c>
      <c r="Q184" s="13">
        <f t="shared" si="10"/>
        <v>42742.011944444443</v>
      </c>
      <c r="R184">
        <f t="shared" si="11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>
        <v>12</v>
      </c>
      <c r="L185" t="s">
        <v>8264</v>
      </c>
      <c r="M185">
        <f t="shared" si="8"/>
        <v>36</v>
      </c>
      <c r="N185" s="12" t="s">
        <v>8308</v>
      </c>
      <c r="O185" t="s">
        <v>8312</v>
      </c>
      <c r="P185" s="13">
        <f t="shared" si="9"/>
        <v>41939.810300925928</v>
      </c>
      <c r="Q185" s="13">
        <f t="shared" si="10"/>
        <v>41969.851967592593</v>
      </c>
      <c r="R185">
        <f t="shared" si="11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>
        <v>2</v>
      </c>
      <c r="L186" t="s">
        <v>8264</v>
      </c>
      <c r="M186">
        <f t="shared" si="8"/>
        <v>3</v>
      </c>
      <c r="N186" s="12" t="s">
        <v>8308</v>
      </c>
      <c r="O186" t="s">
        <v>8312</v>
      </c>
      <c r="P186" s="13">
        <f t="shared" si="9"/>
        <v>41825.791226851856</v>
      </c>
      <c r="Q186" s="13">
        <f t="shared" si="10"/>
        <v>41883.165972222225</v>
      </c>
      <c r="R186">
        <f t="shared" si="11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>
        <v>10</v>
      </c>
      <c r="L187" t="s">
        <v>8264</v>
      </c>
      <c r="M187">
        <f t="shared" si="8"/>
        <v>6</v>
      </c>
      <c r="N187" s="12" t="s">
        <v>8308</v>
      </c>
      <c r="O187" t="s">
        <v>8312</v>
      </c>
      <c r="P187" s="13">
        <f t="shared" si="9"/>
        <v>42570.91133101852</v>
      </c>
      <c r="Q187" s="13">
        <f t="shared" si="10"/>
        <v>42600.91133101852</v>
      </c>
      <c r="R187">
        <f t="shared" si="11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>
        <v>0</v>
      </c>
      <c r="L188" t="s">
        <v>8264</v>
      </c>
      <c r="M188">
        <f t="shared" si="8"/>
        <v>0</v>
      </c>
      <c r="N188" s="12" t="s">
        <v>8308</v>
      </c>
      <c r="O188" t="s">
        <v>8312</v>
      </c>
      <c r="P188" s="13">
        <f t="shared" si="9"/>
        <v>42767.812893518523</v>
      </c>
      <c r="Q188" s="13">
        <f t="shared" si="10"/>
        <v>42797.833333333328</v>
      </c>
      <c r="R188">
        <f t="shared" si="11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>
        <v>5</v>
      </c>
      <c r="L189" t="s">
        <v>8264</v>
      </c>
      <c r="M189">
        <f t="shared" si="8"/>
        <v>16</v>
      </c>
      <c r="N189" s="12" t="s">
        <v>8308</v>
      </c>
      <c r="O189" t="s">
        <v>8312</v>
      </c>
      <c r="P189" s="13">
        <f t="shared" si="9"/>
        <v>42182.234456018516</v>
      </c>
      <c r="Q189" s="13">
        <f t="shared" si="10"/>
        <v>42206.290972222225</v>
      </c>
      <c r="R189">
        <f t="shared" si="11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>
        <v>0</v>
      </c>
      <c r="L190" t="s">
        <v>8264</v>
      </c>
      <c r="M190">
        <f t="shared" si="8"/>
        <v>0</v>
      </c>
      <c r="N190" s="12" t="s">
        <v>8308</v>
      </c>
      <c r="O190" t="s">
        <v>8312</v>
      </c>
      <c r="P190" s="13">
        <f t="shared" si="9"/>
        <v>41857.18304398148</v>
      </c>
      <c r="Q190" s="13">
        <f t="shared" si="10"/>
        <v>41887.18304398148</v>
      </c>
      <c r="R190">
        <f t="shared" si="11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>
        <v>5</v>
      </c>
      <c r="L191" t="s">
        <v>8264</v>
      </c>
      <c r="M191">
        <f t="shared" si="8"/>
        <v>0</v>
      </c>
      <c r="N191" s="12" t="s">
        <v>8308</v>
      </c>
      <c r="O191" t="s">
        <v>8312</v>
      </c>
      <c r="P191" s="13">
        <f t="shared" si="9"/>
        <v>42556.690706018519</v>
      </c>
      <c r="Q191" s="13">
        <f t="shared" si="10"/>
        <v>42616.690706018519</v>
      </c>
      <c r="R191">
        <f t="shared" si="11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>
        <v>1</v>
      </c>
      <c r="L192" t="s">
        <v>8264</v>
      </c>
      <c r="M192">
        <f t="shared" si="8"/>
        <v>0</v>
      </c>
      <c r="N192" s="12" t="s">
        <v>8308</v>
      </c>
      <c r="O192" t="s">
        <v>8312</v>
      </c>
      <c r="P192" s="13">
        <f t="shared" si="9"/>
        <v>42527.650995370372</v>
      </c>
      <c r="Q192" s="13">
        <f t="shared" si="10"/>
        <v>42537.650995370372</v>
      </c>
      <c r="R192">
        <f t="shared" si="11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>
        <v>3</v>
      </c>
      <c r="L193" t="s">
        <v>8264</v>
      </c>
      <c r="M193">
        <f t="shared" si="8"/>
        <v>5</v>
      </c>
      <c r="N193" s="12" t="s">
        <v>8308</v>
      </c>
      <c r="O193" t="s">
        <v>8312</v>
      </c>
      <c r="P193" s="13">
        <f t="shared" si="9"/>
        <v>42239.441412037035</v>
      </c>
      <c r="Q193" s="13">
        <f t="shared" si="10"/>
        <v>42279.441412037035</v>
      </c>
      <c r="R193">
        <f t="shared" si="11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>
        <v>3</v>
      </c>
      <c r="L194" t="s">
        <v>8264</v>
      </c>
      <c r="M194">
        <f t="shared" ref="M194:M257" si="12">ROUND(E194/D194*100,0)</f>
        <v>0</v>
      </c>
      <c r="N194" s="12" t="s">
        <v>8308</v>
      </c>
      <c r="O194" t="s">
        <v>8312</v>
      </c>
      <c r="P194" s="13">
        <f t="shared" ref="P194:P257" si="13">(((J194/60)/60)/24)+DATE(1970,1,1)</f>
        <v>41899.792037037041</v>
      </c>
      <c r="Q194" s="13">
        <f t="shared" ref="Q194:Q257" si="14">(((I194/60)/60)/24)+DATE(1970,1,1)</f>
        <v>41929.792037037041</v>
      </c>
      <c r="R194">
        <f t="shared" si="11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>
        <v>0</v>
      </c>
      <c r="L195" t="s">
        <v>8264</v>
      </c>
      <c r="M195">
        <f t="shared" si="12"/>
        <v>0</v>
      </c>
      <c r="N195" s="12" t="s">
        <v>8308</v>
      </c>
      <c r="O195" t="s">
        <v>8312</v>
      </c>
      <c r="P195" s="13">
        <f t="shared" si="13"/>
        <v>41911.934791666667</v>
      </c>
      <c r="Q195" s="13">
        <f t="shared" si="14"/>
        <v>41971.976458333331</v>
      </c>
      <c r="R195">
        <f t="shared" ref="R195:R258" si="15">YEAR(P195)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>
        <v>3</v>
      </c>
      <c r="L196" t="s">
        <v>8264</v>
      </c>
      <c r="M196">
        <f t="shared" si="12"/>
        <v>0</v>
      </c>
      <c r="N196" s="12" t="s">
        <v>8308</v>
      </c>
      <c r="O196" t="s">
        <v>8312</v>
      </c>
      <c r="P196" s="13">
        <f t="shared" si="13"/>
        <v>42375.996886574074</v>
      </c>
      <c r="Q196" s="13">
        <f t="shared" si="14"/>
        <v>42435.996886574074</v>
      </c>
      <c r="R196">
        <f t="shared" si="15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>
        <v>0</v>
      </c>
      <c r="L197" t="s">
        <v>8264</v>
      </c>
      <c r="M197">
        <f t="shared" si="12"/>
        <v>0</v>
      </c>
      <c r="N197" s="12" t="s">
        <v>8308</v>
      </c>
      <c r="O197" t="s">
        <v>8312</v>
      </c>
      <c r="P197" s="13">
        <f t="shared" si="13"/>
        <v>42135.67050925926</v>
      </c>
      <c r="Q197" s="13">
        <f t="shared" si="14"/>
        <v>42195.67050925926</v>
      </c>
      <c r="R197">
        <f t="shared" si="15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>
        <v>19</v>
      </c>
      <c r="L198" t="s">
        <v>8264</v>
      </c>
      <c r="M198">
        <f t="shared" si="12"/>
        <v>42</v>
      </c>
      <c r="N198" s="12" t="s">
        <v>8308</v>
      </c>
      <c r="O198" t="s">
        <v>8312</v>
      </c>
      <c r="P198" s="13">
        <f t="shared" si="13"/>
        <v>42259.542800925927</v>
      </c>
      <c r="Q198" s="13">
        <f t="shared" si="14"/>
        <v>42287.875</v>
      </c>
      <c r="R198">
        <f t="shared" si="15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>
        <v>8</v>
      </c>
      <c r="L199" t="s">
        <v>8264</v>
      </c>
      <c r="M199">
        <f t="shared" si="12"/>
        <v>10</v>
      </c>
      <c r="N199" s="12" t="s">
        <v>8308</v>
      </c>
      <c r="O199" t="s">
        <v>8312</v>
      </c>
      <c r="P199" s="13">
        <f t="shared" si="13"/>
        <v>42741.848379629635</v>
      </c>
      <c r="Q199" s="13">
        <f t="shared" si="14"/>
        <v>42783.875</v>
      </c>
      <c r="R199">
        <f t="shared" si="15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>
        <v>6</v>
      </c>
      <c r="L200" t="s">
        <v>8264</v>
      </c>
      <c r="M200">
        <f t="shared" si="12"/>
        <v>1</v>
      </c>
      <c r="N200" s="12" t="s">
        <v>8308</v>
      </c>
      <c r="O200" t="s">
        <v>8312</v>
      </c>
      <c r="P200" s="13">
        <f t="shared" si="13"/>
        <v>41887.383356481485</v>
      </c>
      <c r="Q200" s="13">
        <f t="shared" si="14"/>
        <v>41917.383356481485</v>
      </c>
      <c r="R200">
        <f t="shared" si="15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>
        <v>0</v>
      </c>
      <c r="L201" t="s">
        <v>8264</v>
      </c>
      <c r="M201">
        <f t="shared" si="12"/>
        <v>0</v>
      </c>
      <c r="N201" s="12" t="s">
        <v>8308</v>
      </c>
      <c r="O201" t="s">
        <v>8312</v>
      </c>
      <c r="P201" s="13">
        <f t="shared" si="13"/>
        <v>42584.123865740738</v>
      </c>
      <c r="Q201" s="13">
        <f t="shared" si="14"/>
        <v>42614.123865740738</v>
      </c>
      <c r="R201">
        <f t="shared" si="15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>
        <v>18</v>
      </c>
      <c r="L202" t="s">
        <v>8264</v>
      </c>
      <c r="M202">
        <f t="shared" si="12"/>
        <v>26</v>
      </c>
      <c r="N202" s="12" t="s">
        <v>8308</v>
      </c>
      <c r="O202" t="s">
        <v>8312</v>
      </c>
      <c r="P202" s="13">
        <f t="shared" si="13"/>
        <v>41867.083368055559</v>
      </c>
      <c r="Q202" s="13">
        <f t="shared" si="14"/>
        <v>41897.083368055559</v>
      </c>
      <c r="R202">
        <f t="shared" si="15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>
        <v>7</v>
      </c>
      <c r="L203" t="s">
        <v>8264</v>
      </c>
      <c r="M203">
        <f t="shared" si="12"/>
        <v>58</v>
      </c>
      <c r="N203" s="12" t="s">
        <v>8308</v>
      </c>
      <c r="O203" t="s">
        <v>8312</v>
      </c>
      <c r="P203" s="13">
        <f t="shared" si="13"/>
        <v>42023.818622685183</v>
      </c>
      <c r="Q203" s="13">
        <f t="shared" si="14"/>
        <v>42043.818622685183</v>
      </c>
      <c r="R203">
        <f t="shared" si="15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>
        <v>0</v>
      </c>
      <c r="L204" t="s">
        <v>8264</v>
      </c>
      <c r="M204">
        <f t="shared" si="12"/>
        <v>0</v>
      </c>
      <c r="N204" s="12" t="s">
        <v>8308</v>
      </c>
      <c r="O204" t="s">
        <v>8312</v>
      </c>
      <c r="P204" s="13">
        <f t="shared" si="13"/>
        <v>42255.927824074075</v>
      </c>
      <c r="Q204" s="13">
        <f t="shared" si="14"/>
        <v>42285.874305555553</v>
      </c>
      <c r="R204">
        <f t="shared" si="15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>
        <v>8</v>
      </c>
      <c r="L205" t="s">
        <v>8264</v>
      </c>
      <c r="M205">
        <f t="shared" si="12"/>
        <v>30</v>
      </c>
      <c r="N205" s="12" t="s">
        <v>8308</v>
      </c>
      <c r="O205" t="s">
        <v>8312</v>
      </c>
      <c r="P205" s="13">
        <f t="shared" si="13"/>
        <v>41973.847962962958</v>
      </c>
      <c r="Q205" s="13">
        <f t="shared" si="14"/>
        <v>42033.847962962958</v>
      </c>
      <c r="R205">
        <f t="shared" si="15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>
        <v>1293</v>
      </c>
      <c r="L206" t="s">
        <v>8264</v>
      </c>
      <c r="M206">
        <f t="shared" si="12"/>
        <v>51</v>
      </c>
      <c r="N206" s="12" t="s">
        <v>8308</v>
      </c>
      <c r="O206" t="s">
        <v>8312</v>
      </c>
      <c r="P206" s="13">
        <f t="shared" si="13"/>
        <v>42556.583368055552</v>
      </c>
      <c r="Q206" s="13">
        <f t="shared" si="14"/>
        <v>42586.583368055552</v>
      </c>
      <c r="R206">
        <f t="shared" si="15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>
        <v>17</v>
      </c>
      <c r="L207" t="s">
        <v>8264</v>
      </c>
      <c r="M207">
        <f t="shared" si="12"/>
        <v>16</v>
      </c>
      <c r="N207" s="12" t="s">
        <v>8308</v>
      </c>
      <c r="O207" t="s">
        <v>8312</v>
      </c>
      <c r="P207" s="13">
        <f t="shared" si="13"/>
        <v>42248.632199074069</v>
      </c>
      <c r="Q207" s="13">
        <f t="shared" si="14"/>
        <v>42283.632199074069</v>
      </c>
      <c r="R207">
        <f t="shared" si="15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>
        <v>0</v>
      </c>
      <c r="L208" t="s">
        <v>8264</v>
      </c>
      <c r="M208">
        <f t="shared" si="12"/>
        <v>0</v>
      </c>
      <c r="N208" s="12" t="s">
        <v>8308</v>
      </c>
      <c r="O208" t="s">
        <v>8312</v>
      </c>
      <c r="P208" s="13">
        <f t="shared" si="13"/>
        <v>42567.004432870366</v>
      </c>
      <c r="Q208" s="13">
        <f t="shared" si="14"/>
        <v>42588.004432870366</v>
      </c>
      <c r="R208">
        <f t="shared" si="15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>
        <v>13</v>
      </c>
      <c r="L209" t="s">
        <v>8264</v>
      </c>
      <c r="M209">
        <f t="shared" si="12"/>
        <v>15</v>
      </c>
      <c r="N209" s="12" t="s">
        <v>8308</v>
      </c>
      <c r="O209" t="s">
        <v>8312</v>
      </c>
      <c r="P209" s="13">
        <f t="shared" si="13"/>
        <v>41978.197199074071</v>
      </c>
      <c r="Q209" s="13">
        <f t="shared" si="14"/>
        <v>42008.197199074071</v>
      </c>
      <c r="R209">
        <f t="shared" si="15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>
        <v>0</v>
      </c>
      <c r="L210" t="s">
        <v>8264</v>
      </c>
      <c r="M210">
        <f t="shared" si="12"/>
        <v>0</v>
      </c>
      <c r="N210" s="12" t="s">
        <v>8308</v>
      </c>
      <c r="O210" t="s">
        <v>8312</v>
      </c>
      <c r="P210" s="13">
        <f t="shared" si="13"/>
        <v>41959.369988425926</v>
      </c>
      <c r="Q210" s="13">
        <f t="shared" si="14"/>
        <v>41989.369988425926</v>
      </c>
      <c r="R210">
        <f t="shared" si="15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>
        <v>0</v>
      </c>
      <c r="L211" t="s">
        <v>8264</v>
      </c>
      <c r="M211">
        <f t="shared" si="12"/>
        <v>0</v>
      </c>
      <c r="N211" s="12" t="s">
        <v>8308</v>
      </c>
      <c r="O211" t="s">
        <v>8312</v>
      </c>
      <c r="P211" s="13">
        <f t="shared" si="13"/>
        <v>42165.922858796301</v>
      </c>
      <c r="Q211" s="13">
        <f t="shared" si="14"/>
        <v>42195.922858796301</v>
      </c>
      <c r="R211">
        <f t="shared" si="15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>
        <v>33</v>
      </c>
      <c r="L212" t="s">
        <v>8264</v>
      </c>
      <c r="M212">
        <f t="shared" si="12"/>
        <v>25</v>
      </c>
      <c r="N212" s="12" t="s">
        <v>8308</v>
      </c>
      <c r="O212" t="s">
        <v>8312</v>
      </c>
      <c r="P212" s="13">
        <f t="shared" si="13"/>
        <v>42249.064722222218</v>
      </c>
      <c r="Q212" s="13">
        <f t="shared" si="14"/>
        <v>42278.208333333328</v>
      </c>
      <c r="R212">
        <f t="shared" si="15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>
        <v>12</v>
      </c>
      <c r="L213" t="s">
        <v>8264</v>
      </c>
      <c r="M213">
        <f t="shared" si="12"/>
        <v>45</v>
      </c>
      <c r="N213" s="12" t="s">
        <v>8308</v>
      </c>
      <c r="O213" t="s">
        <v>8312</v>
      </c>
      <c r="P213" s="13">
        <f t="shared" si="13"/>
        <v>42236.159918981488</v>
      </c>
      <c r="Q213" s="13">
        <f t="shared" si="14"/>
        <v>42266.159918981488</v>
      </c>
      <c r="R213">
        <f t="shared" si="15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>
        <v>1</v>
      </c>
      <c r="L214" t="s">
        <v>8264</v>
      </c>
      <c r="M214">
        <f t="shared" si="12"/>
        <v>0</v>
      </c>
      <c r="N214" s="12" t="s">
        <v>8308</v>
      </c>
      <c r="O214" t="s">
        <v>8312</v>
      </c>
      <c r="P214" s="13">
        <f t="shared" si="13"/>
        <v>42416.881018518514</v>
      </c>
      <c r="Q214" s="13">
        <f t="shared" si="14"/>
        <v>42476.839351851857</v>
      </c>
      <c r="R214">
        <f t="shared" si="15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>
        <v>1</v>
      </c>
      <c r="L215" t="s">
        <v>8264</v>
      </c>
      <c r="M215">
        <f t="shared" si="12"/>
        <v>0</v>
      </c>
      <c r="N215" s="12" t="s">
        <v>8308</v>
      </c>
      <c r="O215" t="s">
        <v>8312</v>
      </c>
      <c r="P215" s="13">
        <f t="shared" si="13"/>
        <v>42202.594293981485</v>
      </c>
      <c r="Q215" s="13">
        <f t="shared" si="14"/>
        <v>42232.587974537033</v>
      </c>
      <c r="R215">
        <f t="shared" si="15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>
        <v>1</v>
      </c>
      <c r="L216" t="s">
        <v>8264</v>
      </c>
      <c r="M216">
        <f t="shared" si="12"/>
        <v>0</v>
      </c>
      <c r="N216" s="12" t="s">
        <v>8308</v>
      </c>
      <c r="O216" t="s">
        <v>8312</v>
      </c>
      <c r="P216" s="13">
        <f t="shared" si="13"/>
        <v>42009.64061342593</v>
      </c>
      <c r="Q216" s="13">
        <f t="shared" si="14"/>
        <v>42069.64061342593</v>
      </c>
      <c r="R216">
        <f t="shared" si="15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>
        <v>1</v>
      </c>
      <c r="L217" t="s">
        <v>8264</v>
      </c>
      <c r="M217">
        <f t="shared" si="12"/>
        <v>0</v>
      </c>
      <c r="N217" s="12" t="s">
        <v>8308</v>
      </c>
      <c r="O217" t="s">
        <v>8312</v>
      </c>
      <c r="P217" s="13">
        <f t="shared" si="13"/>
        <v>42375.230115740742</v>
      </c>
      <c r="Q217" s="13">
        <f t="shared" si="14"/>
        <v>42417.999305555553</v>
      </c>
      <c r="R217">
        <f t="shared" si="15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>
        <v>84</v>
      </c>
      <c r="L218" t="s">
        <v>8264</v>
      </c>
      <c r="M218">
        <f t="shared" si="12"/>
        <v>56</v>
      </c>
      <c r="N218" s="12" t="s">
        <v>8308</v>
      </c>
      <c r="O218" t="s">
        <v>8312</v>
      </c>
      <c r="P218" s="13">
        <f t="shared" si="13"/>
        <v>42066.958761574075</v>
      </c>
      <c r="Q218" s="13">
        <f t="shared" si="14"/>
        <v>42116.917094907403</v>
      </c>
      <c r="R218">
        <f t="shared" si="15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>
        <v>38</v>
      </c>
      <c r="L219" t="s">
        <v>8264</v>
      </c>
      <c r="M219">
        <f t="shared" si="12"/>
        <v>12</v>
      </c>
      <c r="N219" s="12" t="s">
        <v>8308</v>
      </c>
      <c r="O219" t="s">
        <v>8312</v>
      </c>
      <c r="P219" s="13">
        <f t="shared" si="13"/>
        <v>41970.64061342593</v>
      </c>
      <c r="Q219" s="13">
        <f t="shared" si="14"/>
        <v>42001.64061342593</v>
      </c>
      <c r="R219">
        <f t="shared" si="15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>
        <v>1</v>
      </c>
      <c r="L220" t="s">
        <v>8264</v>
      </c>
      <c r="M220">
        <f t="shared" si="12"/>
        <v>2</v>
      </c>
      <c r="N220" s="12" t="s">
        <v>8308</v>
      </c>
      <c r="O220" t="s">
        <v>8312</v>
      </c>
      <c r="P220" s="13">
        <f t="shared" si="13"/>
        <v>42079.628344907411</v>
      </c>
      <c r="Q220" s="13">
        <f t="shared" si="14"/>
        <v>42139.628344907411</v>
      </c>
      <c r="R220">
        <f t="shared" si="15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>
        <v>76</v>
      </c>
      <c r="L221" t="s">
        <v>8264</v>
      </c>
      <c r="M221">
        <f t="shared" si="12"/>
        <v>18</v>
      </c>
      <c r="N221" s="12" t="s">
        <v>8308</v>
      </c>
      <c r="O221" t="s">
        <v>8312</v>
      </c>
      <c r="P221" s="13">
        <f t="shared" si="13"/>
        <v>42429.326678240745</v>
      </c>
      <c r="Q221" s="13">
        <f t="shared" si="14"/>
        <v>42461.290972222225</v>
      </c>
      <c r="R221">
        <f t="shared" si="15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>
        <v>3</v>
      </c>
      <c r="L222" t="s">
        <v>8264</v>
      </c>
      <c r="M222">
        <f t="shared" si="12"/>
        <v>1</v>
      </c>
      <c r="N222" s="12" t="s">
        <v>8308</v>
      </c>
      <c r="O222" t="s">
        <v>8312</v>
      </c>
      <c r="P222" s="13">
        <f t="shared" si="13"/>
        <v>42195.643865740742</v>
      </c>
      <c r="Q222" s="13">
        <f t="shared" si="14"/>
        <v>42236.837499999994</v>
      </c>
      <c r="R222">
        <f t="shared" si="15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>
        <v>0</v>
      </c>
      <c r="L223" t="s">
        <v>8264</v>
      </c>
      <c r="M223">
        <f t="shared" si="12"/>
        <v>0</v>
      </c>
      <c r="N223" s="12" t="s">
        <v>8308</v>
      </c>
      <c r="O223" t="s">
        <v>8312</v>
      </c>
      <c r="P223" s="13">
        <f t="shared" si="13"/>
        <v>42031.837546296301</v>
      </c>
      <c r="Q223" s="13">
        <f t="shared" si="14"/>
        <v>42091.79587962963</v>
      </c>
      <c r="R223">
        <f t="shared" si="15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>
        <v>2</v>
      </c>
      <c r="L224" t="s">
        <v>8264</v>
      </c>
      <c r="M224">
        <f t="shared" si="12"/>
        <v>13</v>
      </c>
      <c r="N224" s="12" t="s">
        <v>8308</v>
      </c>
      <c r="O224" t="s">
        <v>8312</v>
      </c>
      <c r="P224" s="13">
        <f t="shared" si="13"/>
        <v>42031.769884259258</v>
      </c>
      <c r="Q224" s="13">
        <f t="shared" si="14"/>
        <v>42090.110416666663</v>
      </c>
      <c r="R224">
        <f t="shared" si="15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>
        <v>0</v>
      </c>
      <c r="L225" t="s">
        <v>8264</v>
      </c>
      <c r="M225">
        <f t="shared" si="12"/>
        <v>0</v>
      </c>
      <c r="N225" s="12" t="s">
        <v>8308</v>
      </c>
      <c r="O225" t="s">
        <v>8312</v>
      </c>
      <c r="P225" s="13">
        <f t="shared" si="13"/>
        <v>42482.048032407409</v>
      </c>
      <c r="Q225" s="13">
        <f t="shared" si="14"/>
        <v>42512.045138888891</v>
      </c>
      <c r="R225">
        <f t="shared" si="15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>
        <v>0</v>
      </c>
      <c r="L226" t="s">
        <v>8264</v>
      </c>
      <c r="M226">
        <f t="shared" si="12"/>
        <v>0</v>
      </c>
      <c r="N226" s="12" t="s">
        <v>8308</v>
      </c>
      <c r="O226" t="s">
        <v>8312</v>
      </c>
      <c r="P226" s="13">
        <f t="shared" si="13"/>
        <v>42135.235254629632</v>
      </c>
      <c r="Q226" s="13">
        <f t="shared" si="14"/>
        <v>42195.235254629632</v>
      </c>
      <c r="R226">
        <f t="shared" si="15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>
        <v>0</v>
      </c>
      <c r="L227" t="s">
        <v>8264</v>
      </c>
      <c r="M227">
        <f t="shared" si="12"/>
        <v>0</v>
      </c>
      <c r="N227" s="12" t="s">
        <v>8308</v>
      </c>
      <c r="O227" t="s">
        <v>8312</v>
      </c>
      <c r="P227" s="13">
        <f t="shared" si="13"/>
        <v>42438.961273148147</v>
      </c>
      <c r="Q227" s="13">
        <f t="shared" si="14"/>
        <v>42468.919606481482</v>
      </c>
      <c r="R227">
        <f t="shared" si="15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>
        <v>2</v>
      </c>
      <c r="L228" t="s">
        <v>8264</v>
      </c>
      <c r="M228">
        <f t="shared" si="12"/>
        <v>1</v>
      </c>
      <c r="N228" s="12" t="s">
        <v>8308</v>
      </c>
      <c r="O228" t="s">
        <v>8312</v>
      </c>
      <c r="P228" s="13">
        <f t="shared" si="13"/>
        <v>42106.666018518517</v>
      </c>
      <c r="Q228" s="13">
        <f t="shared" si="14"/>
        <v>42155.395138888889</v>
      </c>
      <c r="R228">
        <f t="shared" si="15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>
        <v>0</v>
      </c>
      <c r="L229" t="s">
        <v>8264</v>
      </c>
      <c r="M229">
        <f t="shared" si="12"/>
        <v>0</v>
      </c>
      <c r="N229" s="12" t="s">
        <v>8308</v>
      </c>
      <c r="O229" t="s">
        <v>8312</v>
      </c>
      <c r="P229" s="13">
        <f t="shared" si="13"/>
        <v>42164.893993055557</v>
      </c>
      <c r="Q229" s="13">
        <f t="shared" si="14"/>
        <v>42194.893993055557</v>
      </c>
      <c r="R229">
        <f t="shared" si="15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>
        <v>0</v>
      </c>
      <c r="L230" t="s">
        <v>8264</v>
      </c>
      <c r="M230">
        <f t="shared" si="12"/>
        <v>0</v>
      </c>
      <c r="N230" s="12" t="s">
        <v>8308</v>
      </c>
      <c r="O230" t="s">
        <v>8312</v>
      </c>
      <c r="P230" s="13">
        <f t="shared" si="13"/>
        <v>42096.686400462961</v>
      </c>
      <c r="Q230" s="13">
        <f t="shared" si="14"/>
        <v>42156.686400462961</v>
      </c>
      <c r="R230">
        <f t="shared" si="15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>
        <v>0</v>
      </c>
      <c r="L231" t="s">
        <v>8264</v>
      </c>
      <c r="M231">
        <f t="shared" si="12"/>
        <v>0</v>
      </c>
      <c r="N231" s="12" t="s">
        <v>8308</v>
      </c>
      <c r="O231" t="s">
        <v>8312</v>
      </c>
      <c r="P231" s="13">
        <f t="shared" si="13"/>
        <v>42383.933993055558</v>
      </c>
      <c r="Q231" s="13">
        <f t="shared" si="14"/>
        <v>42413.933993055558</v>
      </c>
      <c r="R231">
        <f t="shared" si="15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>
        <v>2</v>
      </c>
      <c r="L232" t="s">
        <v>8264</v>
      </c>
      <c r="M232">
        <f t="shared" si="12"/>
        <v>0</v>
      </c>
      <c r="N232" s="12" t="s">
        <v>8308</v>
      </c>
      <c r="O232" t="s">
        <v>8312</v>
      </c>
      <c r="P232" s="13">
        <f t="shared" si="13"/>
        <v>42129.777210648142</v>
      </c>
      <c r="Q232" s="13">
        <f t="shared" si="14"/>
        <v>42159.777210648142</v>
      </c>
      <c r="R232">
        <f t="shared" si="15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>
        <v>0</v>
      </c>
      <c r="L233" t="s">
        <v>8264</v>
      </c>
      <c r="M233">
        <f t="shared" si="12"/>
        <v>0</v>
      </c>
      <c r="N233" s="12" t="s">
        <v>8308</v>
      </c>
      <c r="O233" t="s">
        <v>8312</v>
      </c>
      <c r="P233" s="13">
        <f t="shared" si="13"/>
        <v>42341.958923611113</v>
      </c>
      <c r="Q233" s="13">
        <f t="shared" si="14"/>
        <v>42371.958923611113</v>
      </c>
      <c r="R233">
        <f t="shared" si="15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>
        <v>7</v>
      </c>
      <c r="L234" t="s">
        <v>8264</v>
      </c>
      <c r="M234">
        <f t="shared" si="12"/>
        <v>3</v>
      </c>
      <c r="N234" s="12" t="s">
        <v>8308</v>
      </c>
      <c r="O234" t="s">
        <v>8312</v>
      </c>
      <c r="P234" s="13">
        <f t="shared" si="13"/>
        <v>42032.82576388889</v>
      </c>
      <c r="Q234" s="13">
        <f t="shared" si="14"/>
        <v>42062.82576388889</v>
      </c>
      <c r="R234">
        <f t="shared" si="15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>
        <v>0</v>
      </c>
      <c r="L235" t="s">
        <v>8264</v>
      </c>
      <c r="M235">
        <f t="shared" si="12"/>
        <v>0</v>
      </c>
      <c r="N235" s="12" t="s">
        <v>8308</v>
      </c>
      <c r="O235" t="s">
        <v>8312</v>
      </c>
      <c r="P235" s="13">
        <f t="shared" si="13"/>
        <v>42612.911712962959</v>
      </c>
      <c r="Q235" s="13">
        <f t="shared" si="14"/>
        <v>42642.911712962959</v>
      </c>
      <c r="R235">
        <f t="shared" si="15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>
        <v>5</v>
      </c>
      <c r="L236" t="s">
        <v>8264</v>
      </c>
      <c r="M236">
        <f t="shared" si="12"/>
        <v>40</v>
      </c>
      <c r="N236" s="12" t="s">
        <v>8308</v>
      </c>
      <c r="O236" t="s">
        <v>8312</v>
      </c>
      <c r="P236" s="13">
        <f t="shared" si="13"/>
        <v>42136.035405092596</v>
      </c>
      <c r="Q236" s="13">
        <f t="shared" si="14"/>
        <v>42176.035405092596</v>
      </c>
      <c r="R236">
        <f t="shared" si="15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>
        <v>0</v>
      </c>
      <c r="L237" t="s">
        <v>8264</v>
      </c>
      <c r="M237">
        <f t="shared" si="12"/>
        <v>0</v>
      </c>
      <c r="N237" s="12" t="s">
        <v>8308</v>
      </c>
      <c r="O237" t="s">
        <v>8312</v>
      </c>
      <c r="P237" s="13">
        <f t="shared" si="13"/>
        <v>42164.908530092594</v>
      </c>
      <c r="Q237" s="13">
        <f t="shared" si="14"/>
        <v>42194.908530092594</v>
      </c>
      <c r="R237">
        <f t="shared" si="15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>
        <v>0</v>
      </c>
      <c r="L238" t="s">
        <v>8264</v>
      </c>
      <c r="M238">
        <f t="shared" si="12"/>
        <v>0</v>
      </c>
      <c r="N238" s="12" t="s">
        <v>8308</v>
      </c>
      <c r="O238" t="s">
        <v>8312</v>
      </c>
      <c r="P238" s="13">
        <f t="shared" si="13"/>
        <v>42321.08447916666</v>
      </c>
      <c r="Q238" s="13">
        <f t="shared" si="14"/>
        <v>42374</v>
      </c>
      <c r="R238">
        <f t="shared" si="15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>
        <v>1</v>
      </c>
      <c r="L239" t="s">
        <v>8264</v>
      </c>
      <c r="M239">
        <f t="shared" si="12"/>
        <v>0</v>
      </c>
      <c r="N239" s="12" t="s">
        <v>8308</v>
      </c>
      <c r="O239" t="s">
        <v>8312</v>
      </c>
      <c r="P239" s="13">
        <f t="shared" si="13"/>
        <v>42377.577187499999</v>
      </c>
      <c r="Q239" s="13">
        <f t="shared" si="14"/>
        <v>42437.577187499999</v>
      </c>
      <c r="R239">
        <f t="shared" si="15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>
        <v>0</v>
      </c>
      <c r="L240" t="s">
        <v>8264</v>
      </c>
      <c r="M240">
        <f t="shared" si="12"/>
        <v>0</v>
      </c>
      <c r="N240" s="12" t="s">
        <v>8308</v>
      </c>
      <c r="O240" t="s">
        <v>8312</v>
      </c>
      <c r="P240" s="13">
        <f t="shared" si="13"/>
        <v>42713.962499999994</v>
      </c>
      <c r="Q240" s="13">
        <f t="shared" si="14"/>
        <v>42734.375</v>
      </c>
      <c r="R240">
        <f t="shared" si="15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>
        <v>5</v>
      </c>
      <c r="L241" t="s">
        <v>8264</v>
      </c>
      <c r="M241">
        <f t="shared" si="12"/>
        <v>25</v>
      </c>
      <c r="N241" s="12" t="s">
        <v>8308</v>
      </c>
      <c r="O241" t="s">
        <v>8312</v>
      </c>
      <c r="P241" s="13">
        <f t="shared" si="13"/>
        <v>42297.110300925924</v>
      </c>
      <c r="Q241" s="13">
        <f t="shared" si="14"/>
        <v>42316.5</v>
      </c>
      <c r="R241">
        <f t="shared" si="15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>
        <v>137</v>
      </c>
      <c r="L242" t="s">
        <v>8265</v>
      </c>
      <c r="M242">
        <f t="shared" si="12"/>
        <v>108</v>
      </c>
      <c r="N242" s="12" t="s">
        <v>8308</v>
      </c>
      <c r="O242" t="s">
        <v>8313</v>
      </c>
      <c r="P242" s="13">
        <f t="shared" si="13"/>
        <v>41354.708460648151</v>
      </c>
      <c r="Q242" s="13">
        <f t="shared" si="14"/>
        <v>41399.708460648151</v>
      </c>
      <c r="R242">
        <f t="shared" si="15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>
        <v>376</v>
      </c>
      <c r="L243" t="s">
        <v>8265</v>
      </c>
      <c r="M243">
        <f t="shared" si="12"/>
        <v>113</v>
      </c>
      <c r="N243" s="12" t="s">
        <v>8308</v>
      </c>
      <c r="O243" t="s">
        <v>8313</v>
      </c>
      <c r="P243" s="13">
        <f t="shared" si="13"/>
        <v>41949.697962962964</v>
      </c>
      <c r="Q243" s="13">
        <f t="shared" si="14"/>
        <v>41994.697962962964</v>
      </c>
      <c r="R243">
        <f t="shared" si="15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>
        <v>202</v>
      </c>
      <c r="L244" t="s">
        <v>8265</v>
      </c>
      <c r="M244">
        <f t="shared" si="12"/>
        <v>113</v>
      </c>
      <c r="N244" s="12" t="s">
        <v>8308</v>
      </c>
      <c r="O244" t="s">
        <v>8313</v>
      </c>
      <c r="P244" s="13">
        <f t="shared" si="13"/>
        <v>40862.492939814816</v>
      </c>
      <c r="Q244" s="13">
        <f t="shared" si="14"/>
        <v>40897.492939814816</v>
      </c>
      <c r="R244">
        <f t="shared" si="15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>
        <v>328</v>
      </c>
      <c r="L245" t="s">
        <v>8265</v>
      </c>
      <c r="M245">
        <f t="shared" si="12"/>
        <v>103</v>
      </c>
      <c r="N245" s="12" t="s">
        <v>8308</v>
      </c>
      <c r="O245" t="s">
        <v>8313</v>
      </c>
      <c r="P245" s="13">
        <f t="shared" si="13"/>
        <v>41662.047500000001</v>
      </c>
      <c r="Q245" s="13">
        <f t="shared" si="14"/>
        <v>41692.047500000001</v>
      </c>
      <c r="R245">
        <f t="shared" si="15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>
        <v>84</v>
      </c>
      <c r="L246" t="s">
        <v>8265</v>
      </c>
      <c r="M246">
        <f t="shared" si="12"/>
        <v>114</v>
      </c>
      <c r="N246" s="12" t="s">
        <v>8308</v>
      </c>
      <c r="O246" t="s">
        <v>8313</v>
      </c>
      <c r="P246" s="13">
        <f t="shared" si="13"/>
        <v>40213.323599537034</v>
      </c>
      <c r="Q246" s="13">
        <f t="shared" si="14"/>
        <v>40253.29583333333</v>
      </c>
      <c r="R246">
        <f t="shared" si="15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>
        <v>96</v>
      </c>
      <c r="L247" t="s">
        <v>8265</v>
      </c>
      <c r="M247">
        <f t="shared" si="12"/>
        <v>104</v>
      </c>
      <c r="N247" s="12" t="s">
        <v>8308</v>
      </c>
      <c r="O247" t="s">
        <v>8313</v>
      </c>
      <c r="P247" s="13">
        <f t="shared" si="13"/>
        <v>41107.053067129629</v>
      </c>
      <c r="Q247" s="13">
        <f t="shared" si="14"/>
        <v>41137.053067129629</v>
      </c>
      <c r="R247">
        <f t="shared" si="15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>
        <v>223</v>
      </c>
      <c r="L248" t="s">
        <v>8265</v>
      </c>
      <c r="M248">
        <f t="shared" si="12"/>
        <v>305</v>
      </c>
      <c r="N248" s="12" t="s">
        <v>8308</v>
      </c>
      <c r="O248" t="s">
        <v>8313</v>
      </c>
      <c r="P248" s="13">
        <f t="shared" si="13"/>
        <v>40480.363483796296</v>
      </c>
      <c r="Q248" s="13">
        <f t="shared" si="14"/>
        <v>40530.405150462961</v>
      </c>
      <c r="R248">
        <f t="shared" si="15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>
        <v>62</v>
      </c>
      <c r="L249" t="s">
        <v>8265</v>
      </c>
      <c r="M249">
        <f t="shared" si="12"/>
        <v>134</v>
      </c>
      <c r="N249" s="12" t="s">
        <v>8308</v>
      </c>
      <c r="O249" t="s">
        <v>8313</v>
      </c>
      <c r="P249" s="13">
        <f t="shared" si="13"/>
        <v>40430.604328703703</v>
      </c>
      <c r="Q249" s="13">
        <f t="shared" si="14"/>
        <v>40467.152083333334</v>
      </c>
      <c r="R249">
        <f t="shared" si="15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>
        <v>146</v>
      </c>
      <c r="L250" t="s">
        <v>8265</v>
      </c>
      <c r="M250">
        <f t="shared" si="12"/>
        <v>101</v>
      </c>
      <c r="N250" s="12" t="s">
        <v>8308</v>
      </c>
      <c r="O250" t="s">
        <v>8313</v>
      </c>
      <c r="P250" s="13">
        <f t="shared" si="13"/>
        <v>40870.774409722224</v>
      </c>
      <c r="Q250" s="13">
        <f t="shared" si="14"/>
        <v>40915.774409722224</v>
      </c>
      <c r="R250">
        <f t="shared" si="15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>
        <v>235</v>
      </c>
      <c r="L251" t="s">
        <v>8265</v>
      </c>
      <c r="M251">
        <f t="shared" si="12"/>
        <v>113</v>
      </c>
      <c r="N251" s="12" t="s">
        <v>8308</v>
      </c>
      <c r="O251" t="s">
        <v>8313</v>
      </c>
      <c r="P251" s="13">
        <f t="shared" si="13"/>
        <v>40332.923842592594</v>
      </c>
      <c r="Q251" s="13">
        <f t="shared" si="14"/>
        <v>40412.736111111109</v>
      </c>
      <c r="R251">
        <f t="shared" si="15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>
        <v>437</v>
      </c>
      <c r="L252" t="s">
        <v>8265</v>
      </c>
      <c r="M252">
        <f t="shared" si="12"/>
        <v>106</v>
      </c>
      <c r="N252" s="12" t="s">
        <v>8308</v>
      </c>
      <c r="O252" t="s">
        <v>8313</v>
      </c>
      <c r="P252" s="13">
        <f t="shared" si="13"/>
        <v>41401.565868055557</v>
      </c>
      <c r="Q252" s="13">
        <f t="shared" si="14"/>
        <v>41431.565868055557</v>
      </c>
      <c r="R252">
        <f t="shared" si="15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>
        <v>77</v>
      </c>
      <c r="L253" t="s">
        <v>8265</v>
      </c>
      <c r="M253">
        <f t="shared" si="12"/>
        <v>126</v>
      </c>
      <c r="N253" s="12" t="s">
        <v>8308</v>
      </c>
      <c r="O253" t="s">
        <v>8313</v>
      </c>
      <c r="P253" s="13">
        <f t="shared" si="13"/>
        <v>41013.787569444445</v>
      </c>
      <c r="Q253" s="13">
        <f t="shared" si="14"/>
        <v>41045.791666666664</v>
      </c>
      <c r="R253">
        <f t="shared" si="15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>
        <v>108</v>
      </c>
      <c r="L254" t="s">
        <v>8265</v>
      </c>
      <c r="M254">
        <f t="shared" si="12"/>
        <v>185</v>
      </c>
      <c r="N254" s="12" t="s">
        <v>8308</v>
      </c>
      <c r="O254" t="s">
        <v>8313</v>
      </c>
      <c r="P254" s="13">
        <f t="shared" si="13"/>
        <v>40266.662708333337</v>
      </c>
      <c r="Q254" s="13">
        <f t="shared" si="14"/>
        <v>40330.165972222225</v>
      </c>
      <c r="R254">
        <f t="shared" si="15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>
        <v>7</v>
      </c>
      <c r="L255" t="s">
        <v>8265</v>
      </c>
      <c r="M255">
        <f t="shared" si="12"/>
        <v>101</v>
      </c>
      <c r="N255" s="12" t="s">
        <v>8308</v>
      </c>
      <c r="O255" t="s">
        <v>8313</v>
      </c>
      <c r="P255" s="13">
        <f t="shared" si="13"/>
        <v>40924.650868055556</v>
      </c>
      <c r="Q255" s="13">
        <f t="shared" si="14"/>
        <v>40954.650868055556</v>
      </c>
      <c r="R255">
        <f t="shared" si="15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>
        <v>314</v>
      </c>
      <c r="L256" t="s">
        <v>8265</v>
      </c>
      <c r="M256">
        <f t="shared" si="12"/>
        <v>117</v>
      </c>
      <c r="N256" s="12" t="s">
        <v>8308</v>
      </c>
      <c r="O256" t="s">
        <v>8313</v>
      </c>
      <c r="P256" s="13">
        <f t="shared" si="13"/>
        <v>42263.952662037031</v>
      </c>
      <c r="Q256" s="13">
        <f t="shared" si="14"/>
        <v>42294.083333333328</v>
      </c>
      <c r="R256">
        <f t="shared" si="15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>
        <v>188</v>
      </c>
      <c r="L257" t="s">
        <v>8265</v>
      </c>
      <c r="M257">
        <f t="shared" si="12"/>
        <v>107</v>
      </c>
      <c r="N257" s="12" t="s">
        <v>8308</v>
      </c>
      <c r="O257" t="s">
        <v>8313</v>
      </c>
      <c r="P257" s="13">
        <f t="shared" si="13"/>
        <v>40588.526412037041</v>
      </c>
      <c r="Q257" s="13">
        <f t="shared" si="14"/>
        <v>40618.48474537037</v>
      </c>
      <c r="R257">
        <f t="shared" si="15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>
        <v>275</v>
      </c>
      <c r="L258" t="s">
        <v>8265</v>
      </c>
      <c r="M258">
        <f t="shared" ref="M258:M321" si="16">ROUND(E258/D258*100,0)</f>
        <v>139</v>
      </c>
      <c r="N258" s="12" t="s">
        <v>8308</v>
      </c>
      <c r="O258" t="s">
        <v>8313</v>
      </c>
      <c r="P258" s="13">
        <f t="shared" ref="P258:P321" si="17">(((J258/60)/60)/24)+DATE(1970,1,1)</f>
        <v>41319.769293981481</v>
      </c>
      <c r="Q258" s="13">
        <f t="shared" ref="Q258:Q321" si="18">(((I258/60)/60)/24)+DATE(1970,1,1)</f>
        <v>41349.769293981481</v>
      </c>
      <c r="R258">
        <f t="shared" si="15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>
        <v>560</v>
      </c>
      <c r="L259" t="s">
        <v>8265</v>
      </c>
      <c r="M259">
        <f t="shared" si="16"/>
        <v>107</v>
      </c>
      <c r="N259" s="12" t="s">
        <v>8308</v>
      </c>
      <c r="O259" t="s">
        <v>8313</v>
      </c>
      <c r="P259" s="13">
        <f t="shared" si="17"/>
        <v>42479.626875000002</v>
      </c>
      <c r="Q259" s="13">
        <f t="shared" si="18"/>
        <v>42509.626875000002</v>
      </c>
      <c r="R259">
        <f t="shared" ref="R259:R322" si="19">YEAR(P259)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>
        <v>688</v>
      </c>
      <c r="L260" t="s">
        <v>8265</v>
      </c>
      <c r="M260">
        <f t="shared" si="16"/>
        <v>191</v>
      </c>
      <c r="N260" s="12" t="s">
        <v>8308</v>
      </c>
      <c r="O260" t="s">
        <v>8313</v>
      </c>
      <c r="P260" s="13">
        <f t="shared" si="17"/>
        <v>40682.051689814813</v>
      </c>
      <c r="Q260" s="13">
        <f t="shared" si="18"/>
        <v>40712.051689814813</v>
      </c>
      <c r="R260">
        <f t="shared" si="1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>
        <v>942</v>
      </c>
      <c r="L261" t="s">
        <v>8265</v>
      </c>
      <c r="M261">
        <f t="shared" si="16"/>
        <v>132</v>
      </c>
      <c r="N261" s="12" t="s">
        <v>8308</v>
      </c>
      <c r="O261" t="s">
        <v>8313</v>
      </c>
      <c r="P261" s="13">
        <f t="shared" si="17"/>
        <v>42072.738067129627</v>
      </c>
      <c r="Q261" s="13">
        <f t="shared" si="18"/>
        <v>42102.738067129627</v>
      </c>
      <c r="R261">
        <f t="shared" si="1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>
        <v>88</v>
      </c>
      <c r="L262" t="s">
        <v>8265</v>
      </c>
      <c r="M262">
        <f t="shared" si="16"/>
        <v>106</v>
      </c>
      <c r="N262" s="12" t="s">
        <v>8308</v>
      </c>
      <c r="O262" t="s">
        <v>8313</v>
      </c>
      <c r="P262" s="13">
        <f t="shared" si="17"/>
        <v>40330.755543981482</v>
      </c>
      <c r="Q262" s="13">
        <f t="shared" si="18"/>
        <v>40376.415972222225</v>
      </c>
      <c r="R262">
        <f t="shared" si="1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>
        <v>220</v>
      </c>
      <c r="L263" t="s">
        <v>8265</v>
      </c>
      <c r="M263">
        <f t="shared" si="16"/>
        <v>107</v>
      </c>
      <c r="N263" s="12" t="s">
        <v>8308</v>
      </c>
      <c r="O263" t="s">
        <v>8313</v>
      </c>
      <c r="P263" s="13">
        <f t="shared" si="17"/>
        <v>41017.885462962964</v>
      </c>
      <c r="Q263" s="13">
        <f t="shared" si="18"/>
        <v>41067.621527777781</v>
      </c>
      <c r="R263">
        <f t="shared" si="1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>
        <v>145</v>
      </c>
      <c r="L264" t="s">
        <v>8265</v>
      </c>
      <c r="M264">
        <f t="shared" si="16"/>
        <v>240</v>
      </c>
      <c r="N264" s="12" t="s">
        <v>8308</v>
      </c>
      <c r="O264" t="s">
        <v>8313</v>
      </c>
      <c r="P264" s="13">
        <f t="shared" si="17"/>
        <v>40555.24800925926</v>
      </c>
      <c r="Q264" s="13">
        <f t="shared" si="18"/>
        <v>40600.24800925926</v>
      </c>
      <c r="R264">
        <f t="shared" si="1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>
        <v>963</v>
      </c>
      <c r="L265" t="s">
        <v>8265</v>
      </c>
      <c r="M265">
        <f t="shared" si="16"/>
        <v>118</v>
      </c>
      <c r="N265" s="12" t="s">
        <v>8308</v>
      </c>
      <c r="O265" t="s">
        <v>8313</v>
      </c>
      <c r="P265" s="13">
        <f t="shared" si="17"/>
        <v>41149.954791666663</v>
      </c>
      <c r="Q265" s="13">
        <f t="shared" si="18"/>
        <v>41179.954791666663</v>
      </c>
      <c r="R265">
        <f t="shared" si="1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>
        <v>91</v>
      </c>
      <c r="L266" t="s">
        <v>8265</v>
      </c>
      <c r="M266">
        <f t="shared" si="16"/>
        <v>118</v>
      </c>
      <c r="N266" s="12" t="s">
        <v>8308</v>
      </c>
      <c r="O266" t="s">
        <v>8313</v>
      </c>
      <c r="P266" s="13">
        <f t="shared" si="17"/>
        <v>41010.620312500003</v>
      </c>
      <c r="Q266" s="13">
        <f t="shared" si="18"/>
        <v>41040.620312500003</v>
      </c>
      <c r="R266">
        <f t="shared" si="1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>
        <v>58</v>
      </c>
      <c r="L267" t="s">
        <v>8265</v>
      </c>
      <c r="M267">
        <f t="shared" si="16"/>
        <v>111</v>
      </c>
      <c r="N267" s="12" t="s">
        <v>8308</v>
      </c>
      <c r="O267" t="s">
        <v>8313</v>
      </c>
      <c r="P267" s="13">
        <f t="shared" si="17"/>
        <v>40267.245717592588</v>
      </c>
      <c r="Q267" s="13">
        <f t="shared" si="18"/>
        <v>40308.844444444447</v>
      </c>
      <c r="R267">
        <f t="shared" si="1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>
        <v>36</v>
      </c>
      <c r="L268" t="s">
        <v>8265</v>
      </c>
      <c r="M268">
        <f t="shared" si="16"/>
        <v>146</v>
      </c>
      <c r="N268" s="12" t="s">
        <v>8308</v>
      </c>
      <c r="O268" t="s">
        <v>8313</v>
      </c>
      <c r="P268" s="13">
        <f t="shared" si="17"/>
        <v>40205.174849537041</v>
      </c>
      <c r="Q268" s="13">
        <f t="shared" si="18"/>
        <v>40291.160416666666</v>
      </c>
      <c r="R268">
        <f t="shared" si="1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>
        <v>165</v>
      </c>
      <c r="L269" t="s">
        <v>8265</v>
      </c>
      <c r="M269">
        <f t="shared" si="16"/>
        <v>132</v>
      </c>
      <c r="N269" s="12" t="s">
        <v>8308</v>
      </c>
      <c r="O269" t="s">
        <v>8313</v>
      </c>
      <c r="P269" s="13">
        <f t="shared" si="17"/>
        <v>41785.452534722222</v>
      </c>
      <c r="Q269" s="13">
        <f t="shared" si="18"/>
        <v>41815.452534722222</v>
      </c>
      <c r="R269">
        <f t="shared" si="1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>
        <v>111</v>
      </c>
      <c r="L270" t="s">
        <v>8265</v>
      </c>
      <c r="M270">
        <f t="shared" si="16"/>
        <v>111</v>
      </c>
      <c r="N270" s="12" t="s">
        <v>8308</v>
      </c>
      <c r="O270" t="s">
        <v>8313</v>
      </c>
      <c r="P270" s="13">
        <f t="shared" si="17"/>
        <v>40809.15252314815</v>
      </c>
      <c r="Q270" s="13">
        <f t="shared" si="18"/>
        <v>40854.194189814814</v>
      </c>
      <c r="R270">
        <f t="shared" si="1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>
        <v>1596</v>
      </c>
      <c r="L271" t="s">
        <v>8265</v>
      </c>
      <c r="M271">
        <f t="shared" si="16"/>
        <v>147</v>
      </c>
      <c r="N271" s="12" t="s">
        <v>8308</v>
      </c>
      <c r="O271" t="s">
        <v>8313</v>
      </c>
      <c r="P271" s="13">
        <f t="shared" si="17"/>
        <v>42758.197013888886</v>
      </c>
      <c r="Q271" s="13">
        <f t="shared" si="18"/>
        <v>42788.197013888886</v>
      </c>
      <c r="R271">
        <f t="shared" si="1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>
        <v>61</v>
      </c>
      <c r="L272" t="s">
        <v>8265</v>
      </c>
      <c r="M272">
        <f t="shared" si="16"/>
        <v>153</v>
      </c>
      <c r="N272" s="12" t="s">
        <v>8308</v>
      </c>
      <c r="O272" t="s">
        <v>8313</v>
      </c>
      <c r="P272" s="13">
        <f t="shared" si="17"/>
        <v>40637.866550925923</v>
      </c>
      <c r="Q272" s="13">
        <f t="shared" si="18"/>
        <v>40688.166666666664</v>
      </c>
      <c r="R272">
        <f t="shared" si="1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>
        <v>287</v>
      </c>
      <c r="L273" t="s">
        <v>8265</v>
      </c>
      <c r="M273">
        <f t="shared" si="16"/>
        <v>105</v>
      </c>
      <c r="N273" s="12" t="s">
        <v>8308</v>
      </c>
      <c r="O273" t="s">
        <v>8313</v>
      </c>
      <c r="P273" s="13">
        <f t="shared" si="17"/>
        <v>41612.10024305556</v>
      </c>
      <c r="Q273" s="13">
        <f t="shared" si="18"/>
        <v>41641.333333333336</v>
      </c>
      <c r="R273">
        <f t="shared" si="1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>
        <v>65</v>
      </c>
      <c r="L274" t="s">
        <v>8265</v>
      </c>
      <c r="M274">
        <f t="shared" si="16"/>
        <v>177</v>
      </c>
      <c r="N274" s="12" t="s">
        <v>8308</v>
      </c>
      <c r="O274" t="s">
        <v>8313</v>
      </c>
      <c r="P274" s="13">
        <f t="shared" si="17"/>
        <v>40235.900358796294</v>
      </c>
      <c r="Q274" s="13">
        <f t="shared" si="18"/>
        <v>40296.78402777778</v>
      </c>
      <c r="R274">
        <f t="shared" si="1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>
        <v>118</v>
      </c>
      <c r="L275" t="s">
        <v>8265</v>
      </c>
      <c r="M275">
        <f t="shared" si="16"/>
        <v>108</v>
      </c>
      <c r="N275" s="12" t="s">
        <v>8308</v>
      </c>
      <c r="O275" t="s">
        <v>8313</v>
      </c>
      <c r="P275" s="13">
        <f t="shared" si="17"/>
        <v>40697.498449074075</v>
      </c>
      <c r="Q275" s="13">
        <f t="shared" si="18"/>
        <v>40727.498449074075</v>
      </c>
      <c r="R275">
        <f t="shared" si="1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>
        <v>113</v>
      </c>
      <c r="L276" t="s">
        <v>8265</v>
      </c>
      <c r="M276">
        <f t="shared" si="16"/>
        <v>156</v>
      </c>
      <c r="N276" s="12" t="s">
        <v>8308</v>
      </c>
      <c r="O276" t="s">
        <v>8313</v>
      </c>
      <c r="P276" s="13">
        <f t="shared" si="17"/>
        <v>40969.912372685183</v>
      </c>
      <c r="Q276" s="13">
        <f t="shared" si="18"/>
        <v>41004.290972222225</v>
      </c>
      <c r="R276">
        <f t="shared" si="1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>
        <v>332</v>
      </c>
      <c r="L277" t="s">
        <v>8265</v>
      </c>
      <c r="M277">
        <f t="shared" si="16"/>
        <v>108</v>
      </c>
      <c r="N277" s="12" t="s">
        <v>8308</v>
      </c>
      <c r="O277" t="s">
        <v>8313</v>
      </c>
      <c r="P277" s="13">
        <f t="shared" si="17"/>
        <v>41193.032013888893</v>
      </c>
      <c r="Q277" s="13">
        <f t="shared" si="18"/>
        <v>41223.073680555557</v>
      </c>
      <c r="R277">
        <f t="shared" si="1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>
        <v>62</v>
      </c>
      <c r="L278" t="s">
        <v>8265</v>
      </c>
      <c r="M278">
        <f t="shared" si="16"/>
        <v>148</v>
      </c>
      <c r="N278" s="12" t="s">
        <v>8308</v>
      </c>
      <c r="O278" t="s">
        <v>8313</v>
      </c>
      <c r="P278" s="13">
        <f t="shared" si="17"/>
        <v>40967.081874999996</v>
      </c>
      <c r="Q278" s="13">
        <f t="shared" si="18"/>
        <v>41027.040208333332</v>
      </c>
      <c r="R278">
        <f t="shared" si="1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>
        <v>951</v>
      </c>
      <c r="L279" t="s">
        <v>8265</v>
      </c>
      <c r="M279">
        <f t="shared" si="16"/>
        <v>110</v>
      </c>
      <c r="N279" s="12" t="s">
        <v>8308</v>
      </c>
      <c r="O279" t="s">
        <v>8313</v>
      </c>
      <c r="P279" s="13">
        <f t="shared" si="17"/>
        <v>42117.891423611116</v>
      </c>
      <c r="Q279" s="13">
        <f t="shared" si="18"/>
        <v>42147.891423611116</v>
      </c>
      <c r="R279">
        <f t="shared" si="1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>
        <v>415</v>
      </c>
      <c r="L280" t="s">
        <v>8265</v>
      </c>
      <c r="M280">
        <f t="shared" si="16"/>
        <v>150</v>
      </c>
      <c r="N280" s="12" t="s">
        <v>8308</v>
      </c>
      <c r="O280" t="s">
        <v>8313</v>
      </c>
      <c r="P280" s="13">
        <f t="shared" si="17"/>
        <v>41164.040960648148</v>
      </c>
      <c r="Q280" s="13">
        <f t="shared" si="18"/>
        <v>41194.040960648148</v>
      </c>
      <c r="R280">
        <f t="shared" si="1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>
        <v>305</v>
      </c>
      <c r="L281" t="s">
        <v>8265</v>
      </c>
      <c r="M281">
        <f t="shared" si="16"/>
        <v>157</v>
      </c>
      <c r="N281" s="12" t="s">
        <v>8308</v>
      </c>
      <c r="O281" t="s">
        <v>8313</v>
      </c>
      <c r="P281" s="13">
        <f t="shared" si="17"/>
        <v>42759.244166666671</v>
      </c>
      <c r="Q281" s="13">
        <f t="shared" si="18"/>
        <v>42793.084027777775</v>
      </c>
      <c r="R281">
        <f t="shared" si="1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>
        <v>2139</v>
      </c>
      <c r="L282" t="s">
        <v>8265</v>
      </c>
      <c r="M282">
        <f t="shared" si="16"/>
        <v>156</v>
      </c>
      <c r="N282" s="12" t="s">
        <v>8308</v>
      </c>
      <c r="O282" t="s">
        <v>8313</v>
      </c>
      <c r="P282" s="13">
        <f t="shared" si="17"/>
        <v>41744.590682870366</v>
      </c>
      <c r="Q282" s="13">
        <f t="shared" si="18"/>
        <v>41789.590682870366</v>
      </c>
      <c r="R282">
        <f t="shared" si="1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>
        <v>79</v>
      </c>
      <c r="L283" t="s">
        <v>8265</v>
      </c>
      <c r="M283">
        <f t="shared" si="16"/>
        <v>121</v>
      </c>
      <c r="N283" s="12" t="s">
        <v>8308</v>
      </c>
      <c r="O283" t="s">
        <v>8313</v>
      </c>
      <c r="P283" s="13">
        <f t="shared" si="17"/>
        <v>39950.163344907407</v>
      </c>
      <c r="Q283" s="13">
        <f t="shared" si="18"/>
        <v>40035.80972222222</v>
      </c>
      <c r="R283">
        <f t="shared" si="1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>
        <v>179</v>
      </c>
      <c r="L284" t="s">
        <v>8265</v>
      </c>
      <c r="M284">
        <f t="shared" si="16"/>
        <v>101</v>
      </c>
      <c r="N284" s="12" t="s">
        <v>8308</v>
      </c>
      <c r="O284" t="s">
        <v>8313</v>
      </c>
      <c r="P284" s="13">
        <f t="shared" si="17"/>
        <v>40194.920046296298</v>
      </c>
      <c r="Q284" s="13">
        <f t="shared" si="18"/>
        <v>40231.916666666664</v>
      </c>
      <c r="R284">
        <f t="shared" si="1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>
        <v>202</v>
      </c>
      <c r="L285" t="s">
        <v>8265</v>
      </c>
      <c r="M285">
        <f t="shared" si="16"/>
        <v>114</v>
      </c>
      <c r="N285" s="12" t="s">
        <v>8308</v>
      </c>
      <c r="O285" t="s">
        <v>8313</v>
      </c>
      <c r="P285" s="13">
        <f t="shared" si="17"/>
        <v>40675.71</v>
      </c>
      <c r="Q285" s="13">
        <f t="shared" si="18"/>
        <v>40695.207638888889</v>
      </c>
      <c r="R285">
        <f t="shared" si="1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>
        <v>760</v>
      </c>
      <c r="L286" t="s">
        <v>8265</v>
      </c>
      <c r="M286">
        <f t="shared" si="16"/>
        <v>105</v>
      </c>
      <c r="N286" s="12" t="s">
        <v>8308</v>
      </c>
      <c r="O286" t="s">
        <v>8313</v>
      </c>
      <c r="P286" s="13">
        <f t="shared" si="17"/>
        <v>40904.738194444442</v>
      </c>
      <c r="Q286" s="13">
        <f t="shared" si="18"/>
        <v>40929.738194444442</v>
      </c>
      <c r="R286">
        <f t="shared" si="1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>
        <v>563</v>
      </c>
      <c r="L287" t="s">
        <v>8265</v>
      </c>
      <c r="M287">
        <f t="shared" si="16"/>
        <v>229</v>
      </c>
      <c r="N287" s="12" t="s">
        <v>8308</v>
      </c>
      <c r="O287" t="s">
        <v>8313</v>
      </c>
      <c r="P287" s="13">
        <f t="shared" si="17"/>
        <v>41506.756111111114</v>
      </c>
      <c r="Q287" s="13">
        <f t="shared" si="18"/>
        <v>41536.756111111114</v>
      </c>
      <c r="R287">
        <f t="shared" si="1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>
        <v>135</v>
      </c>
      <c r="L288" t="s">
        <v>8265</v>
      </c>
      <c r="M288">
        <f t="shared" si="16"/>
        <v>109</v>
      </c>
      <c r="N288" s="12" t="s">
        <v>8308</v>
      </c>
      <c r="O288" t="s">
        <v>8313</v>
      </c>
      <c r="P288" s="13">
        <f t="shared" si="17"/>
        <v>41313.816249999996</v>
      </c>
      <c r="Q288" s="13">
        <f t="shared" si="18"/>
        <v>41358.774583333332</v>
      </c>
      <c r="R288">
        <f t="shared" si="1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>
        <v>290</v>
      </c>
      <c r="L289" t="s">
        <v>8265</v>
      </c>
      <c r="M289">
        <f t="shared" si="16"/>
        <v>176</v>
      </c>
      <c r="N289" s="12" t="s">
        <v>8308</v>
      </c>
      <c r="O289" t="s">
        <v>8313</v>
      </c>
      <c r="P289" s="13">
        <f t="shared" si="17"/>
        <v>41184.277986111112</v>
      </c>
      <c r="Q289" s="13">
        <f t="shared" si="18"/>
        <v>41215.166666666664</v>
      </c>
      <c r="R289">
        <f t="shared" si="1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>
        <v>447</v>
      </c>
      <c r="L290" t="s">
        <v>8265</v>
      </c>
      <c r="M290">
        <f t="shared" si="16"/>
        <v>103</v>
      </c>
      <c r="N290" s="12" t="s">
        <v>8308</v>
      </c>
      <c r="O290" t="s">
        <v>8313</v>
      </c>
      <c r="P290" s="13">
        <f t="shared" si="17"/>
        <v>41051.168900462959</v>
      </c>
      <c r="Q290" s="13">
        <f t="shared" si="18"/>
        <v>41086.168900462959</v>
      </c>
      <c r="R290">
        <f t="shared" si="1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>
        <v>232</v>
      </c>
      <c r="L291" t="s">
        <v>8265</v>
      </c>
      <c r="M291">
        <f t="shared" si="16"/>
        <v>105</v>
      </c>
      <c r="N291" s="12" t="s">
        <v>8308</v>
      </c>
      <c r="O291" t="s">
        <v>8313</v>
      </c>
      <c r="P291" s="13">
        <f t="shared" si="17"/>
        <v>41550.456412037034</v>
      </c>
      <c r="Q291" s="13">
        <f t="shared" si="18"/>
        <v>41580.456412037034</v>
      </c>
      <c r="R291">
        <f t="shared" si="1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>
        <v>168</v>
      </c>
      <c r="L292" t="s">
        <v>8265</v>
      </c>
      <c r="M292">
        <f t="shared" si="16"/>
        <v>107</v>
      </c>
      <c r="N292" s="12" t="s">
        <v>8308</v>
      </c>
      <c r="O292" t="s">
        <v>8313</v>
      </c>
      <c r="P292" s="13">
        <f t="shared" si="17"/>
        <v>40526.36917824074</v>
      </c>
      <c r="Q292" s="13">
        <f t="shared" si="18"/>
        <v>40576.332638888889</v>
      </c>
      <c r="R292">
        <f t="shared" si="1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>
        <v>128</v>
      </c>
      <c r="L293" t="s">
        <v>8265</v>
      </c>
      <c r="M293">
        <f t="shared" si="16"/>
        <v>120</v>
      </c>
      <c r="N293" s="12" t="s">
        <v>8308</v>
      </c>
      <c r="O293" t="s">
        <v>8313</v>
      </c>
      <c r="P293" s="13">
        <f t="shared" si="17"/>
        <v>41376.769050925926</v>
      </c>
      <c r="Q293" s="13">
        <f t="shared" si="18"/>
        <v>41395.000694444447</v>
      </c>
      <c r="R293">
        <f t="shared" si="1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>
        <v>493</v>
      </c>
      <c r="L294" t="s">
        <v>8265</v>
      </c>
      <c r="M294">
        <f t="shared" si="16"/>
        <v>102</v>
      </c>
      <c r="N294" s="12" t="s">
        <v>8308</v>
      </c>
      <c r="O294" t="s">
        <v>8313</v>
      </c>
      <c r="P294" s="13">
        <f t="shared" si="17"/>
        <v>40812.803229166668</v>
      </c>
      <c r="Q294" s="13">
        <f t="shared" si="18"/>
        <v>40845.165972222225</v>
      </c>
      <c r="R294">
        <f t="shared" si="1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>
        <v>131</v>
      </c>
      <c r="L295" t="s">
        <v>8265</v>
      </c>
      <c r="M295">
        <f t="shared" si="16"/>
        <v>101</v>
      </c>
      <c r="N295" s="12" t="s">
        <v>8308</v>
      </c>
      <c r="O295" t="s">
        <v>8313</v>
      </c>
      <c r="P295" s="13">
        <f t="shared" si="17"/>
        <v>41719.667986111112</v>
      </c>
      <c r="Q295" s="13">
        <f t="shared" si="18"/>
        <v>41749.667986111112</v>
      </c>
      <c r="R295">
        <f t="shared" si="1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>
        <v>50</v>
      </c>
      <c r="L296" t="s">
        <v>8265</v>
      </c>
      <c r="M296">
        <f t="shared" si="16"/>
        <v>100</v>
      </c>
      <c r="N296" s="12" t="s">
        <v>8308</v>
      </c>
      <c r="O296" t="s">
        <v>8313</v>
      </c>
      <c r="P296" s="13">
        <f t="shared" si="17"/>
        <v>40343.084421296298</v>
      </c>
      <c r="Q296" s="13">
        <f t="shared" si="18"/>
        <v>40378.666666666664</v>
      </c>
      <c r="R296">
        <f t="shared" si="1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>
        <v>665</v>
      </c>
      <c r="L297" t="s">
        <v>8265</v>
      </c>
      <c r="M297">
        <f t="shared" si="16"/>
        <v>133</v>
      </c>
      <c r="N297" s="12" t="s">
        <v>8308</v>
      </c>
      <c r="O297" t="s">
        <v>8313</v>
      </c>
      <c r="P297" s="13">
        <f t="shared" si="17"/>
        <v>41519.004733796297</v>
      </c>
      <c r="Q297" s="13">
        <f t="shared" si="18"/>
        <v>41579</v>
      </c>
      <c r="R297">
        <f t="shared" si="1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>
        <v>129</v>
      </c>
      <c r="L298" t="s">
        <v>8265</v>
      </c>
      <c r="M298">
        <f t="shared" si="16"/>
        <v>119</v>
      </c>
      <c r="N298" s="12" t="s">
        <v>8308</v>
      </c>
      <c r="O298" t="s">
        <v>8313</v>
      </c>
      <c r="P298" s="13">
        <f t="shared" si="17"/>
        <v>41134.475497685184</v>
      </c>
      <c r="Q298" s="13">
        <f t="shared" si="18"/>
        <v>41159.475497685184</v>
      </c>
      <c r="R298">
        <f t="shared" si="1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>
        <v>142</v>
      </c>
      <c r="L299" t="s">
        <v>8265</v>
      </c>
      <c r="M299">
        <f t="shared" si="16"/>
        <v>101</v>
      </c>
      <c r="N299" s="12" t="s">
        <v>8308</v>
      </c>
      <c r="O299" t="s">
        <v>8313</v>
      </c>
      <c r="P299" s="13">
        <f t="shared" si="17"/>
        <v>42089.72802083334</v>
      </c>
      <c r="Q299" s="13">
        <f t="shared" si="18"/>
        <v>42125.165972222225</v>
      </c>
      <c r="R299">
        <f t="shared" si="1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>
        <v>2436</v>
      </c>
      <c r="L300" t="s">
        <v>8265</v>
      </c>
      <c r="M300">
        <f t="shared" si="16"/>
        <v>109</v>
      </c>
      <c r="N300" s="12" t="s">
        <v>8308</v>
      </c>
      <c r="O300" t="s">
        <v>8313</v>
      </c>
      <c r="P300" s="13">
        <f t="shared" si="17"/>
        <v>41709.463518518518</v>
      </c>
      <c r="Q300" s="13">
        <f t="shared" si="18"/>
        <v>41768.875</v>
      </c>
      <c r="R300">
        <f t="shared" si="1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>
        <v>244</v>
      </c>
      <c r="L301" t="s">
        <v>8265</v>
      </c>
      <c r="M301">
        <f t="shared" si="16"/>
        <v>179</v>
      </c>
      <c r="N301" s="12" t="s">
        <v>8308</v>
      </c>
      <c r="O301" t="s">
        <v>8313</v>
      </c>
      <c r="P301" s="13">
        <f t="shared" si="17"/>
        <v>40469.225231481483</v>
      </c>
      <c r="Q301" s="13">
        <f t="shared" si="18"/>
        <v>40499.266898148147</v>
      </c>
      <c r="R301">
        <f t="shared" si="1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>
        <v>298</v>
      </c>
      <c r="L302" t="s">
        <v>8265</v>
      </c>
      <c r="M302">
        <f t="shared" si="16"/>
        <v>102</v>
      </c>
      <c r="N302" s="12" t="s">
        <v>8308</v>
      </c>
      <c r="O302" t="s">
        <v>8313</v>
      </c>
      <c r="P302" s="13">
        <f t="shared" si="17"/>
        <v>40626.959930555553</v>
      </c>
      <c r="Q302" s="13">
        <f t="shared" si="18"/>
        <v>40657.959930555553</v>
      </c>
      <c r="R302">
        <f t="shared" si="1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>
        <v>251</v>
      </c>
      <c r="L303" t="s">
        <v>8265</v>
      </c>
      <c r="M303">
        <f t="shared" si="16"/>
        <v>119</v>
      </c>
      <c r="N303" s="12" t="s">
        <v>8308</v>
      </c>
      <c r="O303" t="s">
        <v>8313</v>
      </c>
      <c r="P303" s="13">
        <f t="shared" si="17"/>
        <v>41312.737673611111</v>
      </c>
      <c r="Q303" s="13">
        <f t="shared" si="18"/>
        <v>41352.696006944447</v>
      </c>
      <c r="R303">
        <f t="shared" si="1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>
        <v>108</v>
      </c>
      <c r="L304" t="s">
        <v>8265</v>
      </c>
      <c r="M304">
        <f t="shared" si="16"/>
        <v>100</v>
      </c>
      <c r="N304" s="12" t="s">
        <v>8308</v>
      </c>
      <c r="O304" t="s">
        <v>8313</v>
      </c>
      <c r="P304" s="13">
        <f t="shared" si="17"/>
        <v>40933.856921296298</v>
      </c>
      <c r="Q304" s="13">
        <f t="shared" si="18"/>
        <v>40963.856921296298</v>
      </c>
      <c r="R304">
        <f t="shared" si="1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>
        <v>82</v>
      </c>
      <c r="L305" t="s">
        <v>8265</v>
      </c>
      <c r="M305">
        <f t="shared" si="16"/>
        <v>137</v>
      </c>
      <c r="N305" s="12" t="s">
        <v>8308</v>
      </c>
      <c r="O305" t="s">
        <v>8313</v>
      </c>
      <c r="P305" s="13">
        <f t="shared" si="17"/>
        <v>41032.071134259262</v>
      </c>
      <c r="Q305" s="13">
        <f t="shared" si="18"/>
        <v>41062.071134259262</v>
      </c>
      <c r="R305">
        <f t="shared" si="1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>
        <v>74</v>
      </c>
      <c r="L306" t="s">
        <v>8265</v>
      </c>
      <c r="M306">
        <f t="shared" si="16"/>
        <v>232</v>
      </c>
      <c r="N306" s="12" t="s">
        <v>8308</v>
      </c>
      <c r="O306" t="s">
        <v>8313</v>
      </c>
      <c r="P306" s="13">
        <f t="shared" si="17"/>
        <v>41114.094872685186</v>
      </c>
      <c r="Q306" s="13">
        <f t="shared" si="18"/>
        <v>41153.083333333336</v>
      </c>
      <c r="R306">
        <f t="shared" si="1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>
        <v>189</v>
      </c>
      <c r="L307" t="s">
        <v>8265</v>
      </c>
      <c r="M307">
        <f t="shared" si="16"/>
        <v>130</v>
      </c>
      <c r="N307" s="12" t="s">
        <v>8308</v>
      </c>
      <c r="O307" t="s">
        <v>8313</v>
      </c>
      <c r="P307" s="13">
        <f t="shared" si="17"/>
        <v>40948.630196759259</v>
      </c>
      <c r="Q307" s="13">
        <f t="shared" si="18"/>
        <v>40978.630196759259</v>
      </c>
      <c r="R307">
        <f t="shared" si="1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>
        <v>80</v>
      </c>
      <c r="L308" t="s">
        <v>8265</v>
      </c>
      <c r="M308">
        <f t="shared" si="16"/>
        <v>293</v>
      </c>
      <c r="N308" s="12" t="s">
        <v>8308</v>
      </c>
      <c r="O308" t="s">
        <v>8313</v>
      </c>
      <c r="P308" s="13">
        <f t="shared" si="17"/>
        <v>41333.837187500001</v>
      </c>
      <c r="Q308" s="13">
        <f t="shared" si="18"/>
        <v>41353.795520833337</v>
      </c>
      <c r="R308">
        <f t="shared" si="1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>
        <v>576</v>
      </c>
      <c r="L309" t="s">
        <v>8265</v>
      </c>
      <c r="M309">
        <f t="shared" si="16"/>
        <v>111</v>
      </c>
      <c r="N309" s="12" t="s">
        <v>8308</v>
      </c>
      <c r="O309" t="s">
        <v>8313</v>
      </c>
      <c r="P309" s="13">
        <f t="shared" si="17"/>
        <v>41282.944456018515</v>
      </c>
      <c r="Q309" s="13">
        <f t="shared" si="18"/>
        <v>41312.944456018515</v>
      </c>
      <c r="R309">
        <f t="shared" si="1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>
        <v>202</v>
      </c>
      <c r="L310" t="s">
        <v>8265</v>
      </c>
      <c r="M310">
        <f t="shared" si="16"/>
        <v>106</v>
      </c>
      <c r="N310" s="12" t="s">
        <v>8308</v>
      </c>
      <c r="O310" t="s">
        <v>8313</v>
      </c>
      <c r="P310" s="13">
        <f t="shared" si="17"/>
        <v>40567.694560185184</v>
      </c>
      <c r="Q310" s="13">
        <f t="shared" si="18"/>
        <v>40612.694560185184</v>
      </c>
      <c r="R310">
        <f t="shared" si="1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>
        <v>238</v>
      </c>
      <c r="L311" t="s">
        <v>8265</v>
      </c>
      <c r="M311">
        <f t="shared" si="16"/>
        <v>119</v>
      </c>
      <c r="N311" s="12" t="s">
        <v>8308</v>
      </c>
      <c r="O311" t="s">
        <v>8313</v>
      </c>
      <c r="P311" s="13">
        <f t="shared" si="17"/>
        <v>41134.751550925925</v>
      </c>
      <c r="Q311" s="13">
        <f t="shared" si="18"/>
        <v>41155.751550925925</v>
      </c>
      <c r="R311">
        <f t="shared" si="1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>
        <v>36</v>
      </c>
      <c r="L312" t="s">
        <v>8265</v>
      </c>
      <c r="M312">
        <f t="shared" si="16"/>
        <v>104</v>
      </c>
      <c r="N312" s="12" t="s">
        <v>8308</v>
      </c>
      <c r="O312" t="s">
        <v>8313</v>
      </c>
      <c r="P312" s="13">
        <f t="shared" si="17"/>
        <v>40821.183136574073</v>
      </c>
      <c r="Q312" s="13">
        <f t="shared" si="18"/>
        <v>40836.083333333336</v>
      </c>
      <c r="R312">
        <f t="shared" si="1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>
        <v>150</v>
      </c>
      <c r="L313" t="s">
        <v>8265</v>
      </c>
      <c r="M313">
        <f t="shared" si="16"/>
        <v>104</v>
      </c>
      <c r="N313" s="12" t="s">
        <v>8308</v>
      </c>
      <c r="O313" t="s">
        <v>8313</v>
      </c>
      <c r="P313" s="13">
        <f t="shared" si="17"/>
        <v>40868.219814814816</v>
      </c>
      <c r="Q313" s="13">
        <f t="shared" si="18"/>
        <v>40909.332638888889</v>
      </c>
      <c r="R313">
        <f t="shared" si="1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>
        <v>146</v>
      </c>
      <c r="L314" t="s">
        <v>8265</v>
      </c>
      <c r="M314">
        <f t="shared" si="16"/>
        <v>112</v>
      </c>
      <c r="N314" s="12" t="s">
        <v>8308</v>
      </c>
      <c r="O314" t="s">
        <v>8313</v>
      </c>
      <c r="P314" s="13">
        <f t="shared" si="17"/>
        <v>41348.877685185187</v>
      </c>
      <c r="Q314" s="13">
        <f t="shared" si="18"/>
        <v>41378.877685185187</v>
      </c>
      <c r="R314">
        <f t="shared" si="1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>
        <v>222</v>
      </c>
      <c r="L315" t="s">
        <v>8265</v>
      </c>
      <c r="M315">
        <f t="shared" si="16"/>
        <v>105</v>
      </c>
      <c r="N315" s="12" t="s">
        <v>8308</v>
      </c>
      <c r="O315" t="s">
        <v>8313</v>
      </c>
      <c r="P315" s="13">
        <f t="shared" si="17"/>
        <v>40357.227939814817</v>
      </c>
      <c r="Q315" s="13">
        <f t="shared" si="18"/>
        <v>40401.665972222225</v>
      </c>
      <c r="R315">
        <f t="shared" si="1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>
        <v>120</v>
      </c>
      <c r="L316" t="s">
        <v>8265</v>
      </c>
      <c r="M316">
        <f t="shared" si="16"/>
        <v>385</v>
      </c>
      <c r="N316" s="12" t="s">
        <v>8308</v>
      </c>
      <c r="O316" t="s">
        <v>8313</v>
      </c>
      <c r="P316" s="13">
        <f t="shared" si="17"/>
        <v>41304.833194444444</v>
      </c>
      <c r="Q316" s="13">
        <f t="shared" si="18"/>
        <v>41334.833194444444</v>
      </c>
      <c r="R316">
        <f t="shared" si="1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>
        <v>126</v>
      </c>
      <c r="L317" t="s">
        <v>8265</v>
      </c>
      <c r="M317">
        <f t="shared" si="16"/>
        <v>101</v>
      </c>
      <c r="N317" s="12" t="s">
        <v>8308</v>
      </c>
      <c r="O317" t="s">
        <v>8313</v>
      </c>
      <c r="P317" s="13">
        <f t="shared" si="17"/>
        <v>41113.77238425926</v>
      </c>
      <c r="Q317" s="13">
        <f t="shared" si="18"/>
        <v>41143.77238425926</v>
      </c>
      <c r="R317">
        <f t="shared" si="1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>
        <v>158</v>
      </c>
      <c r="L318" t="s">
        <v>8265</v>
      </c>
      <c r="M318">
        <f t="shared" si="16"/>
        <v>114</v>
      </c>
      <c r="N318" s="12" t="s">
        <v>8308</v>
      </c>
      <c r="O318" t="s">
        <v>8313</v>
      </c>
      <c r="P318" s="13">
        <f t="shared" si="17"/>
        <v>41950.923576388886</v>
      </c>
      <c r="Q318" s="13">
        <f t="shared" si="18"/>
        <v>41984.207638888889</v>
      </c>
      <c r="R318">
        <f t="shared" si="1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>
        <v>316</v>
      </c>
      <c r="L319" t="s">
        <v>8265</v>
      </c>
      <c r="M319">
        <f t="shared" si="16"/>
        <v>101</v>
      </c>
      <c r="N319" s="12" t="s">
        <v>8308</v>
      </c>
      <c r="O319" t="s">
        <v>8313</v>
      </c>
      <c r="P319" s="13">
        <f t="shared" si="17"/>
        <v>41589.676886574074</v>
      </c>
      <c r="Q319" s="13">
        <f t="shared" si="18"/>
        <v>41619.676886574074</v>
      </c>
      <c r="R319">
        <f t="shared" si="1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>
        <v>284</v>
      </c>
      <c r="L320" t="s">
        <v>8265</v>
      </c>
      <c r="M320">
        <f t="shared" si="16"/>
        <v>283</v>
      </c>
      <c r="N320" s="12" t="s">
        <v>8308</v>
      </c>
      <c r="O320" t="s">
        <v>8313</v>
      </c>
      <c r="P320" s="13">
        <f t="shared" si="17"/>
        <v>41330.038784722223</v>
      </c>
      <c r="Q320" s="13">
        <f t="shared" si="18"/>
        <v>41359.997118055559</v>
      </c>
      <c r="R320">
        <f t="shared" si="1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>
        <v>51</v>
      </c>
      <c r="L321" t="s">
        <v>8265</v>
      </c>
      <c r="M321">
        <f t="shared" si="16"/>
        <v>113</v>
      </c>
      <c r="N321" s="12" t="s">
        <v>8308</v>
      </c>
      <c r="O321" t="s">
        <v>8313</v>
      </c>
      <c r="P321" s="13">
        <f t="shared" si="17"/>
        <v>40123.83829861111</v>
      </c>
      <c r="Q321" s="13">
        <f t="shared" si="18"/>
        <v>40211.332638888889</v>
      </c>
      <c r="R321">
        <f t="shared" si="1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>
        <v>158</v>
      </c>
      <c r="L322" t="s">
        <v>8265</v>
      </c>
      <c r="M322">
        <f t="shared" ref="M322:M385" si="20">ROUND(E322/D322*100,0)</f>
        <v>107</v>
      </c>
      <c r="N322" s="12" t="s">
        <v>8308</v>
      </c>
      <c r="O322" t="s">
        <v>8313</v>
      </c>
      <c r="P322" s="13">
        <f t="shared" ref="P322:P385" si="21">(((J322/60)/60)/24)+DATE(1970,1,1)</f>
        <v>42331.551307870366</v>
      </c>
      <c r="Q322" s="13">
        <f t="shared" ref="Q322:Q385" si="22">(((I322/60)/60)/24)+DATE(1970,1,1)</f>
        <v>42360.958333333328</v>
      </c>
      <c r="R322">
        <f t="shared" si="1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>
        <v>337</v>
      </c>
      <c r="L323" t="s">
        <v>8265</v>
      </c>
      <c r="M323">
        <f t="shared" si="20"/>
        <v>103</v>
      </c>
      <c r="N323" s="12" t="s">
        <v>8308</v>
      </c>
      <c r="O323" t="s">
        <v>8313</v>
      </c>
      <c r="P323" s="13">
        <f t="shared" si="21"/>
        <v>42647.446597222224</v>
      </c>
      <c r="Q323" s="13">
        <f t="shared" si="22"/>
        <v>42682.488263888896</v>
      </c>
      <c r="R323">
        <f t="shared" ref="R323:R386" si="23">YEAR(P323)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>
        <v>186</v>
      </c>
      <c r="L324" t="s">
        <v>8265</v>
      </c>
      <c r="M324">
        <f t="shared" si="20"/>
        <v>108</v>
      </c>
      <c r="N324" s="12" t="s">
        <v>8308</v>
      </c>
      <c r="O324" t="s">
        <v>8313</v>
      </c>
      <c r="P324" s="13">
        <f t="shared" si="21"/>
        <v>42473.57</v>
      </c>
      <c r="Q324" s="13">
        <f t="shared" si="22"/>
        <v>42503.57</v>
      </c>
      <c r="R324">
        <f t="shared" si="23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>
        <v>58</v>
      </c>
      <c r="L325" t="s">
        <v>8265</v>
      </c>
      <c r="M325">
        <f t="shared" si="20"/>
        <v>123</v>
      </c>
      <c r="N325" s="12" t="s">
        <v>8308</v>
      </c>
      <c r="O325" t="s">
        <v>8313</v>
      </c>
      <c r="P325" s="13">
        <f t="shared" si="21"/>
        <v>42697.32136574074</v>
      </c>
      <c r="Q325" s="13">
        <f t="shared" si="22"/>
        <v>42725.332638888889</v>
      </c>
      <c r="R325">
        <f t="shared" si="23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>
        <v>82</v>
      </c>
      <c r="L326" t="s">
        <v>8265</v>
      </c>
      <c r="M326">
        <f t="shared" si="20"/>
        <v>102</v>
      </c>
      <c r="N326" s="12" t="s">
        <v>8308</v>
      </c>
      <c r="O326" t="s">
        <v>8313</v>
      </c>
      <c r="P326" s="13">
        <f t="shared" si="21"/>
        <v>42184.626250000001</v>
      </c>
      <c r="Q326" s="13">
        <f t="shared" si="22"/>
        <v>42217.626250000001</v>
      </c>
      <c r="R326">
        <f t="shared" si="23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>
        <v>736</v>
      </c>
      <c r="L327" t="s">
        <v>8265</v>
      </c>
      <c r="M327">
        <f t="shared" si="20"/>
        <v>104</v>
      </c>
      <c r="N327" s="12" t="s">
        <v>8308</v>
      </c>
      <c r="O327" t="s">
        <v>8313</v>
      </c>
      <c r="P327" s="13">
        <f t="shared" si="21"/>
        <v>42689.187881944439</v>
      </c>
      <c r="Q327" s="13">
        <f t="shared" si="22"/>
        <v>42724.187881944439</v>
      </c>
      <c r="R327">
        <f t="shared" si="23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>
        <v>1151</v>
      </c>
      <c r="L328" t="s">
        <v>8265</v>
      </c>
      <c r="M328">
        <f t="shared" si="20"/>
        <v>113</v>
      </c>
      <c r="N328" s="12" t="s">
        <v>8308</v>
      </c>
      <c r="O328" t="s">
        <v>8313</v>
      </c>
      <c r="P328" s="13">
        <f t="shared" si="21"/>
        <v>42775.314884259264</v>
      </c>
      <c r="Q328" s="13">
        <f t="shared" si="22"/>
        <v>42808.956250000003</v>
      </c>
      <c r="R328">
        <f t="shared" si="23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>
        <v>34</v>
      </c>
      <c r="L329" t="s">
        <v>8265</v>
      </c>
      <c r="M329">
        <f t="shared" si="20"/>
        <v>136</v>
      </c>
      <c r="N329" s="12" t="s">
        <v>8308</v>
      </c>
      <c r="O329" t="s">
        <v>8313</v>
      </c>
      <c r="P329" s="13">
        <f t="shared" si="21"/>
        <v>42058.235289351855</v>
      </c>
      <c r="Q329" s="13">
        <f t="shared" si="22"/>
        <v>42085.333333333328</v>
      </c>
      <c r="R329">
        <f t="shared" si="23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>
        <v>498</v>
      </c>
      <c r="L330" t="s">
        <v>8265</v>
      </c>
      <c r="M330">
        <f t="shared" si="20"/>
        <v>104</v>
      </c>
      <c r="N330" s="12" t="s">
        <v>8308</v>
      </c>
      <c r="O330" t="s">
        <v>8313</v>
      </c>
      <c r="P330" s="13">
        <f t="shared" si="21"/>
        <v>42278.946620370371</v>
      </c>
      <c r="Q330" s="13">
        <f t="shared" si="22"/>
        <v>42309.166666666672</v>
      </c>
      <c r="R330">
        <f t="shared" si="23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>
        <v>167</v>
      </c>
      <c r="L331" t="s">
        <v>8265</v>
      </c>
      <c r="M331">
        <f t="shared" si="20"/>
        <v>106</v>
      </c>
      <c r="N331" s="12" t="s">
        <v>8308</v>
      </c>
      <c r="O331" t="s">
        <v>8313</v>
      </c>
      <c r="P331" s="13">
        <f t="shared" si="21"/>
        <v>42291.46674768519</v>
      </c>
      <c r="Q331" s="13">
        <f t="shared" si="22"/>
        <v>42315.166666666672</v>
      </c>
      <c r="R331">
        <f t="shared" si="23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>
        <v>340</v>
      </c>
      <c r="L332" t="s">
        <v>8265</v>
      </c>
      <c r="M332">
        <f t="shared" si="20"/>
        <v>102</v>
      </c>
      <c r="N332" s="12" t="s">
        <v>8308</v>
      </c>
      <c r="O332" t="s">
        <v>8313</v>
      </c>
      <c r="P332" s="13">
        <f t="shared" si="21"/>
        <v>41379.515775462962</v>
      </c>
      <c r="Q332" s="13">
        <f t="shared" si="22"/>
        <v>41411.165972222225</v>
      </c>
      <c r="R332">
        <f t="shared" si="23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>
        <v>438</v>
      </c>
      <c r="L333" t="s">
        <v>8265</v>
      </c>
      <c r="M333">
        <f t="shared" si="20"/>
        <v>107</v>
      </c>
      <c r="N333" s="12" t="s">
        <v>8308</v>
      </c>
      <c r="O333" t="s">
        <v>8313</v>
      </c>
      <c r="P333" s="13">
        <f t="shared" si="21"/>
        <v>42507.581412037034</v>
      </c>
      <c r="Q333" s="13">
        <f t="shared" si="22"/>
        <v>42538.581412037034</v>
      </c>
      <c r="R333">
        <f t="shared" si="23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>
        <v>555</v>
      </c>
      <c r="L334" t="s">
        <v>8265</v>
      </c>
      <c r="M334">
        <f t="shared" si="20"/>
        <v>113</v>
      </c>
      <c r="N334" s="12" t="s">
        <v>8308</v>
      </c>
      <c r="O334" t="s">
        <v>8313</v>
      </c>
      <c r="P334" s="13">
        <f t="shared" si="21"/>
        <v>42263.680289351847</v>
      </c>
      <c r="Q334" s="13">
        <f t="shared" si="22"/>
        <v>42305.333333333328</v>
      </c>
      <c r="R334">
        <f t="shared" si="23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>
        <v>266</v>
      </c>
      <c r="L335" t="s">
        <v>8265</v>
      </c>
      <c r="M335">
        <f t="shared" si="20"/>
        <v>125</v>
      </c>
      <c r="N335" s="12" t="s">
        <v>8308</v>
      </c>
      <c r="O335" t="s">
        <v>8313</v>
      </c>
      <c r="P335" s="13">
        <f t="shared" si="21"/>
        <v>42437.636469907404</v>
      </c>
      <c r="Q335" s="13">
        <f t="shared" si="22"/>
        <v>42467.59480324074</v>
      </c>
      <c r="R335">
        <f t="shared" si="23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>
        <v>69</v>
      </c>
      <c r="L336" t="s">
        <v>8265</v>
      </c>
      <c r="M336">
        <f t="shared" si="20"/>
        <v>101</v>
      </c>
      <c r="N336" s="12" t="s">
        <v>8308</v>
      </c>
      <c r="O336" t="s">
        <v>8313</v>
      </c>
      <c r="P336" s="13">
        <f t="shared" si="21"/>
        <v>42101.682372685187</v>
      </c>
      <c r="Q336" s="13">
        <f t="shared" si="22"/>
        <v>42139.791666666672</v>
      </c>
      <c r="R336">
        <f t="shared" si="23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>
        <v>80</v>
      </c>
      <c r="L337" t="s">
        <v>8265</v>
      </c>
      <c r="M337">
        <f t="shared" si="20"/>
        <v>103</v>
      </c>
      <c r="N337" s="12" t="s">
        <v>8308</v>
      </c>
      <c r="O337" t="s">
        <v>8313</v>
      </c>
      <c r="P337" s="13">
        <f t="shared" si="21"/>
        <v>42101.737442129626</v>
      </c>
      <c r="Q337" s="13">
        <f t="shared" si="22"/>
        <v>42132.916666666672</v>
      </c>
      <c r="R337">
        <f t="shared" si="23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>
        <v>493</v>
      </c>
      <c r="L338" t="s">
        <v>8265</v>
      </c>
      <c r="M338">
        <f t="shared" si="20"/>
        <v>117</v>
      </c>
      <c r="N338" s="12" t="s">
        <v>8308</v>
      </c>
      <c r="O338" t="s">
        <v>8313</v>
      </c>
      <c r="P338" s="13">
        <f t="shared" si="21"/>
        <v>42291.596273148149</v>
      </c>
      <c r="Q338" s="13">
        <f t="shared" si="22"/>
        <v>42321.637939814813</v>
      </c>
      <c r="R338">
        <f t="shared" si="23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>
        <v>31</v>
      </c>
      <c r="L339" t="s">
        <v>8265</v>
      </c>
      <c r="M339">
        <f t="shared" si="20"/>
        <v>101</v>
      </c>
      <c r="N339" s="12" t="s">
        <v>8308</v>
      </c>
      <c r="O339" t="s">
        <v>8313</v>
      </c>
      <c r="P339" s="13">
        <f t="shared" si="21"/>
        <v>42047.128564814819</v>
      </c>
      <c r="Q339" s="13">
        <f t="shared" si="22"/>
        <v>42077.086898148147</v>
      </c>
      <c r="R339">
        <f t="shared" si="23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>
        <v>236</v>
      </c>
      <c r="L340" t="s">
        <v>8265</v>
      </c>
      <c r="M340">
        <f t="shared" si="20"/>
        <v>110</v>
      </c>
      <c r="N340" s="12" t="s">
        <v>8308</v>
      </c>
      <c r="O340" t="s">
        <v>8313</v>
      </c>
      <c r="P340" s="13">
        <f t="shared" si="21"/>
        <v>42559.755671296298</v>
      </c>
      <c r="Q340" s="13">
        <f t="shared" si="22"/>
        <v>42616.041666666672</v>
      </c>
      <c r="R340">
        <f t="shared" si="23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>
        <v>89</v>
      </c>
      <c r="L341" t="s">
        <v>8265</v>
      </c>
      <c r="M341">
        <f t="shared" si="20"/>
        <v>108</v>
      </c>
      <c r="N341" s="12" t="s">
        <v>8308</v>
      </c>
      <c r="O341" t="s">
        <v>8313</v>
      </c>
      <c r="P341" s="13">
        <f t="shared" si="21"/>
        <v>42093.760046296295</v>
      </c>
      <c r="Q341" s="13">
        <f t="shared" si="22"/>
        <v>42123.760046296295</v>
      </c>
      <c r="R341">
        <f t="shared" si="23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>
        <v>299</v>
      </c>
      <c r="L342" t="s">
        <v>8265</v>
      </c>
      <c r="M342">
        <f t="shared" si="20"/>
        <v>125</v>
      </c>
      <c r="N342" s="12" t="s">
        <v>8308</v>
      </c>
      <c r="O342" t="s">
        <v>8313</v>
      </c>
      <c r="P342" s="13">
        <f t="shared" si="21"/>
        <v>42772.669062500005</v>
      </c>
      <c r="Q342" s="13">
        <f t="shared" si="22"/>
        <v>42802.875</v>
      </c>
      <c r="R342">
        <f t="shared" si="23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>
        <v>55</v>
      </c>
      <c r="L343" t="s">
        <v>8265</v>
      </c>
      <c r="M343">
        <f t="shared" si="20"/>
        <v>107</v>
      </c>
      <c r="N343" s="12" t="s">
        <v>8308</v>
      </c>
      <c r="O343" t="s">
        <v>8313</v>
      </c>
      <c r="P343" s="13">
        <f t="shared" si="21"/>
        <v>41894.879606481481</v>
      </c>
      <c r="Q343" s="13">
        <f t="shared" si="22"/>
        <v>41913.165972222225</v>
      </c>
      <c r="R343">
        <f t="shared" si="23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>
        <v>325</v>
      </c>
      <c r="L344" t="s">
        <v>8265</v>
      </c>
      <c r="M344">
        <f t="shared" si="20"/>
        <v>100</v>
      </c>
      <c r="N344" s="12" t="s">
        <v>8308</v>
      </c>
      <c r="O344" t="s">
        <v>8313</v>
      </c>
      <c r="P344" s="13">
        <f t="shared" si="21"/>
        <v>42459.780844907407</v>
      </c>
      <c r="Q344" s="13">
        <f t="shared" si="22"/>
        <v>42489.780844907407</v>
      </c>
      <c r="R344">
        <f t="shared" si="23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>
        <v>524</v>
      </c>
      <c r="L345" t="s">
        <v>8265</v>
      </c>
      <c r="M345">
        <f t="shared" si="20"/>
        <v>102</v>
      </c>
      <c r="N345" s="12" t="s">
        <v>8308</v>
      </c>
      <c r="O345" t="s">
        <v>8313</v>
      </c>
      <c r="P345" s="13">
        <f t="shared" si="21"/>
        <v>41926.73778935185</v>
      </c>
      <c r="Q345" s="13">
        <f t="shared" si="22"/>
        <v>41957.125</v>
      </c>
      <c r="R345">
        <f t="shared" si="23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>
        <v>285</v>
      </c>
      <c r="L346" t="s">
        <v>8265</v>
      </c>
      <c r="M346">
        <f t="shared" si="20"/>
        <v>102</v>
      </c>
      <c r="N346" s="12" t="s">
        <v>8308</v>
      </c>
      <c r="O346" t="s">
        <v>8313</v>
      </c>
      <c r="P346" s="13">
        <f t="shared" si="21"/>
        <v>42111.970995370371</v>
      </c>
      <c r="Q346" s="13">
        <f t="shared" si="22"/>
        <v>42156.097222222219</v>
      </c>
      <c r="R346">
        <f t="shared" si="23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>
        <v>179</v>
      </c>
      <c r="L347" t="s">
        <v>8265</v>
      </c>
      <c r="M347">
        <f t="shared" si="20"/>
        <v>123</v>
      </c>
      <c r="N347" s="12" t="s">
        <v>8308</v>
      </c>
      <c r="O347" t="s">
        <v>8313</v>
      </c>
      <c r="P347" s="13">
        <f t="shared" si="21"/>
        <v>42114.944328703699</v>
      </c>
      <c r="Q347" s="13">
        <f t="shared" si="22"/>
        <v>42144.944328703699</v>
      </c>
      <c r="R347">
        <f t="shared" si="23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>
        <v>188</v>
      </c>
      <c r="L348" t="s">
        <v>8265</v>
      </c>
      <c r="M348">
        <f t="shared" si="20"/>
        <v>170</v>
      </c>
      <c r="N348" s="12" t="s">
        <v>8308</v>
      </c>
      <c r="O348" t="s">
        <v>8313</v>
      </c>
      <c r="P348" s="13">
        <f t="shared" si="21"/>
        <v>42261.500243055561</v>
      </c>
      <c r="Q348" s="13">
        <f t="shared" si="22"/>
        <v>42291.500243055561</v>
      </c>
      <c r="R348">
        <f t="shared" si="23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>
        <v>379</v>
      </c>
      <c r="L349" t="s">
        <v>8265</v>
      </c>
      <c r="M349">
        <f t="shared" si="20"/>
        <v>112</v>
      </c>
      <c r="N349" s="12" t="s">
        <v>8308</v>
      </c>
      <c r="O349" t="s">
        <v>8313</v>
      </c>
      <c r="P349" s="13">
        <f t="shared" si="21"/>
        <v>42292.495474537034</v>
      </c>
      <c r="Q349" s="13">
        <f t="shared" si="22"/>
        <v>42322.537141203706</v>
      </c>
      <c r="R349">
        <f t="shared" si="23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>
        <v>119</v>
      </c>
      <c r="L350" t="s">
        <v>8265</v>
      </c>
      <c r="M350">
        <f t="shared" si="20"/>
        <v>103</v>
      </c>
      <c r="N350" s="12" t="s">
        <v>8308</v>
      </c>
      <c r="O350" t="s">
        <v>8313</v>
      </c>
      <c r="P350" s="13">
        <f t="shared" si="21"/>
        <v>42207.58699074074</v>
      </c>
      <c r="Q350" s="13">
        <f t="shared" si="22"/>
        <v>42237.58699074074</v>
      </c>
      <c r="R350">
        <f t="shared" si="23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>
        <v>167</v>
      </c>
      <c r="L351" t="s">
        <v>8265</v>
      </c>
      <c r="M351">
        <f t="shared" si="20"/>
        <v>107</v>
      </c>
      <c r="N351" s="12" t="s">
        <v>8308</v>
      </c>
      <c r="O351" t="s">
        <v>8313</v>
      </c>
      <c r="P351" s="13">
        <f t="shared" si="21"/>
        <v>42760.498935185184</v>
      </c>
      <c r="Q351" s="13">
        <f t="shared" si="22"/>
        <v>42790.498935185184</v>
      </c>
      <c r="R351">
        <f t="shared" si="23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>
        <v>221</v>
      </c>
      <c r="L352" t="s">
        <v>8265</v>
      </c>
      <c r="M352">
        <f t="shared" si="20"/>
        <v>115</v>
      </c>
      <c r="N352" s="12" t="s">
        <v>8308</v>
      </c>
      <c r="O352" t="s">
        <v>8313</v>
      </c>
      <c r="P352" s="13">
        <f t="shared" si="21"/>
        <v>42586.066076388888</v>
      </c>
      <c r="Q352" s="13">
        <f t="shared" si="22"/>
        <v>42624.165972222225</v>
      </c>
      <c r="R352">
        <f t="shared" si="23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>
        <v>964</v>
      </c>
      <c r="L353" t="s">
        <v>8265</v>
      </c>
      <c r="M353">
        <f t="shared" si="20"/>
        <v>127</v>
      </c>
      <c r="N353" s="12" t="s">
        <v>8308</v>
      </c>
      <c r="O353" t="s">
        <v>8313</v>
      </c>
      <c r="P353" s="13">
        <f t="shared" si="21"/>
        <v>42427.964745370366</v>
      </c>
      <c r="Q353" s="13">
        <f t="shared" si="22"/>
        <v>42467.923078703709</v>
      </c>
      <c r="R353">
        <f t="shared" si="23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>
        <v>286</v>
      </c>
      <c r="L354" t="s">
        <v>8265</v>
      </c>
      <c r="M354">
        <f t="shared" si="20"/>
        <v>117</v>
      </c>
      <c r="N354" s="12" t="s">
        <v>8308</v>
      </c>
      <c r="O354" t="s">
        <v>8313</v>
      </c>
      <c r="P354" s="13">
        <f t="shared" si="21"/>
        <v>41890.167453703703</v>
      </c>
      <c r="Q354" s="13">
        <f t="shared" si="22"/>
        <v>41920.167453703703</v>
      </c>
      <c r="R354">
        <f t="shared" si="23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>
        <v>613</v>
      </c>
      <c r="L355" t="s">
        <v>8265</v>
      </c>
      <c r="M355">
        <f t="shared" si="20"/>
        <v>109</v>
      </c>
      <c r="N355" s="12" t="s">
        <v>8308</v>
      </c>
      <c r="O355" t="s">
        <v>8313</v>
      </c>
      <c r="P355" s="13">
        <f t="shared" si="21"/>
        <v>42297.791886574079</v>
      </c>
      <c r="Q355" s="13">
        <f t="shared" si="22"/>
        <v>42327.833553240736</v>
      </c>
      <c r="R355">
        <f t="shared" si="23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>
        <v>29</v>
      </c>
      <c r="L356" t="s">
        <v>8265</v>
      </c>
      <c r="M356">
        <f t="shared" si="20"/>
        <v>104</v>
      </c>
      <c r="N356" s="12" t="s">
        <v>8308</v>
      </c>
      <c r="O356" t="s">
        <v>8313</v>
      </c>
      <c r="P356" s="13">
        <f t="shared" si="21"/>
        <v>42438.827789351853</v>
      </c>
      <c r="Q356" s="13">
        <f t="shared" si="22"/>
        <v>42468.786122685182</v>
      </c>
      <c r="R356">
        <f t="shared" si="23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>
        <v>165</v>
      </c>
      <c r="L357" t="s">
        <v>8265</v>
      </c>
      <c r="M357">
        <f t="shared" si="20"/>
        <v>116</v>
      </c>
      <c r="N357" s="12" t="s">
        <v>8308</v>
      </c>
      <c r="O357" t="s">
        <v>8313</v>
      </c>
      <c r="P357" s="13">
        <f t="shared" si="21"/>
        <v>41943.293912037036</v>
      </c>
      <c r="Q357" s="13">
        <f t="shared" si="22"/>
        <v>41974.3355787037</v>
      </c>
      <c r="R357">
        <f t="shared" si="23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>
        <v>97</v>
      </c>
      <c r="L358" t="s">
        <v>8265</v>
      </c>
      <c r="M358">
        <f t="shared" si="20"/>
        <v>103</v>
      </c>
      <c r="N358" s="12" t="s">
        <v>8308</v>
      </c>
      <c r="O358" t="s">
        <v>8313</v>
      </c>
      <c r="P358" s="13">
        <f t="shared" si="21"/>
        <v>42415.803159722222</v>
      </c>
      <c r="Q358" s="13">
        <f t="shared" si="22"/>
        <v>42445.761493055557</v>
      </c>
      <c r="R358">
        <f t="shared" si="23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>
        <v>303</v>
      </c>
      <c r="L359" t="s">
        <v>8265</v>
      </c>
      <c r="M359">
        <f t="shared" si="20"/>
        <v>174</v>
      </c>
      <c r="N359" s="12" t="s">
        <v>8308</v>
      </c>
      <c r="O359" t="s">
        <v>8313</v>
      </c>
      <c r="P359" s="13">
        <f t="shared" si="21"/>
        <v>42078.222187499996</v>
      </c>
      <c r="Q359" s="13">
        <f t="shared" si="22"/>
        <v>42118.222187499996</v>
      </c>
      <c r="R359">
        <f t="shared" si="23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>
        <v>267</v>
      </c>
      <c r="L360" t="s">
        <v>8265</v>
      </c>
      <c r="M360">
        <f t="shared" si="20"/>
        <v>103</v>
      </c>
      <c r="N360" s="12" t="s">
        <v>8308</v>
      </c>
      <c r="O360" t="s">
        <v>8313</v>
      </c>
      <c r="P360" s="13">
        <f t="shared" si="21"/>
        <v>42507.860196759255</v>
      </c>
      <c r="Q360" s="13">
        <f t="shared" si="22"/>
        <v>42536.625</v>
      </c>
      <c r="R360">
        <f t="shared" si="23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>
        <v>302</v>
      </c>
      <c r="L361" t="s">
        <v>8265</v>
      </c>
      <c r="M361">
        <f t="shared" si="20"/>
        <v>105</v>
      </c>
      <c r="N361" s="12" t="s">
        <v>8308</v>
      </c>
      <c r="O361" t="s">
        <v>8313</v>
      </c>
      <c r="P361" s="13">
        <f t="shared" si="21"/>
        <v>41935.070486111108</v>
      </c>
      <c r="Q361" s="13">
        <f t="shared" si="22"/>
        <v>41957.216666666667</v>
      </c>
      <c r="R361">
        <f t="shared" si="23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>
        <v>87</v>
      </c>
      <c r="L362" t="s">
        <v>8265</v>
      </c>
      <c r="M362">
        <f t="shared" si="20"/>
        <v>101</v>
      </c>
      <c r="N362" s="12" t="s">
        <v>8308</v>
      </c>
      <c r="O362" t="s">
        <v>8313</v>
      </c>
      <c r="P362" s="13">
        <f t="shared" si="21"/>
        <v>42163.897916666669</v>
      </c>
      <c r="Q362" s="13">
        <f t="shared" si="22"/>
        <v>42208.132638888885</v>
      </c>
      <c r="R362">
        <f t="shared" si="23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>
        <v>354</v>
      </c>
      <c r="L363" t="s">
        <v>8265</v>
      </c>
      <c r="M363">
        <f t="shared" si="20"/>
        <v>111</v>
      </c>
      <c r="N363" s="12" t="s">
        <v>8308</v>
      </c>
      <c r="O363" t="s">
        <v>8313</v>
      </c>
      <c r="P363" s="13">
        <f t="shared" si="21"/>
        <v>41936.001226851848</v>
      </c>
      <c r="Q363" s="13">
        <f t="shared" si="22"/>
        <v>41966.042893518519</v>
      </c>
      <c r="R363">
        <f t="shared" si="23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>
        <v>86</v>
      </c>
      <c r="L364" t="s">
        <v>8265</v>
      </c>
      <c r="M364">
        <f t="shared" si="20"/>
        <v>124</v>
      </c>
      <c r="N364" s="12" t="s">
        <v>8308</v>
      </c>
      <c r="O364" t="s">
        <v>8313</v>
      </c>
      <c r="P364" s="13">
        <f t="shared" si="21"/>
        <v>41837.210543981484</v>
      </c>
      <c r="Q364" s="13">
        <f t="shared" si="22"/>
        <v>41859</v>
      </c>
      <c r="R364">
        <f t="shared" si="23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>
        <v>26</v>
      </c>
      <c r="L365" t="s">
        <v>8265</v>
      </c>
      <c r="M365">
        <f t="shared" si="20"/>
        <v>101</v>
      </c>
      <c r="N365" s="12" t="s">
        <v>8308</v>
      </c>
      <c r="O365" t="s">
        <v>8313</v>
      </c>
      <c r="P365" s="13">
        <f t="shared" si="21"/>
        <v>40255.744629629626</v>
      </c>
      <c r="Q365" s="13">
        <f t="shared" si="22"/>
        <v>40300.806944444441</v>
      </c>
      <c r="R365">
        <f t="shared" si="23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>
        <v>113</v>
      </c>
      <c r="L366" t="s">
        <v>8265</v>
      </c>
      <c r="M366">
        <f t="shared" si="20"/>
        <v>110</v>
      </c>
      <c r="N366" s="12" t="s">
        <v>8308</v>
      </c>
      <c r="O366" t="s">
        <v>8313</v>
      </c>
      <c r="P366" s="13">
        <f t="shared" si="21"/>
        <v>41780.859629629631</v>
      </c>
      <c r="Q366" s="13">
        <f t="shared" si="22"/>
        <v>41811.165972222225</v>
      </c>
      <c r="R366">
        <f t="shared" si="23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>
        <v>65</v>
      </c>
      <c r="L367" t="s">
        <v>8265</v>
      </c>
      <c r="M367">
        <f t="shared" si="20"/>
        <v>104</v>
      </c>
      <c r="N367" s="12" t="s">
        <v>8308</v>
      </c>
      <c r="O367" t="s">
        <v>8313</v>
      </c>
      <c r="P367" s="13">
        <f t="shared" si="21"/>
        <v>41668.606469907405</v>
      </c>
      <c r="Q367" s="13">
        <f t="shared" si="22"/>
        <v>41698.606469907405</v>
      </c>
      <c r="R367">
        <f t="shared" si="23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>
        <v>134</v>
      </c>
      <c r="L368" t="s">
        <v>8265</v>
      </c>
      <c r="M368">
        <f t="shared" si="20"/>
        <v>101</v>
      </c>
      <c r="N368" s="12" t="s">
        <v>8308</v>
      </c>
      <c r="O368" t="s">
        <v>8313</v>
      </c>
      <c r="P368" s="13">
        <f t="shared" si="21"/>
        <v>41019.793032407404</v>
      </c>
      <c r="Q368" s="13">
        <f t="shared" si="22"/>
        <v>41049.793032407404</v>
      </c>
      <c r="R368">
        <f t="shared" si="23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>
        <v>119</v>
      </c>
      <c r="L369" t="s">
        <v>8265</v>
      </c>
      <c r="M369">
        <f t="shared" si="20"/>
        <v>103</v>
      </c>
      <c r="N369" s="12" t="s">
        <v>8308</v>
      </c>
      <c r="O369" t="s">
        <v>8313</v>
      </c>
      <c r="P369" s="13">
        <f t="shared" si="21"/>
        <v>41355.577291666668</v>
      </c>
      <c r="Q369" s="13">
        <f t="shared" si="22"/>
        <v>41395.207638888889</v>
      </c>
      <c r="R369">
        <f t="shared" si="23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>
        <v>159</v>
      </c>
      <c r="L370" t="s">
        <v>8265</v>
      </c>
      <c r="M370">
        <f t="shared" si="20"/>
        <v>104</v>
      </c>
      <c r="N370" s="12" t="s">
        <v>8308</v>
      </c>
      <c r="O370" t="s">
        <v>8313</v>
      </c>
      <c r="P370" s="13">
        <f t="shared" si="21"/>
        <v>42043.605578703704</v>
      </c>
      <c r="Q370" s="13">
        <f t="shared" si="22"/>
        <v>42078.563912037032</v>
      </c>
      <c r="R370">
        <f t="shared" si="23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>
        <v>167</v>
      </c>
      <c r="L371" t="s">
        <v>8265</v>
      </c>
      <c r="M371">
        <f t="shared" si="20"/>
        <v>110</v>
      </c>
      <c r="N371" s="12" t="s">
        <v>8308</v>
      </c>
      <c r="O371" t="s">
        <v>8313</v>
      </c>
      <c r="P371" s="13">
        <f t="shared" si="21"/>
        <v>40893.551724537036</v>
      </c>
      <c r="Q371" s="13">
        <f t="shared" si="22"/>
        <v>40923.551724537036</v>
      </c>
      <c r="R371">
        <f t="shared" si="23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>
        <v>43</v>
      </c>
      <c r="L372" t="s">
        <v>8265</v>
      </c>
      <c r="M372">
        <f t="shared" si="20"/>
        <v>122</v>
      </c>
      <c r="N372" s="12" t="s">
        <v>8308</v>
      </c>
      <c r="O372" t="s">
        <v>8313</v>
      </c>
      <c r="P372" s="13">
        <f t="shared" si="21"/>
        <v>42711.795138888891</v>
      </c>
      <c r="Q372" s="13">
        <f t="shared" si="22"/>
        <v>42741.795138888891</v>
      </c>
      <c r="R372">
        <f t="shared" si="23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>
        <v>1062</v>
      </c>
      <c r="L373" t="s">
        <v>8265</v>
      </c>
      <c r="M373">
        <f t="shared" si="20"/>
        <v>114</v>
      </c>
      <c r="N373" s="12" t="s">
        <v>8308</v>
      </c>
      <c r="O373" t="s">
        <v>8313</v>
      </c>
      <c r="P373" s="13">
        <f t="shared" si="21"/>
        <v>41261.767812500002</v>
      </c>
      <c r="Q373" s="13">
        <f t="shared" si="22"/>
        <v>41306.767812500002</v>
      </c>
      <c r="R373">
        <f t="shared" si="23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>
        <v>9</v>
      </c>
      <c r="L374" t="s">
        <v>8265</v>
      </c>
      <c r="M374">
        <f t="shared" si="20"/>
        <v>125</v>
      </c>
      <c r="N374" s="12" t="s">
        <v>8308</v>
      </c>
      <c r="O374" t="s">
        <v>8313</v>
      </c>
      <c r="P374" s="13">
        <f t="shared" si="21"/>
        <v>42425.576898148152</v>
      </c>
      <c r="Q374" s="13">
        <f t="shared" si="22"/>
        <v>42465.666666666672</v>
      </c>
      <c r="R374">
        <f t="shared" si="23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>
        <v>89</v>
      </c>
      <c r="L375" t="s">
        <v>8265</v>
      </c>
      <c r="M375">
        <f t="shared" si="20"/>
        <v>107</v>
      </c>
      <c r="N375" s="12" t="s">
        <v>8308</v>
      </c>
      <c r="O375" t="s">
        <v>8313</v>
      </c>
      <c r="P375" s="13">
        <f t="shared" si="21"/>
        <v>41078.91201388889</v>
      </c>
      <c r="Q375" s="13">
        <f t="shared" si="22"/>
        <v>41108.91201388889</v>
      </c>
      <c r="R375">
        <f t="shared" si="23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>
        <v>174</v>
      </c>
      <c r="L376" t="s">
        <v>8265</v>
      </c>
      <c r="M376">
        <f t="shared" si="20"/>
        <v>131</v>
      </c>
      <c r="N376" s="12" t="s">
        <v>8308</v>
      </c>
      <c r="O376" t="s">
        <v>8313</v>
      </c>
      <c r="P376" s="13">
        <f t="shared" si="21"/>
        <v>40757.889247685183</v>
      </c>
      <c r="Q376" s="13">
        <f t="shared" si="22"/>
        <v>40802.889247685183</v>
      </c>
      <c r="R376">
        <f t="shared" si="23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>
        <v>14</v>
      </c>
      <c r="L377" t="s">
        <v>8265</v>
      </c>
      <c r="M377">
        <f t="shared" si="20"/>
        <v>120</v>
      </c>
      <c r="N377" s="12" t="s">
        <v>8308</v>
      </c>
      <c r="O377" t="s">
        <v>8313</v>
      </c>
      <c r="P377" s="13">
        <f t="shared" si="21"/>
        <v>41657.985081018516</v>
      </c>
      <c r="Q377" s="13">
        <f t="shared" si="22"/>
        <v>41699.720833333333</v>
      </c>
      <c r="R377">
        <f t="shared" si="23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>
        <v>48</v>
      </c>
      <c r="L378" t="s">
        <v>8265</v>
      </c>
      <c r="M378">
        <f t="shared" si="20"/>
        <v>106</v>
      </c>
      <c r="N378" s="12" t="s">
        <v>8308</v>
      </c>
      <c r="O378" t="s">
        <v>8313</v>
      </c>
      <c r="P378" s="13">
        <f t="shared" si="21"/>
        <v>42576.452731481477</v>
      </c>
      <c r="Q378" s="13">
        <f t="shared" si="22"/>
        <v>42607.452731481477</v>
      </c>
      <c r="R378">
        <f t="shared" si="23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>
        <v>133</v>
      </c>
      <c r="L379" t="s">
        <v>8265</v>
      </c>
      <c r="M379">
        <f t="shared" si="20"/>
        <v>114</v>
      </c>
      <c r="N379" s="12" t="s">
        <v>8308</v>
      </c>
      <c r="O379" t="s">
        <v>8313</v>
      </c>
      <c r="P379" s="13">
        <f t="shared" si="21"/>
        <v>42292.250787037032</v>
      </c>
      <c r="Q379" s="13">
        <f t="shared" si="22"/>
        <v>42322.292361111111</v>
      </c>
      <c r="R379">
        <f t="shared" si="23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>
        <v>83</v>
      </c>
      <c r="L380" t="s">
        <v>8265</v>
      </c>
      <c r="M380">
        <f t="shared" si="20"/>
        <v>112</v>
      </c>
      <c r="N380" s="12" t="s">
        <v>8308</v>
      </c>
      <c r="O380" t="s">
        <v>8313</v>
      </c>
      <c r="P380" s="13">
        <f t="shared" si="21"/>
        <v>42370.571851851855</v>
      </c>
      <c r="Q380" s="13">
        <f t="shared" si="22"/>
        <v>42394.994444444441</v>
      </c>
      <c r="R380">
        <f t="shared" si="23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>
        <v>149</v>
      </c>
      <c r="L381" t="s">
        <v>8265</v>
      </c>
      <c r="M381">
        <f t="shared" si="20"/>
        <v>116</v>
      </c>
      <c r="N381" s="12" t="s">
        <v>8308</v>
      </c>
      <c r="O381" t="s">
        <v>8313</v>
      </c>
      <c r="P381" s="13">
        <f t="shared" si="21"/>
        <v>40987.688333333332</v>
      </c>
      <c r="Q381" s="13">
        <f t="shared" si="22"/>
        <v>41032.688333333332</v>
      </c>
      <c r="R381">
        <f t="shared" si="23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>
        <v>49</v>
      </c>
      <c r="L382" t="s">
        <v>8265</v>
      </c>
      <c r="M382">
        <f t="shared" si="20"/>
        <v>142</v>
      </c>
      <c r="N382" s="12" t="s">
        <v>8308</v>
      </c>
      <c r="O382" t="s">
        <v>8313</v>
      </c>
      <c r="P382" s="13">
        <f t="shared" si="21"/>
        <v>42367.719814814816</v>
      </c>
      <c r="Q382" s="13">
        <f t="shared" si="22"/>
        <v>42392.719814814816</v>
      </c>
      <c r="R382">
        <f t="shared" si="23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>
        <v>251</v>
      </c>
      <c r="L383" t="s">
        <v>8265</v>
      </c>
      <c r="M383">
        <f t="shared" si="20"/>
        <v>105</v>
      </c>
      <c r="N383" s="12" t="s">
        <v>8308</v>
      </c>
      <c r="O383" t="s">
        <v>8313</v>
      </c>
      <c r="P383" s="13">
        <f t="shared" si="21"/>
        <v>41085.698113425926</v>
      </c>
      <c r="Q383" s="13">
        <f t="shared" si="22"/>
        <v>41120.208333333336</v>
      </c>
      <c r="R383">
        <f t="shared" si="23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>
        <v>22</v>
      </c>
      <c r="L384" t="s">
        <v>8265</v>
      </c>
      <c r="M384">
        <f t="shared" si="20"/>
        <v>256</v>
      </c>
      <c r="N384" s="12" t="s">
        <v>8308</v>
      </c>
      <c r="O384" t="s">
        <v>8313</v>
      </c>
      <c r="P384" s="13">
        <f t="shared" si="21"/>
        <v>41144.709490740745</v>
      </c>
      <c r="Q384" s="13">
        <f t="shared" si="22"/>
        <v>41158.709490740745</v>
      </c>
      <c r="R384">
        <f t="shared" si="23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>
        <v>48</v>
      </c>
      <c r="L385" t="s">
        <v>8265</v>
      </c>
      <c r="M385">
        <f t="shared" si="20"/>
        <v>207</v>
      </c>
      <c r="N385" s="12" t="s">
        <v>8308</v>
      </c>
      <c r="O385" t="s">
        <v>8313</v>
      </c>
      <c r="P385" s="13">
        <f t="shared" si="21"/>
        <v>41755.117581018516</v>
      </c>
      <c r="Q385" s="13">
        <f t="shared" si="22"/>
        <v>41778.117581018516</v>
      </c>
      <c r="R385">
        <f t="shared" si="23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>
        <v>383</v>
      </c>
      <c r="L386" t="s">
        <v>8265</v>
      </c>
      <c r="M386">
        <f t="shared" ref="M386:M449" si="24">ROUND(E386/D386*100,0)</f>
        <v>112</v>
      </c>
      <c r="N386" s="12" t="s">
        <v>8308</v>
      </c>
      <c r="O386" t="s">
        <v>8313</v>
      </c>
      <c r="P386" s="13">
        <f t="shared" ref="P386:P449" si="25">(((J386/60)/60)/24)+DATE(1970,1,1)</f>
        <v>41980.781793981485</v>
      </c>
      <c r="Q386" s="13">
        <f t="shared" ref="Q386:Q449" si="26">(((I386/60)/60)/24)+DATE(1970,1,1)</f>
        <v>42010.781793981485</v>
      </c>
      <c r="R386">
        <f t="shared" si="23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>
        <v>237</v>
      </c>
      <c r="L387" t="s">
        <v>8265</v>
      </c>
      <c r="M387">
        <f t="shared" si="24"/>
        <v>106</v>
      </c>
      <c r="N387" s="12" t="s">
        <v>8308</v>
      </c>
      <c r="O387" t="s">
        <v>8313</v>
      </c>
      <c r="P387" s="13">
        <f t="shared" si="25"/>
        <v>41934.584502314814</v>
      </c>
      <c r="Q387" s="13">
        <f t="shared" si="26"/>
        <v>41964.626168981486</v>
      </c>
      <c r="R387">
        <f t="shared" ref="R387:R450" si="27">YEAR(P387)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>
        <v>13</v>
      </c>
      <c r="L388" t="s">
        <v>8265</v>
      </c>
      <c r="M388">
        <f t="shared" si="24"/>
        <v>100</v>
      </c>
      <c r="N388" s="12" t="s">
        <v>8308</v>
      </c>
      <c r="O388" t="s">
        <v>8313</v>
      </c>
      <c r="P388" s="13">
        <f t="shared" si="25"/>
        <v>42211.951284722221</v>
      </c>
      <c r="Q388" s="13">
        <f t="shared" si="26"/>
        <v>42226.951284722221</v>
      </c>
      <c r="R388">
        <f t="shared" si="27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>
        <v>562</v>
      </c>
      <c r="L389" t="s">
        <v>8265</v>
      </c>
      <c r="M389">
        <f t="shared" si="24"/>
        <v>214</v>
      </c>
      <c r="N389" s="12" t="s">
        <v>8308</v>
      </c>
      <c r="O389" t="s">
        <v>8313</v>
      </c>
      <c r="P389" s="13">
        <f t="shared" si="25"/>
        <v>42200.67659722222</v>
      </c>
      <c r="Q389" s="13">
        <f t="shared" si="26"/>
        <v>42231.25</v>
      </c>
      <c r="R389">
        <f t="shared" si="27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>
        <v>71</v>
      </c>
      <c r="L390" t="s">
        <v>8265</v>
      </c>
      <c r="M390">
        <f t="shared" si="24"/>
        <v>126</v>
      </c>
      <c r="N390" s="12" t="s">
        <v>8308</v>
      </c>
      <c r="O390" t="s">
        <v>8313</v>
      </c>
      <c r="P390" s="13">
        <f t="shared" si="25"/>
        <v>42549.076157407413</v>
      </c>
      <c r="Q390" s="13">
        <f t="shared" si="26"/>
        <v>42579.076157407413</v>
      </c>
      <c r="R390">
        <f t="shared" si="27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>
        <v>1510</v>
      </c>
      <c r="L391" t="s">
        <v>8265</v>
      </c>
      <c r="M391">
        <f t="shared" si="24"/>
        <v>182</v>
      </c>
      <c r="N391" s="12" t="s">
        <v>8308</v>
      </c>
      <c r="O391" t="s">
        <v>8313</v>
      </c>
      <c r="P391" s="13">
        <f t="shared" si="25"/>
        <v>41674.063078703701</v>
      </c>
      <c r="Q391" s="13">
        <f t="shared" si="26"/>
        <v>41705.957638888889</v>
      </c>
      <c r="R391">
        <f t="shared" si="27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>
        <v>14</v>
      </c>
      <c r="L392" t="s">
        <v>8265</v>
      </c>
      <c r="M392">
        <f t="shared" si="24"/>
        <v>100</v>
      </c>
      <c r="N392" s="12" t="s">
        <v>8308</v>
      </c>
      <c r="O392" t="s">
        <v>8313</v>
      </c>
      <c r="P392" s="13">
        <f t="shared" si="25"/>
        <v>42112.036712962959</v>
      </c>
      <c r="Q392" s="13">
        <f t="shared" si="26"/>
        <v>42132.036712962959</v>
      </c>
      <c r="R392">
        <f t="shared" si="27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>
        <v>193</v>
      </c>
      <c r="L393" t="s">
        <v>8265</v>
      </c>
      <c r="M393">
        <f t="shared" si="24"/>
        <v>101</v>
      </c>
      <c r="N393" s="12" t="s">
        <v>8308</v>
      </c>
      <c r="O393" t="s">
        <v>8313</v>
      </c>
      <c r="P393" s="13">
        <f t="shared" si="25"/>
        <v>40865.042256944449</v>
      </c>
      <c r="Q393" s="13">
        <f t="shared" si="26"/>
        <v>40895.040972222225</v>
      </c>
      <c r="R393">
        <f t="shared" si="27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>
        <v>206</v>
      </c>
      <c r="L394" t="s">
        <v>8265</v>
      </c>
      <c r="M394">
        <f t="shared" si="24"/>
        <v>101</v>
      </c>
      <c r="N394" s="12" t="s">
        <v>8308</v>
      </c>
      <c r="O394" t="s">
        <v>8313</v>
      </c>
      <c r="P394" s="13">
        <f t="shared" si="25"/>
        <v>40763.717256944445</v>
      </c>
      <c r="Q394" s="13">
        <f t="shared" si="26"/>
        <v>40794.125</v>
      </c>
      <c r="R394">
        <f t="shared" si="27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>
        <v>351</v>
      </c>
      <c r="L395" t="s">
        <v>8265</v>
      </c>
      <c r="M395">
        <f t="shared" si="24"/>
        <v>110</v>
      </c>
      <c r="N395" s="12" t="s">
        <v>8308</v>
      </c>
      <c r="O395" t="s">
        <v>8313</v>
      </c>
      <c r="P395" s="13">
        <f t="shared" si="25"/>
        <v>41526.708935185183</v>
      </c>
      <c r="Q395" s="13">
        <f t="shared" si="26"/>
        <v>41557.708935185183</v>
      </c>
      <c r="R395">
        <f t="shared" si="27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>
        <v>50</v>
      </c>
      <c r="L396" t="s">
        <v>8265</v>
      </c>
      <c r="M396">
        <f t="shared" si="24"/>
        <v>112</v>
      </c>
      <c r="N396" s="12" t="s">
        <v>8308</v>
      </c>
      <c r="O396" t="s">
        <v>8313</v>
      </c>
      <c r="P396" s="13">
        <f t="shared" si="25"/>
        <v>42417.818078703705</v>
      </c>
      <c r="Q396" s="13">
        <f t="shared" si="26"/>
        <v>42477.776412037041</v>
      </c>
      <c r="R396">
        <f t="shared" si="27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>
        <v>184</v>
      </c>
      <c r="L397" t="s">
        <v>8265</v>
      </c>
      <c r="M397">
        <f t="shared" si="24"/>
        <v>108</v>
      </c>
      <c r="N397" s="12" t="s">
        <v>8308</v>
      </c>
      <c r="O397" t="s">
        <v>8313</v>
      </c>
      <c r="P397" s="13">
        <f t="shared" si="25"/>
        <v>40990.909259259257</v>
      </c>
      <c r="Q397" s="13">
        <f t="shared" si="26"/>
        <v>41026.897222222222</v>
      </c>
      <c r="R397">
        <f t="shared" si="27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>
        <v>196</v>
      </c>
      <c r="L398" t="s">
        <v>8265</v>
      </c>
      <c r="M398">
        <f t="shared" si="24"/>
        <v>107</v>
      </c>
      <c r="N398" s="12" t="s">
        <v>8308</v>
      </c>
      <c r="O398" t="s">
        <v>8313</v>
      </c>
      <c r="P398" s="13">
        <f t="shared" si="25"/>
        <v>41082.564884259256</v>
      </c>
      <c r="Q398" s="13">
        <f t="shared" si="26"/>
        <v>41097.564884259256</v>
      </c>
      <c r="R398">
        <f t="shared" si="27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>
        <v>229</v>
      </c>
      <c r="L399" t="s">
        <v>8265</v>
      </c>
      <c r="M399">
        <f t="shared" si="24"/>
        <v>104</v>
      </c>
      <c r="N399" s="12" t="s">
        <v>8308</v>
      </c>
      <c r="O399" t="s">
        <v>8313</v>
      </c>
      <c r="P399" s="13">
        <f t="shared" si="25"/>
        <v>40379.776435185187</v>
      </c>
      <c r="Q399" s="13">
        <f t="shared" si="26"/>
        <v>40422.155555555553</v>
      </c>
      <c r="R399">
        <f t="shared" si="27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>
        <v>67</v>
      </c>
      <c r="L400" t="s">
        <v>8265</v>
      </c>
      <c r="M400">
        <f t="shared" si="24"/>
        <v>125</v>
      </c>
      <c r="N400" s="12" t="s">
        <v>8308</v>
      </c>
      <c r="O400" t="s">
        <v>8313</v>
      </c>
      <c r="P400" s="13">
        <f t="shared" si="25"/>
        <v>42078.793124999997</v>
      </c>
      <c r="Q400" s="13">
        <f t="shared" si="26"/>
        <v>42123.793124999997</v>
      </c>
      <c r="R400">
        <f t="shared" si="27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>
        <v>95</v>
      </c>
      <c r="L401" t="s">
        <v>8265</v>
      </c>
      <c r="M401">
        <f t="shared" si="24"/>
        <v>107</v>
      </c>
      <c r="N401" s="12" t="s">
        <v>8308</v>
      </c>
      <c r="O401" t="s">
        <v>8313</v>
      </c>
      <c r="P401" s="13">
        <f t="shared" si="25"/>
        <v>42687.875775462962</v>
      </c>
      <c r="Q401" s="13">
        <f t="shared" si="26"/>
        <v>42718.5</v>
      </c>
      <c r="R401">
        <f t="shared" si="27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>
        <v>62</v>
      </c>
      <c r="L402" t="s">
        <v>8265</v>
      </c>
      <c r="M402">
        <f t="shared" si="24"/>
        <v>112</v>
      </c>
      <c r="N402" s="12" t="s">
        <v>8308</v>
      </c>
      <c r="O402" t="s">
        <v>8313</v>
      </c>
      <c r="P402" s="13">
        <f t="shared" si="25"/>
        <v>41745.635960648149</v>
      </c>
      <c r="Q402" s="13">
        <f t="shared" si="26"/>
        <v>41776.145833333336</v>
      </c>
      <c r="R402">
        <f t="shared" si="27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>
        <v>73</v>
      </c>
      <c r="L403" t="s">
        <v>8265</v>
      </c>
      <c r="M403">
        <f t="shared" si="24"/>
        <v>104</v>
      </c>
      <c r="N403" s="12" t="s">
        <v>8308</v>
      </c>
      <c r="O403" t="s">
        <v>8313</v>
      </c>
      <c r="P403" s="13">
        <f t="shared" si="25"/>
        <v>40732.842245370368</v>
      </c>
      <c r="Q403" s="13">
        <f t="shared" si="26"/>
        <v>40762.842245370368</v>
      </c>
      <c r="R403">
        <f t="shared" si="27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>
        <v>43</v>
      </c>
      <c r="L404" t="s">
        <v>8265</v>
      </c>
      <c r="M404">
        <f t="shared" si="24"/>
        <v>142</v>
      </c>
      <c r="N404" s="12" t="s">
        <v>8308</v>
      </c>
      <c r="O404" t="s">
        <v>8313</v>
      </c>
      <c r="P404" s="13">
        <f t="shared" si="25"/>
        <v>42292.539548611108</v>
      </c>
      <c r="Q404" s="13">
        <f t="shared" si="26"/>
        <v>42313.58121527778</v>
      </c>
      <c r="R404">
        <f t="shared" si="27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>
        <v>70</v>
      </c>
      <c r="L405" t="s">
        <v>8265</v>
      </c>
      <c r="M405">
        <f t="shared" si="24"/>
        <v>105</v>
      </c>
      <c r="N405" s="12" t="s">
        <v>8308</v>
      </c>
      <c r="O405" t="s">
        <v>8313</v>
      </c>
      <c r="P405" s="13">
        <f t="shared" si="25"/>
        <v>40718.310659722221</v>
      </c>
      <c r="Q405" s="13">
        <f t="shared" si="26"/>
        <v>40765.297222222223</v>
      </c>
      <c r="R405">
        <f t="shared" si="27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>
        <v>271</v>
      </c>
      <c r="L406" t="s">
        <v>8265</v>
      </c>
      <c r="M406">
        <f t="shared" si="24"/>
        <v>103</v>
      </c>
      <c r="N406" s="12" t="s">
        <v>8308</v>
      </c>
      <c r="O406" t="s">
        <v>8313</v>
      </c>
      <c r="P406" s="13">
        <f t="shared" si="25"/>
        <v>41646.628032407411</v>
      </c>
      <c r="Q406" s="13">
        <f t="shared" si="26"/>
        <v>41675.961111111108</v>
      </c>
      <c r="R406">
        <f t="shared" si="27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>
        <v>55</v>
      </c>
      <c r="L407" t="s">
        <v>8265</v>
      </c>
      <c r="M407">
        <f t="shared" si="24"/>
        <v>108</v>
      </c>
      <c r="N407" s="12" t="s">
        <v>8308</v>
      </c>
      <c r="O407" t="s">
        <v>8313</v>
      </c>
      <c r="P407" s="13">
        <f t="shared" si="25"/>
        <v>41674.08494212963</v>
      </c>
      <c r="Q407" s="13">
        <f t="shared" si="26"/>
        <v>41704.08494212963</v>
      </c>
      <c r="R407">
        <f t="shared" si="27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>
        <v>35</v>
      </c>
      <c r="L408" t="s">
        <v>8265</v>
      </c>
      <c r="M408">
        <f t="shared" si="24"/>
        <v>108</v>
      </c>
      <c r="N408" s="12" t="s">
        <v>8308</v>
      </c>
      <c r="O408" t="s">
        <v>8313</v>
      </c>
      <c r="P408" s="13">
        <f t="shared" si="25"/>
        <v>40638.162465277775</v>
      </c>
      <c r="Q408" s="13">
        <f t="shared" si="26"/>
        <v>40672.249305555553</v>
      </c>
      <c r="R408">
        <f t="shared" si="27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>
        <v>22</v>
      </c>
      <c r="L409" t="s">
        <v>8265</v>
      </c>
      <c r="M409">
        <f t="shared" si="24"/>
        <v>102</v>
      </c>
      <c r="N409" s="12" t="s">
        <v>8308</v>
      </c>
      <c r="O409" t="s">
        <v>8313</v>
      </c>
      <c r="P409" s="13">
        <f t="shared" si="25"/>
        <v>40806.870949074073</v>
      </c>
      <c r="Q409" s="13">
        <f t="shared" si="26"/>
        <v>40866.912615740745</v>
      </c>
      <c r="R409">
        <f t="shared" si="27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>
        <v>38</v>
      </c>
      <c r="L410" t="s">
        <v>8265</v>
      </c>
      <c r="M410">
        <f t="shared" si="24"/>
        <v>101</v>
      </c>
      <c r="N410" s="12" t="s">
        <v>8308</v>
      </c>
      <c r="O410" t="s">
        <v>8313</v>
      </c>
      <c r="P410" s="13">
        <f t="shared" si="25"/>
        <v>41543.735995370371</v>
      </c>
      <c r="Q410" s="13">
        <f t="shared" si="26"/>
        <v>41583.777662037035</v>
      </c>
      <c r="R410">
        <f t="shared" si="27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>
        <v>15</v>
      </c>
      <c r="L411" t="s">
        <v>8265</v>
      </c>
      <c r="M411">
        <f t="shared" si="24"/>
        <v>137</v>
      </c>
      <c r="N411" s="12" t="s">
        <v>8308</v>
      </c>
      <c r="O411" t="s">
        <v>8313</v>
      </c>
      <c r="P411" s="13">
        <f t="shared" si="25"/>
        <v>42543.862777777773</v>
      </c>
      <c r="Q411" s="13">
        <f t="shared" si="26"/>
        <v>42573.862777777773</v>
      </c>
      <c r="R411">
        <f t="shared" si="27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>
        <v>7</v>
      </c>
      <c r="L412" t="s">
        <v>8265</v>
      </c>
      <c r="M412">
        <f t="shared" si="24"/>
        <v>128</v>
      </c>
      <c r="N412" s="12" t="s">
        <v>8308</v>
      </c>
      <c r="O412" t="s">
        <v>8313</v>
      </c>
      <c r="P412" s="13">
        <f t="shared" si="25"/>
        <v>42113.981446759266</v>
      </c>
      <c r="Q412" s="13">
        <f t="shared" si="26"/>
        <v>42173.981446759266</v>
      </c>
      <c r="R412">
        <f t="shared" si="27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>
        <v>241</v>
      </c>
      <c r="L413" t="s">
        <v>8265</v>
      </c>
      <c r="M413">
        <f t="shared" si="24"/>
        <v>101</v>
      </c>
      <c r="N413" s="12" t="s">
        <v>8308</v>
      </c>
      <c r="O413" t="s">
        <v>8313</v>
      </c>
      <c r="P413" s="13">
        <f t="shared" si="25"/>
        <v>41598.17597222222</v>
      </c>
      <c r="Q413" s="13">
        <f t="shared" si="26"/>
        <v>41630.208333333336</v>
      </c>
      <c r="R413">
        <f t="shared" si="27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>
        <v>55</v>
      </c>
      <c r="L414" t="s">
        <v>8265</v>
      </c>
      <c r="M414">
        <f t="shared" si="24"/>
        <v>127</v>
      </c>
      <c r="N414" s="12" t="s">
        <v>8308</v>
      </c>
      <c r="O414" t="s">
        <v>8313</v>
      </c>
      <c r="P414" s="13">
        <f t="shared" si="25"/>
        <v>41099.742800925924</v>
      </c>
      <c r="Q414" s="13">
        <f t="shared" si="26"/>
        <v>41115.742800925924</v>
      </c>
      <c r="R414">
        <f t="shared" si="27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>
        <v>171</v>
      </c>
      <c r="L415" t="s">
        <v>8265</v>
      </c>
      <c r="M415">
        <f t="shared" si="24"/>
        <v>105</v>
      </c>
      <c r="N415" s="12" t="s">
        <v>8308</v>
      </c>
      <c r="O415" t="s">
        <v>8313</v>
      </c>
      <c r="P415" s="13">
        <f t="shared" si="25"/>
        <v>41079.877442129626</v>
      </c>
      <c r="Q415" s="13">
        <f t="shared" si="26"/>
        <v>41109.877442129626</v>
      </c>
      <c r="R415">
        <f t="shared" si="27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>
        <v>208</v>
      </c>
      <c r="L416" t="s">
        <v>8265</v>
      </c>
      <c r="M416">
        <f t="shared" si="24"/>
        <v>103</v>
      </c>
      <c r="N416" s="12" t="s">
        <v>8308</v>
      </c>
      <c r="O416" t="s">
        <v>8313</v>
      </c>
      <c r="P416" s="13">
        <f t="shared" si="25"/>
        <v>41529.063252314816</v>
      </c>
      <c r="Q416" s="13">
        <f t="shared" si="26"/>
        <v>41559.063252314816</v>
      </c>
      <c r="R416">
        <f t="shared" si="27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>
        <v>21</v>
      </c>
      <c r="L417" t="s">
        <v>8265</v>
      </c>
      <c r="M417">
        <f t="shared" si="24"/>
        <v>102</v>
      </c>
      <c r="N417" s="12" t="s">
        <v>8308</v>
      </c>
      <c r="O417" t="s">
        <v>8313</v>
      </c>
      <c r="P417" s="13">
        <f t="shared" si="25"/>
        <v>41904.851875</v>
      </c>
      <c r="Q417" s="13">
        <f t="shared" si="26"/>
        <v>41929.5</v>
      </c>
      <c r="R417">
        <f t="shared" si="27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>
        <v>25</v>
      </c>
      <c r="L418" t="s">
        <v>8265</v>
      </c>
      <c r="M418">
        <f t="shared" si="24"/>
        <v>120</v>
      </c>
      <c r="N418" s="12" t="s">
        <v>8308</v>
      </c>
      <c r="O418" t="s">
        <v>8313</v>
      </c>
      <c r="P418" s="13">
        <f t="shared" si="25"/>
        <v>41648.396192129629</v>
      </c>
      <c r="Q418" s="13">
        <f t="shared" si="26"/>
        <v>41678.396192129629</v>
      </c>
      <c r="R418">
        <f t="shared" si="27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>
        <v>52</v>
      </c>
      <c r="L419" t="s">
        <v>8265</v>
      </c>
      <c r="M419">
        <f t="shared" si="24"/>
        <v>100</v>
      </c>
      <c r="N419" s="12" t="s">
        <v>8308</v>
      </c>
      <c r="O419" t="s">
        <v>8313</v>
      </c>
      <c r="P419" s="13">
        <f t="shared" si="25"/>
        <v>41360.970601851855</v>
      </c>
      <c r="Q419" s="13">
        <f t="shared" si="26"/>
        <v>41372.189583333333</v>
      </c>
      <c r="R419">
        <f t="shared" si="27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>
        <v>104</v>
      </c>
      <c r="L420" t="s">
        <v>8265</v>
      </c>
      <c r="M420">
        <f t="shared" si="24"/>
        <v>101</v>
      </c>
      <c r="N420" s="12" t="s">
        <v>8308</v>
      </c>
      <c r="O420" t="s">
        <v>8313</v>
      </c>
      <c r="P420" s="13">
        <f t="shared" si="25"/>
        <v>42178.282372685186</v>
      </c>
      <c r="Q420" s="13">
        <f t="shared" si="26"/>
        <v>42208.282372685186</v>
      </c>
      <c r="R420">
        <f t="shared" si="27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>
        <v>73</v>
      </c>
      <c r="L421" t="s">
        <v>8265</v>
      </c>
      <c r="M421">
        <f t="shared" si="24"/>
        <v>100</v>
      </c>
      <c r="N421" s="12" t="s">
        <v>8308</v>
      </c>
      <c r="O421" t="s">
        <v>8313</v>
      </c>
      <c r="P421" s="13">
        <f t="shared" si="25"/>
        <v>41394.842442129629</v>
      </c>
      <c r="Q421" s="13">
        <f t="shared" si="26"/>
        <v>41454.842442129629</v>
      </c>
      <c r="R421">
        <f t="shared" si="27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>
        <v>3</v>
      </c>
      <c r="L422" t="s">
        <v>8266</v>
      </c>
      <c r="M422">
        <f t="shared" si="24"/>
        <v>0</v>
      </c>
      <c r="N422" s="12" t="s">
        <v>8308</v>
      </c>
      <c r="O422" t="s">
        <v>8314</v>
      </c>
      <c r="P422" s="13">
        <f t="shared" si="25"/>
        <v>41682.23646990741</v>
      </c>
      <c r="Q422" s="13">
        <f t="shared" si="26"/>
        <v>41712.194803240738</v>
      </c>
      <c r="R422">
        <f t="shared" si="27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>
        <v>6</v>
      </c>
      <c r="L423" t="s">
        <v>8266</v>
      </c>
      <c r="M423">
        <f t="shared" si="24"/>
        <v>2</v>
      </c>
      <c r="N423" s="12" t="s">
        <v>8308</v>
      </c>
      <c r="O423" t="s">
        <v>8314</v>
      </c>
      <c r="P423" s="13">
        <f t="shared" si="25"/>
        <v>42177.491388888884</v>
      </c>
      <c r="Q423" s="13">
        <f t="shared" si="26"/>
        <v>42237.491388888884</v>
      </c>
      <c r="R423">
        <f t="shared" si="27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>
        <v>12</v>
      </c>
      <c r="L424" t="s">
        <v>8266</v>
      </c>
      <c r="M424">
        <f t="shared" si="24"/>
        <v>1</v>
      </c>
      <c r="N424" s="12" t="s">
        <v>8308</v>
      </c>
      <c r="O424" t="s">
        <v>8314</v>
      </c>
      <c r="P424" s="13">
        <f t="shared" si="25"/>
        <v>41863.260381944441</v>
      </c>
      <c r="Q424" s="13">
        <f t="shared" si="26"/>
        <v>41893.260381944441</v>
      </c>
      <c r="R424">
        <f t="shared" si="27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>
        <v>13</v>
      </c>
      <c r="L425" t="s">
        <v>8266</v>
      </c>
      <c r="M425">
        <f t="shared" si="24"/>
        <v>1</v>
      </c>
      <c r="N425" s="12" t="s">
        <v>8308</v>
      </c>
      <c r="O425" t="s">
        <v>8314</v>
      </c>
      <c r="P425" s="13">
        <f t="shared" si="25"/>
        <v>41400.92627314815</v>
      </c>
      <c r="Q425" s="13">
        <f t="shared" si="26"/>
        <v>41430.92627314815</v>
      </c>
      <c r="R425">
        <f t="shared" si="27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>
        <v>5</v>
      </c>
      <c r="L426" t="s">
        <v>8266</v>
      </c>
      <c r="M426">
        <f t="shared" si="24"/>
        <v>7</v>
      </c>
      <c r="N426" s="12" t="s">
        <v>8308</v>
      </c>
      <c r="O426" t="s">
        <v>8314</v>
      </c>
      <c r="P426" s="13">
        <f t="shared" si="25"/>
        <v>40934.376145833332</v>
      </c>
      <c r="Q426" s="13">
        <f t="shared" si="26"/>
        <v>40994.334479166668</v>
      </c>
      <c r="R426">
        <f t="shared" si="27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>
        <v>2</v>
      </c>
      <c r="L427" t="s">
        <v>8266</v>
      </c>
      <c r="M427">
        <f t="shared" si="24"/>
        <v>0</v>
      </c>
      <c r="N427" s="12" t="s">
        <v>8308</v>
      </c>
      <c r="O427" t="s">
        <v>8314</v>
      </c>
      <c r="P427" s="13">
        <f t="shared" si="25"/>
        <v>42275.861157407402</v>
      </c>
      <c r="Q427" s="13">
        <f t="shared" si="26"/>
        <v>42335.902824074074</v>
      </c>
      <c r="R427">
        <f t="shared" si="27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>
        <v>8</v>
      </c>
      <c r="L428" t="s">
        <v>8266</v>
      </c>
      <c r="M428">
        <f t="shared" si="24"/>
        <v>1</v>
      </c>
      <c r="N428" s="12" t="s">
        <v>8308</v>
      </c>
      <c r="O428" t="s">
        <v>8314</v>
      </c>
      <c r="P428" s="13">
        <f t="shared" si="25"/>
        <v>42400.711967592593</v>
      </c>
      <c r="Q428" s="13">
        <f t="shared" si="26"/>
        <v>42430.711967592593</v>
      </c>
      <c r="R428">
        <f t="shared" si="27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>
        <v>0</v>
      </c>
      <c r="L429" t="s">
        <v>8266</v>
      </c>
      <c r="M429">
        <f t="shared" si="24"/>
        <v>0</v>
      </c>
      <c r="N429" s="12" t="s">
        <v>8308</v>
      </c>
      <c r="O429" t="s">
        <v>8314</v>
      </c>
      <c r="P429" s="13">
        <f t="shared" si="25"/>
        <v>42285.909027777772</v>
      </c>
      <c r="Q429" s="13">
        <f t="shared" si="26"/>
        <v>42299.790972222225</v>
      </c>
      <c r="R429">
        <f t="shared" si="27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>
        <v>13</v>
      </c>
      <c r="L430" t="s">
        <v>8266</v>
      </c>
      <c r="M430">
        <f t="shared" si="24"/>
        <v>6</v>
      </c>
      <c r="N430" s="12" t="s">
        <v>8308</v>
      </c>
      <c r="O430" t="s">
        <v>8314</v>
      </c>
      <c r="P430" s="13">
        <f t="shared" si="25"/>
        <v>41778.766724537039</v>
      </c>
      <c r="Q430" s="13">
        <f t="shared" si="26"/>
        <v>41806.916666666664</v>
      </c>
      <c r="R430">
        <f t="shared" si="27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>
        <v>0</v>
      </c>
      <c r="L431" t="s">
        <v>8266</v>
      </c>
      <c r="M431">
        <f t="shared" si="24"/>
        <v>0</v>
      </c>
      <c r="N431" s="12" t="s">
        <v>8308</v>
      </c>
      <c r="O431" t="s">
        <v>8314</v>
      </c>
      <c r="P431" s="13">
        <f t="shared" si="25"/>
        <v>40070.901412037041</v>
      </c>
      <c r="Q431" s="13">
        <f t="shared" si="26"/>
        <v>40144.207638888889</v>
      </c>
      <c r="R431">
        <f t="shared" si="27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>
        <v>5</v>
      </c>
      <c r="L432" t="s">
        <v>8266</v>
      </c>
      <c r="M432">
        <f t="shared" si="24"/>
        <v>2</v>
      </c>
      <c r="N432" s="12" t="s">
        <v>8308</v>
      </c>
      <c r="O432" t="s">
        <v>8314</v>
      </c>
      <c r="P432" s="13">
        <f t="shared" si="25"/>
        <v>41513.107256944444</v>
      </c>
      <c r="Q432" s="13">
        <f t="shared" si="26"/>
        <v>41528.107256944444</v>
      </c>
      <c r="R432">
        <f t="shared" si="27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>
        <v>8</v>
      </c>
      <c r="L433" t="s">
        <v>8266</v>
      </c>
      <c r="M433">
        <f t="shared" si="24"/>
        <v>14</v>
      </c>
      <c r="N433" s="12" t="s">
        <v>8308</v>
      </c>
      <c r="O433" t="s">
        <v>8314</v>
      </c>
      <c r="P433" s="13">
        <f t="shared" si="25"/>
        <v>42526.871331018512</v>
      </c>
      <c r="Q433" s="13">
        <f t="shared" si="26"/>
        <v>42556.871331018512</v>
      </c>
      <c r="R433">
        <f t="shared" si="27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>
        <v>8</v>
      </c>
      <c r="L434" t="s">
        <v>8266</v>
      </c>
      <c r="M434">
        <f t="shared" si="24"/>
        <v>10</v>
      </c>
      <c r="N434" s="12" t="s">
        <v>8308</v>
      </c>
      <c r="O434" t="s">
        <v>8314</v>
      </c>
      <c r="P434" s="13">
        <f t="shared" si="25"/>
        <v>42238.726631944446</v>
      </c>
      <c r="Q434" s="13">
        <f t="shared" si="26"/>
        <v>42298.726631944446</v>
      </c>
      <c r="R434">
        <f t="shared" si="27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>
        <v>0</v>
      </c>
      <c r="L435" t="s">
        <v>8266</v>
      </c>
      <c r="M435">
        <f t="shared" si="24"/>
        <v>0</v>
      </c>
      <c r="N435" s="12" t="s">
        <v>8308</v>
      </c>
      <c r="O435" t="s">
        <v>8314</v>
      </c>
      <c r="P435" s="13">
        <f t="shared" si="25"/>
        <v>42228.629884259266</v>
      </c>
      <c r="Q435" s="13">
        <f t="shared" si="26"/>
        <v>42288.629884259266</v>
      </c>
      <c r="R435">
        <f t="shared" si="27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>
        <v>2</v>
      </c>
      <c r="L436" t="s">
        <v>8266</v>
      </c>
      <c r="M436">
        <f t="shared" si="24"/>
        <v>5</v>
      </c>
      <c r="N436" s="12" t="s">
        <v>8308</v>
      </c>
      <c r="O436" t="s">
        <v>8314</v>
      </c>
      <c r="P436" s="13">
        <f t="shared" si="25"/>
        <v>41576.834513888891</v>
      </c>
      <c r="Q436" s="13">
        <f t="shared" si="26"/>
        <v>41609.876180555555</v>
      </c>
      <c r="R436">
        <f t="shared" si="27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>
        <v>3</v>
      </c>
      <c r="L437" t="s">
        <v>8266</v>
      </c>
      <c r="M437">
        <f t="shared" si="24"/>
        <v>0</v>
      </c>
      <c r="N437" s="12" t="s">
        <v>8308</v>
      </c>
      <c r="O437" t="s">
        <v>8314</v>
      </c>
      <c r="P437" s="13">
        <f t="shared" si="25"/>
        <v>41500.747453703705</v>
      </c>
      <c r="Q437" s="13">
        <f t="shared" si="26"/>
        <v>41530.747453703705</v>
      </c>
      <c r="R437">
        <f t="shared" si="27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>
        <v>0</v>
      </c>
      <c r="L438" t="s">
        <v>8266</v>
      </c>
      <c r="M438">
        <f t="shared" si="24"/>
        <v>0</v>
      </c>
      <c r="N438" s="12" t="s">
        <v>8308</v>
      </c>
      <c r="O438" t="s">
        <v>8314</v>
      </c>
      <c r="P438" s="13">
        <f t="shared" si="25"/>
        <v>41456.36241898148</v>
      </c>
      <c r="Q438" s="13">
        <f t="shared" si="26"/>
        <v>41486.36241898148</v>
      </c>
      <c r="R438">
        <f t="shared" si="27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>
        <v>0</v>
      </c>
      <c r="L439" t="s">
        <v>8266</v>
      </c>
      <c r="M439">
        <f t="shared" si="24"/>
        <v>0</v>
      </c>
      <c r="N439" s="12" t="s">
        <v>8308</v>
      </c>
      <c r="O439" t="s">
        <v>8314</v>
      </c>
      <c r="P439" s="13">
        <f t="shared" si="25"/>
        <v>42591.31858796296</v>
      </c>
      <c r="Q439" s="13">
        <f t="shared" si="26"/>
        <v>42651.31858796296</v>
      </c>
      <c r="R439">
        <f t="shared" si="27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>
        <v>11</v>
      </c>
      <c r="L440" t="s">
        <v>8266</v>
      </c>
      <c r="M440">
        <f t="shared" si="24"/>
        <v>9</v>
      </c>
      <c r="N440" s="12" t="s">
        <v>8308</v>
      </c>
      <c r="O440" t="s">
        <v>8314</v>
      </c>
      <c r="P440" s="13">
        <f t="shared" si="25"/>
        <v>42296.261087962965</v>
      </c>
      <c r="Q440" s="13">
        <f t="shared" si="26"/>
        <v>42326.302754629629</v>
      </c>
      <c r="R440">
        <f t="shared" si="27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>
        <v>0</v>
      </c>
      <c r="L441" t="s">
        <v>8266</v>
      </c>
      <c r="M441">
        <f t="shared" si="24"/>
        <v>0</v>
      </c>
      <c r="N441" s="12" t="s">
        <v>8308</v>
      </c>
      <c r="O441" t="s">
        <v>8314</v>
      </c>
      <c r="P441" s="13">
        <f t="shared" si="25"/>
        <v>41919.761782407404</v>
      </c>
      <c r="Q441" s="13">
        <f t="shared" si="26"/>
        <v>41929.761782407404</v>
      </c>
      <c r="R441">
        <f t="shared" si="27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>
        <v>1</v>
      </c>
      <c r="L442" t="s">
        <v>8266</v>
      </c>
      <c r="M442">
        <f t="shared" si="24"/>
        <v>0</v>
      </c>
      <c r="N442" s="12" t="s">
        <v>8308</v>
      </c>
      <c r="O442" t="s">
        <v>8314</v>
      </c>
      <c r="P442" s="13">
        <f t="shared" si="25"/>
        <v>42423.985567129625</v>
      </c>
      <c r="Q442" s="13">
        <f t="shared" si="26"/>
        <v>42453.943900462968</v>
      </c>
      <c r="R442">
        <f t="shared" si="27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>
        <v>0</v>
      </c>
      <c r="L443" t="s">
        <v>8266</v>
      </c>
      <c r="M443">
        <f t="shared" si="24"/>
        <v>0</v>
      </c>
      <c r="N443" s="12" t="s">
        <v>8308</v>
      </c>
      <c r="O443" t="s">
        <v>8314</v>
      </c>
      <c r="P443" s="13">
        <f t="shared" si="25"/>
        <v>41550.793935185182</v>
      </c>
      <c r="Q443" s="13">
        <f t="shared" si="26"/>
        <v>41580.793935185182</v>
      </c>
      <c r="R443">
        <f t="shared" si="27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>
        <v>17</v>
      </c>
      <c r="L444" t="s">
        <v>8266</v>
      </c>
      <c r="M444">
        <f t="shared" si="24"/>
        <v>39</v>
      </c>
      <c r="N444" s="12" t="s">
        <v>8308</v>
      </c>
      <c r="O444" t="s">
        <v>8314</v>
      </c>
      <c r="P444" s="13">
        <f t="shared" si="25"/>
        <v>42024.888692129629</v>
      </c>
      <c r="Q444" s="13">
        <f t="shared" si="26"/>
        <v>42054.888692129629</v>
      </c>
      <c r="R444">
        <f t="shared" si="27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>
        <v>2</v>
      </c>
      <c r="L445" t="s">
        <v>8266</v>
      </c>
      <c r="M445">
        <f t="shared" si="24"/>
        <v>0</v>
      </c>
      <c r="N445" s="12" t="s">
        <v>8308</v>
      </c>
      <c r="O445" t="s">
        <v>8314</v>
      </c>
      <c r="P445" s="13">
        <f t="shared" si="25"/>
        <v>41650.015057870369</v>
      </c>
      <c r="Q445" s="13">
        <f t="shared" si="26"/>
        <v>41680.015057870369</v>
      </c>
      <c r="R445">
        <f t="shared" si="27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>
        <v>1</v>
      </c>
      <c r="L446" t="s">
        <v>8266</v>
      </c>
      <c r="M446">
        <f t="shared" si="24"/>
        <v>5</v>
      </c>
      <c r="N446" s="12" t="s">
        <v>8308</v>
      </c>
      <c r="O446" t="s">
        <v>8314</v>
      </c>
      <c r="P446" s="13">
        <f t="shared" si="25"/>
        <v>40894.906956018516</v>
      </c>
      <c r="Q446" s="13">
        <f t="shared" si="26"/>
        <v>40954.906956018516</v>
      </c>
      <c r="R446">
        <f t="shared" si="27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>
        <v>2</v>
      </c>
      <c r="L447" t="s">
        <v>8266</v>
      </c>
      <c r="M447">
        <f t="shared" si="24"/>
        <v>0</v>
      </c>
      <c r="N447" s="12" t="s">
        <v>8308</v>
      </c>
      <c r="O447" t="s">
        <v>8314</v>
      </c>
      <c r="P447" s="13">
        <f t="shared" si="25"/>
        <v>42130.335358796292</v>
      </c>
      <c r="Q447" s="13">
        <f t="shared" si="26"/>
        <v>42145.335358796292</v>
      </c>
      <c r="R447">
        <f t="shared" si="27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>
        <v>16</v>
      </c>
      <c r="L448" t="s">
        <v>8266</v>
      </c>
      <c r="M448">
        <f t="shared" si="24"/>
        <v>7</v>
      </c>
      <c r="N448" s="12" t="s">
        <v>8308</v>
      </c>
      <c r="O448" t="s">
        <v>8314</v>
      </c>
      <c r="P448" s="13">
        <f t="shared" si="25"/>
        <v>42037.083564814813</v>
      </c>
      <c r="Q448" s="13">
        <f t="shared" si="26"/>
        <v>42067.083564814813</v>
      </c>
      <c r="R448">
        <f t="shared" si="27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>
        <v>1</v>
      </c>
      <c r="L449" t="s">
        <v>8266</v>
      </c>
      <c r="M449">
        <f t="shared" si="24"/>
        <v>0</v>
      </c>
      <c r="N449" s="12" t="s">
        <v>8308</v>
      </c>
      <c r="O449" t="s">
        <v>8314</v>
      </c>
      <c r="P449" s="13">
        <f t="shared" si="25"/>
        <v>41331.555127314816</v>
      </c>
      <c r="Q449" s="13">
        <f t="shared" si="26"/>
        <v>41356.513460648144</v>
      </c>
      <c r="R449">
        <f t="shared" si="27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>
        <v>4</v>
      </c>
      <c r="L450" t="s">
        <v>8266</v>
      </c>
      <c r="M450">
        <f t="shared" ref="M450:M513" si="28">ROUND(E450/D450*100,0)</f>
        <v>3</v>
      </c>
      <c r="N450" s="12" t="s">
        <v>8308</v>
      </c>
      <c r="O450" t="s">
        <v>8314</v>
      </c>
      <c r="P450" s="13">
        <f t="shared" ref="P450:P513" si="29">(((J450/60)/60)/24)+DATE(1970,1,1)</f>
        <v>41753.758043981477</v>
      </c>
      <c r="Q450" s="13">
        <f t="shared" ref="Q450:Q513" si="30">(((I450/60)/60)/24)+DATE(1970,1,1)</f>
        <v>41773.758043981477</v>
      </c>
      <c r="R450">
        <f t="shared" si="27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>
        <v>5</v>
      </c>
      <c r="L451" t="s">
        <v>8266</v>
      </c>
      <c r="M451">
        <f t="shared" si="28"/>
        <v>2</v>
      </c>
      <c r="N451" s="12" t="s">
        <v>8308</v>
      </c>
      <c r="O451" t="s">
        <v>8314</v>
      </c>
      <c r="P451" s="13">
        <f t="shared" si="29"/>
        <v>41534.568113425928</v>
      </c>
      <c r="Q451" s="13">
        <f t="shared" si="30"/>
        <v>41564.568113425928</v>
      </c>
      <c r="R451">
        <f t="shared" ref="R451:R514" si="31">YEAR(P451)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>
        <v>7</v>
      </c>
      <c r="L452" t="s">
        <v>8266</v>
      </c>
      <c r="M452">
        <f t="shared" si="28"/>
        <v>1</v>
      </c>
      <c r="N452" s="12" t="s">
        <v>8308</v>
      </c>
      <c r="O452" t="s">
        <v>8314</v>
      </c>
      <c r="P452" s="13">
        <f t="shared" si="29"/>
        <v>41654.946759259255</v>
      </c>
      <c r="Q452" s="13">
        <f t="shared" si="30"/>
        <v>41684.946759259255</v>
      </c>
      <c r="R452">
        <f t="shared" si="31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>
        <v>0</v>
      </c>
      <c r="L453" t="s">
        <v>8266</v>
      </c>
      <c r="M453">
        <f t="shared" si="28"/>
        <v>0</v>
      </c>
      <c r="N453" s="12" t="s">
        <v>8308</v>
      </c>
      <c r="O453" t="s">
        <v>8314</v>
      </c>
      <c r="P453" s="13">
        <f t="shared" si="29"/>
        <v>41634.715173611112</v>
      </c>
      <c r="Q453" s="13">
        <f t="shared" si="30"/>
        <v>41664.715173611112</v>
      </c>
      <c r="R453">
        <f t="shared" si="31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>
        <v>12</v>
      </c>
      <c r="L454" t="s">
        <v>8266</v>
      </c>
      <c r="M454">
        <f t="shared" si="28"/>
        <v>64</v>
      </c>
      <c r="N454" s="12" t="s">
        <v>8308</v>
      </c>
      <c r="O454" t="s">
        <v>8314</v>
      </c>
      <c r="P454" s="13">
        <f t="shared" si="29"/>
        <v>42107.703877314809</v>
      </c>
      <c r="Q454" s="13">
        <f t="shared" si="30"/>
        <v>42137.703877314809</v>
      </c>
      <c r="R454">
        <f t="shared" si="31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>
        <v>2</v>
      </c>
      <c r="L455" t="s">
        <v>8266</v>
      </c>
      <c r="M455">
        <f t="shared" si="28"/>
        <v>0</v>
      </c>
      <c r="N455" s="12" t="s">
        <v>8308</v>
      </c>
      <c r="O455" t="s">
        <v>8314</v>
      </c>
      <c r="P455" s="13">
        <f t="shared" si="29"/>
        <v>42038.824988425928</v>
      </c>
      <c r="Q455" s="13">
        <f t="shared" si="30"/>
        <v>42054.824988425928</v>
      </c>
      <c r="R455">
        <f t="shared" si="31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>
        <v>5</v>
      </c>
      <c r="L456" t="s">
        <v>8266</v>
      </c>
      <c r="M456">
        <f t="shared" si="28"/>
        <v>1</v>
      </c>
      <c r="N456" s="12" t="s">
        <v>8308</v>
      </c>
      <c r="O456" t="s">
        <v>8314</v>
      </c>
      <c r="P456" s="13">
        <f t="shared" si="29"/>
        <v>41938.717256944445</v>
      </c>
      <c r="Q456" s="13">
        <f t="shared" si="30"/>
        <v>41969.551388888889</v>
      </c>
      <c r="R456">
        <f t="shared" si="31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>
        <v>2</v>
      </c>
      <c r="L457" t="s">
        <v>8266</v>
      </c>
      <c r="M457">
        <f t="shared" si="28"/>
        <v>0</v>
      </c>
      <c r="N457" s="12" t="s">
        <v>8308</v>
      </c>
      <c r="O457" t="s">
        <v>8314</v>
      </c>
      <c r="P457" s="13">
        <f t="shared" si="29"/>
        <v>40971.002569444441</v>
      </c>
      <c r="Q457" s="13">
        <f t="shared" si="30"/>
        <v>41016.021527777775</v>
      </c>
      <c r="R457">
        <f t="shared" si="31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>
        <v>3</v>
      </c>
      <c r="L458" t="s">
        <v>8266</v>
      </c>
      <c r="M458">
        <f t="shared" si="28"/>
        <v>1</v>
      </c>
      <c r="N458" s="12" t="s">
        <v>8308</v>
      </c>
      <c r="O458" t="s">
        <v>8314</v>
      </c>
      <c r="P458" s="13">
        <f t="shared" si="29"/>
        <v>41547.694456018515</v>
      </c>
      <c r="Q458" s="13">
        <f t="shared" si="30"/>
        <v>41569.165972222225</v>
      </c>
      <c r="R458">
        <f t="shared" si="31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>
        <v>0</v>
      </c>
      <c r="L459" t="s">
        <v>8266</v>
      </c>
      <c r="M459">
        <f t="shared" si="28"/>
        <v>0</v>
      </c>
      <c r="N459" s="12" t="s">
        <v>8308</v>
      </c>
      <c r="O459" t="s">
        <v>8314</v>
      </c>
      <c r="P459" s="13">
        <f t="shared" si="29"/>
        <v>41837.767500000002</v>
      </c>
      <c r="Q459" s="13">
        <f t="shared" si="30"/>
        <v>41867.767500000002</v>
      </c>
      <c r="R459">
        <f t="shared" si="31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>
        <v>49</v>
      </c>
      <c r="L460" t="s">
        <v>8266</v>
      </c>
      <c r="M460">
        <f t="shared" si="28"/>
        <v>8</v>
      </c>
      <c r="N460" s="12" t="s">
        <v>8308</v>
      </c>
      <c r="O460" t="s">
        <v>8314</v>
      </c>
      <c r="P460" s="13">
        <f t="shared" si="29"/>
        <v>41378.69976851852</v>
      </c>
      <c r="Q460" s="13">
        <f t="shared" si="30"/>
        <v>41408.69976851852</v>
      </c>
      <c r="R460">
        <f t="shared" si="31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>
        <v>1</v>
      </c>
      <c r="L461" t="s">
        <v>8266</v>
      </c>
      <c r="M461">
        <f t="shared" si="28"/>
        <v>0</v>
      </c>
      <c r="N461" s="12" t="s">
        <v>8308</v>
      </c>
      <c r="O461" t="s">
        <v>8314</v>
      </c>
      <c r="P461" s="13">
        <f t="shared" si="29"/>
        <v>40800.6403587963</v>
      </c>
      <c r="Q461" s="13">
        <f t="shared" si="30"/>
        <v>40860.682025462964</v>
      </c>
      <c r="R461">
        <f t="shared" si="31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>
        <v>2</v>
      </c>
      <c r="L462" t="s">
        <v>8266</v>
      </c>
      <c r="M462">
        <f t="shared" si="28"/>
        <v>0</v>
      </c>
      <c r="N462" s="12" t="s">
        <v>8308</v>
      </c>
      <c r="O462" t="s">
        <v>8314</v>
      </c>
      <c r="P462" s="13">
        <f t="shared" si="29"/>
        <v>41759.542534722219</v>
      </c>
      <c r="Q462" s="13">
        <f t="shared" si="30"/>
        <v>41791.166666666664</v>
      </c>
      <c r="R462">
        <f t="shared" si="31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>
        <v>0</v>
      </c>
      <c r="L463" t="s">
        <v>8266</v>
      </c>
      <c r="M463">
        <f t="shared" si="28"/>
        <v>0</v>
      </c>
      <c r="N463" s="12" t="s">
        <v>8308</v>
      </c>
      <c r="O463" t="s">
        <v>8314</v>
      </c>
      <c r="P463" s="13">
        <f t="shared" si="29"/>
        <v>41407.84684027778</v>
      </c>
      <c r="Q463" s="13">
        <f t="shared" si="30"/>
        <v>41427.84684027778</v>
      </c>
      <c r="R463">
        <f t="shared" si="31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>
        <v>0</v>
      </c>
      <c r="L464" t="s">
        <v>8266</v>
      </c>
      <c r="M464">
        <f t="shared" si="28"/>
        <v>0</v>
      </c>
      <c r="N464" s="12" t="s">
        <v>8308</v>
      </c>
      <c r="O464" t="s">
        <v>8314</v>
      </c>
      <c r="P464" s="13">
        <f t="shared" si="29"/>
        <v>40705.126631944448</v>
      </c>
      <c r="Q464" s="13">
        <f t="shared" si="30"/>
        <v>40765.126631944448</v>
      </c>
      <c r="R464">
        <f t="shared" si="31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>
        <v>11</v>
      </c>
      <c r="L465" t="s">
        <v>8266</v>
      </c>
      <c r="M465">
        <f t="shared" si="28"/>
        <v>2</v>
      </c>
      <c r="N465" s="12" t="s">
        <v>8308</v>
      </c>
      <c r="O465" t="s">
        <v>8314</v>
      </c>
      <c r="P465" s="13">
        <f t="shared" si="29"/>
        <v>40750.710104166668</v>
      </c>
      <c r="Q465" s="13">
        <f t="shared" si="30"/>
        <v>40810.710104166668</v>
      </c>
      <c r="R465">
        <f t="shared" si="31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>
        <v>1</v>
      </c>
      <c r="L466" t="s">
        <v>8266</v>
      </c>
      <c r="M466">
        <f t="shared" si="28"/>
        <v>0</v>
      </c>
      <c r="N466" s="12" t="s">
        <v>8308</v>
      </c>
      <c r="O466" t="s">
        <v>8314</v>
      </c>
      <c r="P466" s="13">
        <f t="shared" si="29"/>
        <v>42488.848784722228</v>
      </c>
      <c r="Q466" s="13">
        <f t="shared" si="30"/>
        <v>42508.848784722228</v>
      </c>
      <c r="R466">
        <f t="shared" si="31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>
        <v>8</v>
      </c>
      <c r="L467" t="s">
        <v>8266</v>
      </c>
      <c r="M467">
        <f t="shared" si="28"/>
        <v>27</v>
      </c>
      <c r="N467" s="12" t="s">
        <v>8308</v>
      </c>
      <c r="O467" t="s">
        <v>8314</v>
      </c>
      <c r="P467" s="13">
        <f t="shared" si="29"/>
        <v>41801.120069444441</v>
      </c>
      <c r="Q467" s="13">
        <f t="shared" si="30"/>
        <v>41817.120069444441</v>
      </c>
      <c r="R467">
        <f t="shared" si="31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>
        <v>5</v>
      </c>
      <c r="L468" t="s">
        <v>8266</v>
      </c>
      <c r="M468">
        <f t="shared" si="28"/>
        <v>1</v>
      </c>
      <c r="N468" s="12" t="s">
        <v>8308</v>
      </c>
      <c r="O468" t="s">
        <v>8314</v>
      </c>
      <c r="P468" s="13">
        <f t="shared" si="29"/>
        <v>41129.942870370374</v>
      </c>
      <c r="Q468" s="13">
        <f t="shared" si="30"/>
        <v>41159.942870370374</v>
      </c>
      <c r="R468">
        <f t="shared" si="31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>
        <v>39</v>
      </c>
      <c r="L469" t="s">
        <v>8266</v>
      </c>
      <c r="M469">
        <f t="shared" si="28"/>
        <v>22</v>
      </c>
      <c r="N469" s="12" t="s">
        <v>8308</v>
      </c>
      <c r="O469" t="s">
        <v>8314</v>
      </c>
      <c r="P469" s="13">
        <f t="shared" si="29"/>
        <v>41135.679791666669</v>
      </c>
      <c r="Q469" s="13">
        <f t="shared" si="30"/>
        <v>41180.679791666669</v>
      </c>
      <c r="R469">
        <f t="shared" si="31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>
        <v>0</v>
      </c>
      <c r="L470" t="s">
        <v>8266</v>
      </c>
      <c r="M470">
        <f t="shared" si="28"/>
        <v>0</v>
      </c>
      <c r="N470" s="12" t="s">
        <v>8308</v>
      </c>
      <c r="O470" t="s">
        <v>8314</v>
      </c>
      <c r="P470" s="13">
        <f t="shared" si="29"/>
        <v>41041.167627314811</v>
      </c>
      <c r="Q470" s="13">
        <f t="shared" si="30"/>
        <v>41101.160474537035</v>
      </c>
      <c r="R470">
        <f t="shared" si="31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>
        <v>0</v>
      </c>
      <c r="L471" t="s">
        <v>8266</v>
      </c>
      <c r="M471">
        <f t="shared" si="28"/>
        <v>0</v>
      </c>
      <c r="N471" s="12" t="s">
        <v>8308</v>
      </c>
      <c r="O471" t="s">
        <v>8314</v>
      </c>
      <c r="P471" s="13">
        <f t="shared" si="29"/>
        <v>41827.989861111113</v>
      </c>
      <c r="Q471" s="13">
        <f t="shared" si="30"/>
        <v>41887.989861111113</v>
      </c>
      <c r="R471">
        <f t="shared" si="31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>
        <v>2</v>
      </c>
      <c r="L472" t="s">
        <v>8266</v>
      </c>
      <c r="M472">
        <f t="shared" si="28"/>
        <v>1</v>
      </c>
      <c r="N472" s="12" t="s">
        <v>8308</v>
      </c>
      <c r="O472" t="s">
        <v>8314</v>
      </c>
      <c r="P472" s="13">
        <f t="shared" si="29"/>
        <v>41605.167696759258</v>
      </c>
      <c r="Q472" s="13">
        <f t="shared" si="30"/>
        <v>41655.166666666664</v>
      </c>
      <c r="R472">
        <f t="shared" si="31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>
        <v>170</v>
      </c>
      <c r="L473" t="s">
        <v>8266</v>
      </c>
      <c r="M473">
        <f t="shared" si="28"/>
        <v>12</v>
      </c>
      <c r="N473" s="12" t="s">
        <v>8308</v>
      </c>
      <c r="O473" t="s">
        <v>8314</v>
      </c>
      <c r="P473" s="13">
        <f t="shared" si="29"/>
        <v>41703.721979166665</v>
      </c>
      <c r="Q473" s="13">
        <f t="shared" si="30"/>
        <v>41748.680312500001</v>
      </c>
      <c r="R473">
        <f t="shared" si="31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>
        <v>5</v>
      </c>
      <c r="L474" t="s">
        <v>8266</v>
      </c>
      <c r="M474">
        <f t="shared" si="28"/>
        <v>18</v>
      </c>
      <c r="N474" s="12" t="s">
        <v>8308</v>
      </c>
      <c r="O474" t="s">
        <v>8314</v>
      </c>
      <c r="P474" s="13">
        <f t="shared" si="29"/>
        <v>41844.922662037039</v>
      </c>
      <c r="Q474" s="13">
        <f t="shared" si="30"/>
        <v>41874.922662037039</v>
      </c>
      <c r="R474">
        <f t="shared" si="31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>
        <v>14</v>
      </c>
      <c r="L475" t="s">
        <v>8266</v>
      </c>
      <c r="M475">
        <f t="shared" si="28"/>
        <v>3</v>
      </c>
      <c r="N475" s="12" t="s">
        <v>8308</v>
      </c>
      <c r="O475" t="s">
        <v>8314</v>
      </c>
      <c r="P475" s="13">
        <f t="shared" si="29"/>
        <v>41869.698136574072</v>
      </c>
      <c r="Q475" s="13">
        <f t="shared" si="30"/>
        <v>41899.698136574072</v>
      </c>
      <c r="R475">
        <f t="shared" si="31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>
        <v>1</v>
      </c>
      <c r="L476" t="s">
        <v>8266</v>
      </c>
      <c r="M476">
        <f t="shared" si="28"/>
        <v>0</v>
      </c>
      <c r="N476" s="12" t="s">
        <v>8308</v>
      </c>
      <c r="O476" t="s">
        <v>8314</v>
      </c>
      <c r="P476" s="13">
        <f t="shared" si="29"/>
        <v>42753.329039351855</v>
      </c>
      <c r="Q476" s="13">
        <f t="shared" si="30"/>
        <v>42783.329039351855</v>
      </c>
      <c r="R476">
        <f t="shared" si="31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>
        <v>0</v>
      </c>
      <c r="L477" t="s">
        <v>8266</v>
      </c>
      <c r="M477">
        <f t="shared" si="28"/>
        <v>0</v>
      </c>
      <c r="N477" s="12" t="s">
        <v>8308</v>
      </c>
      <c r="O477" t="s">
        <v>8314</v>
      </c>
      <c r="P477" s="13">
        <f t="shared" si="29"/>
        <v>42100.086145833338</v>
      </c>
      <c r="Q477" s="13">
        <f t="shared" si="30"/>
        <v>42130.086145833338</v>
      </c>
      <c r="R477">
        <f t="shared" si="31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>
        <v>124</v>
      </c>
      <c r="L478" t="s">
        <v>8266</v>
      </c>
      <c r="M478">
        <f t="shared" si="28"/>
        <v>2</v>
      </c>
      <c r="N478" s="12" t="s">
        <v>8308</v>
      </c>
      <c r="O478" t="s">
        <v>8314</v>
      </c>
      <c r="P478" s="13">
        <f t="shared" si="29"/>
        <v>41757.975011574075</v>
      </c>
      <c r="Q478" s="13">
        <f t="shared" si="30"/>
        <v>41793.165972222225</v>
      </c>
      <c r="R478">
        <f t="shared" si="31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>
        <v>0</v>
      </c>
      <c r="L479" t="s">
        <v>8266</v>
      </c>
      <c r="M479">
        <f t="shared" si="28"/>
        <v>0</v>
      </c>
      <c r="N479" s="12" t="s">
        <v>8308</v>
      </c>
      <c r="O479" t="s">
        <v>8314</v>
      </c>
      <c r="P479" s="13">
        <f t="shared" si="29"/>
        <v>40987.83488425926</v>
      </c>
      <c r="Q479" s="13">
        <f t="shared" si="30"/>
        <v>41047.83488425926</v>
      </c>
      <c r="R479">
        <f t="shared" si="31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>
        <v>0</v>
      </c>
      <c r="L480" t="s">
        <v>8266</v>
      </c>
      <c r="M480">
        <f t="shared" si="28"/>
        <v>0</v>
      </c>
      <c r="N480" s="12" t="s">
        <v>8308</v>
      </c>
      <c r="O480" t="s">
        <v>8314</v>
      </c>
      <c r="P480" s="13">
        <f t="shared" si="29"/>
        <v>42065.910983796297</v>
      </c>
      <c r="Q480" s="13">
        <f t="shared" si="30"/>
        <v>42095.869317129633</v>
      </c>
      <c r="R480">
        <f t="shared" si="31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>
        <v>55</v>
      </c>
      <c r="L481" t="s">
        <v>8266</v>
      </c>
      <c r="M481">
        <f t="shared" si="28"/>
        <v>33</v>
      </c>
      <c r="N481" s="12" t="s">
        <v>8308</v>
      </c>
      <c r="O481" t="s">
        <v>8314</v>
      </c>
      <c r="P481" s="13">
        <f t="shared" si="29"/>
        <v>41904.407812500001</v>
      </c>
      <c r="Q481" s="13">
        <f t="shared" si="30"/>
        <v>41964.449479166666</v>
      </c>
      <c r="R481">
        <f t="shared" si="31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>
        <v>140</v>
      </c>
      <c r="L482" t="s">
        <v>8266</v>
      </c>
      <c r="M482">
        <f t="shared" si="28"/>
        <v>19</v>
      </c>
      <c r="N482" s="12" t="s">
        <v>8308</v>
      </c>
      <c r="O482" t="s">
        <v>8314</v>
      </c>
      <c r="P482" s="13">
        <f t="shared" si="29"/>
        <v>41465.500173611108</v>
      </c>
      <c r="Q482" s="13">
        <f t="shared" si="30"/>
        <v>41495.500173611108</v>
      </c>
      <c r="R482">
        <f t="shared" si="31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>
        <v>21</v>
      </c>
      <c r="L483" t="s">
        <v>8266</v>
      </c>
      <c r="M483">
        <f t="shared" si="28"/>
        <v>6</v>
      </c>
      <c r="N483" s="12" t="s">
        <v>8308</v>
      </c>
      <c r="O483" t="s">
        <v>8314</v>
      </c>
      <c r="P483" s="13">
        <f t="shared" si="29"/>
        <v>41162.672326388885</v>
      </c>
      <c r="Q483" s="13">
        <f t="shared" si="30"/>
        <v>41192.672326388885</v>
      </c>
      <c r="R483">
        <f t="shared" si="31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>
        <v>1</v>
      </c>
      <c r="L484" t="s">
        <v>8266</v>
      </c>
      <c r="M484">
        <f t="shared" si="28"/>
        <v>0</v>
      </c>
      <c r="N484" s="12" t="s">
        <v>8308</v>
      </c>
      <c r="O484" t="s">
        <v>8314</v>
      </c>
      <c r="P484" s="13">
        <f t="shared" si="29"/>
        <v>42447.896875000006</v>
      </c>
      <c r="Q484" s="13">
        <f t="shared" si="30"/>
        <v>42474.606944444444</v>
      </c>
      <c r="R484">
        <f t="shared" si="31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>
        <v>147</v>
      </c>
      <c r="L485" t="s">
        <v>8266</v>
      </c>
      <c r="M485">
        <f t="shared" si="28"/>
        <v>50</v>
      </c>
      <c r="N485" s="12" t="s">
        <v>8308</v>
      </c>
      <c r="O485" t="s">
        <v>8314</v>
      </c>
      <c r="P485" s="13">
        <f t="shared" si="29"/>
        <v>41243.197592592594</v>
      </c>
      <c r="Q485" s="13">
        <f t="shared" si="30"/>
        <v>41303.197592592594</v>
      </c>
      <c r="R485">
        <f t="shared" si="31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>
        <v>11</v>
      </c>
      <c r="L486" t="s">
        <v>8266</v>
      </c>
      <c r="M486">
        <f t="shared" si="28"/>
        <v>0</v>
      </c>
      <c r="N486" s="12" t="s">
        <v>8308</v>
      </c>
      <c r="O486" t="s">
        <v>8314</v>
      </c>
      <c r="P486" s="13">
        <f t="shared" si="29"/>
        <v>42272.93949074074</v>
      </c>
      <c r="Q486" s="13">
        <f t="shared" si="30"/>
        <v>42313.981157407412</v>
      </c>
      <c r="R486">
        <f t="shared" si="31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>
        <v>125</v>
      </c>
      <c r="L487" t="s">
        <v>8266</v>
      </c>
      <c r="M487">
        <f t="shared" si="28"/>
        <v>22</v>
      </c>
      <c r="N487" s="12" t="s">
        <v>8308</v>
      </c>
      <c r="O487" t="s">
        <v>8314</v>
      </c>
      <c r="P487" s="13">
        <f t="shared" si="29"/>
        <v>41381.50577546296</v>
      </c>
      <c r="Q487" s="13">
        <f t="shared" si="30"/>
        <v>41411.50577546296</v>
      </c>
      <c r="R487">
        <f t="shared" si="31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>
        <v>1</v>
      </c>
      <c r="L488" t="s">
        <v>8266</v>
      </c>
      <c r="M488">
        <f t="shared" si="28"/>
        <v>0</v>
      </c>
      <c r="N488" s="12" t="s">
        <v>8308</v>
      </c>
      <c r="O488" t="s">
        <v>8314</v>
      </c>
      <c r="P488" s="13">
        <f t="shared" si="29"/>
        <v>41761.94258101852</v>
      </c>
      <c r="Q488" s="13">
        <f t="shared" si="30"/>
        <v>41791.94258101852</v>
      </c>
      <c r="R488">
        <f t="shared" si="31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>
        <v>0</v>
      </c>
      <c r="L489" t="s">
        <v>8266</v>
      </c>
      <c r="M489">
        <f t="shared" si="28"/>
        <v>0</v>
      </c>
      <c r="N489" s="12" t="s">
        <v>8308</v>
      </c>
      <c r="O489" t="s">
        <v>8314</v>
      </c>
      <c r="P489" s="13">
        <f t="shared" si="29"/>
        <v>42669.594837962963</v>
      </c>
      <c r="Q489" s="13">
        <f t="shared" si="30"/>
        <v>42729.636504629627</v>
      </c>
      <c r="R489">
        <f t="shared" si="31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>
        <v>0</v>
      </c>
      <c r="L490" t="s">
        <v>8266</v>
      </c>
      <c r="M490">
        <f t="shared" si="28"/>
        <v>0</v>
      </c>
      <c r="N490" s="12" t="s">
        <v>8308</v>
      </c>
      <c r="O490" t="s">
        <v>8314</v>
      </c>
      <c r="P490" s="13">
        <f t="shared" si="29"/>
        <v>42714.054398148146</v>
      </c>
      <c r="Q490" s="13">
        <f t="shared" si="30"/>
        <v>42744.054398148146</v>
      </c>
      <c r="R490">
        <f t="shared" si="31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>
        <v>3</v>
      </c>
      <c r="L491" t="s">
        <v>8266</v>
      </c>
      <c r="M491">
        <f t="shared" si="28"/>
        <v>0</v>
      </c>
      <c r="N491" s="12" t="s">
        <v>8308</v>
      </c>
      <c r="O491" t="s">
        <v>8314</v>
      </c>
      <c r="P491" s="13">
        <f t="shared" si="29"/>
        <v>40882.481666666667</v>
      </c>
      <c r="Q491" s="13">
        <f t="shared" si="30"/>
        <v>40913.481249999997</v>
      </c>
      <c r="R491">
        <f t="shared" si="31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>
        <v>0</v>
      </c>
      <c r="L492" t="s">
        <v>8266</v>
      </c>
      <c r="M492">
        <f t="shared" si="28"/>
        <v>0</v>
      </c>
      <c r="N492" s="12" t="s">
        <v>8308</v>
      </c>
      <c r="O492" t="s">
        <v>8314</v>
      </c>
      <c r="P492" s="13">
        <f t="shared" si="29"/>
        <v>41113.968576388892</v>
      </c>
      <c r="Q492" s="13">
        <f t="shared" si="30"/>
        <v>41143.968576388892</v>
      </c>
      <c r="R492">
        <f t="shared" si="31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>
        <v>0</v>
      </c>
      <c r="L493" t="s">
        <v>8266</v>
      </c>
      <c r="M493">
        <f t="shared" si="28"/>
        <v>0</v>
      </c>
      <c r="N493" s="12" t="s">
        <v>8308</v>
      </c>
      <c r="O493" t="s">
        <v>8314</v>
      </c>
      <c r="P493" s="13">
        <f t="shared" si="29"/>
        <v>42366.982627314821</v>
      </c>
      <c r="Q493" s="13">
        <f t="shared" si="30"/>
        <v>42396.982627314821</v>
      </c>
      <c r="R493">
        <f t="shared" si="31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>
        <v>0</v>
      </c>
      <c r="L494" t="s">
        <v>8266</v>
      </c>
      <c r="M494">
        <f t="shared" si="28"/>
        <v>0</v>
      </c>
      <c r="N494" s="12" t="s">
        <v>8308</v>
      </c>
      <c r="O494" t="s">
        <v>8314</v>
      </c>
      <c r="P494" s="13">
        <f t="shared" si="29"/>
        <v>42596.03506944445</v>
      </c>
      <c r="Q494" s="13">
        <f t="shared" si="30"/>
        <v>42656.03506944445</v>
      </c>
      <c r="R494">
        <f t="shared" si="31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>
        <v>0</v>
      </c>
      <c r="L495" t="s">
        <v>8266</v>
      </c>
      <c r="M495">
        <f t="shared" si="28"/>
        <v>0</v>
      </c>
      <c r="N495" s="12" t="s">
        <v>8308</v>
      </c>
      <c r="O495" t="s">
        <v>8314</v>
      </c>
      <c r="P495" s="13">
        <f t="shared" si="29"/>
        <v>42114.726134259254</v>
      </c>
      <c r="Q495" s="13">
        <f t="shared" si="30"/>
        <v>42144.726134259254</v>
      </c>
      <c r="R495">
        <f t="shared" si="31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>
        <v>3</v>
      </c>
      <c r="L496" t="s">
        <v>8266</v>
      </c>
      <c r="M496">
        <f t="shared" si="28"/>
        <v>0</v>
      </c>
      <c r="N496" s="12" t="s">
        <v>8308</v>
      </c>
      <c r="O496" t="s">
        <v>8314</v>
      </c>
      <c r="P496" s="13">
        <f t="shared" si="29"/>
        <v>41799.830613425926</v>
      </c>
      <c r="Q496" s="13">
        <f t="shared" si="30"/>
        <v>41823.125</v>
      </c>
      <c r="R496">
        <f t="shared" si="31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>
        <v>0</v>
      </c>
      <c r="L497" t="s">
        <v>8266</v>
      </c>
      <c r="M497">
        <f t="shared" si="28"/>
        <v>0</v>
      </c>
      <c r="N497" s="12" t="s">
        <v>8308</v>
      </c>
      <c r="O497" t="s">
        <v>8314</v>
      </c>
      <c r="P497" s="13">
        <f t="shared" si="29"/>
        <v>42171.827604166669</v>
      </c>
      <c r="Q497" s="13">
        <f t="shared" si="30"/>
        <v>42201.827604166669</v>
      </c>
      <c r="R497">
        <f t="shared" si="31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>
        <v>1</v>
      </c>
      <c r="L498" t="s">
        <v>8266</v>
      </c>
      <c r="M498">
        <f t="shared" si="28"/>
        <v>0</v>
      </c>
      <c r="N498" s="12" t="s">
        <v>8308</v>
      </c>
      <c r="O498" t="s">
        <v>8314</v>
      </c>
      <c r="P498" s="13">
        <f t="shared" si="29"/>
        <v>41620.93141203704</v>
      </c>
      <c r="Q498" s="13">
        <f t="shared" si="30"/>
        <v>41680.93141203704</v>
      </c>
      <c r="R498">
        <f t="shared" si="31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>
        <v>3</v>
      </c>
      <c r="L499" t="s">
        <v>8266</v>
      </c>
      <c r="M499">
        <f t="shared" si="28"/>
        <v>1</v>
      </c>
      <c r="N499" s="12" t="s">
        <v>8308</v>
      </c>
      <c r="O499" t="s">
        <v>8314</v>
      </c>
      <c r="P499" s="13">
        <f t="shared" si="29"/>
        <v>41945.037789351853</v>
      </c>
      <c r="Q499" s="13">
        <f t="shared" si="30"/>
        <v>41998.208333333328</v>
      </c>
      <c r="R499">
        <f t="shared" si="31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>
        <v>22</v>
      </c>
      <c r="L500" t="s">
        <v>8266</v>
      </c>
      <c r="M500">
        <f t="shared" si="28"/>
        <v>5</v>
      </c>
      <c r="N500" s="12" t="s">
        <v>8308</v>
      </c>
      <c r="O500" t="s">
        <v>8314</v>
      </c>
      <c r="P500" s="13">
        <f t="shared" si="29"/>
        <v>40858.762141203704</v>
      </c>
      <c r="Q500" s="13">
        <f t="shared" si="30"/>
        <v>40900.762141203704</v>
      </c>
      <c r="R500">
        <f t="shared" si="31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>
        <v>26</v>
      </c>
      <c r="L501" t="s">
        <v>8266</v>
      </c>
      <c r="M501">
        <f t="shared" si="28"/>
        <v>10</v>
      </c>
      <c r="N501" s="12" t="s">
        <v>8308</v>
      </c>
      <c r="O501" t="s">
        <v>8314</v>
      </c>
      <c r="P501" s="13">
        <f t="shared" si="29"/>
        <v>40043.895462962959</v>
      </c>
      <c r="Q501" s="13">
        <f t="shared" si="30"/>
        <v>40098.874305555553</v>
      </c>
      <c r="R501">
        <f t="shared" si="31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>
        <v>4</v>
      </c>
      <c r="L502" t="s">
        <v>8266</v>
      </c>
      <c r="M502">
        <f t="shared" si="28"/>
        <v>3</v>
      </c>
      <c r="N502" s="12" t="s">
        <v>8308</v>
      </c>
      <c r="O502" t="s">
        <v>8314</v>
      </c>
      <c r="P502" s="13">
        <f t="shared" si="29"/>
        <v>40247.886006944449</v>
      </c>
      <c r="Q502" s="13">
        <f t="shared" si="30"/>
        <v>40306.927777777775</v>
      </c>
      <c r="R502">
        <f t="shared" si="31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>
        <v>0</v>
      </c>
      <c r="L503" t="s">
        <v>8266</v>
      </c>
      <c r="M503">
        <f t="shared" si="28"/>
        <v>0</v>
      </c>
      <c r="N503" s="12" t="s">
        <v>8308</v>
      </c>
      <c r="O503" t="s">
        <v>8314</v>
      </c>
      <c r="P503" s="13">
        <f t="shared" si="29"/>
        <v>40703.234386574077</v>
      </c>
      <c r="Q503" s="13">
        <f t="shared" si="30"/>
        <v>40733.234386574077</v>
      </c>
      <c r="R503">
        <f t="shared" si="31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>
        <v>4</v>
      </c>
      <c r="L504" t="s">
        <v>8266</v>
      </c>
      <c r="M504">
        <f t="shared" si="28"/>
        <v>1</v>
      </c>
      <c r="N504" s="12" t="s">
        <v>8308</v>
      </c>
      <c r="O504" t="s">
        <v>8314</v>
      </c>
      <c r="P504" s="13">
        <f t="shared" si="29"/>
        <v>40956.553530092591</v>
      </c>
      <c r="Q504" s="13">
        <f t="shared" si="30"/>
        <v>40986.511863425927</v>
      </c>
      <c r="R504">
        <f t="shared" si="31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>
        <v>9</v>
      </c>
      <c r="L505" t="s">
        <v>8266</v>
      </c>
      <c r="M505">
        <f t="shared" si="28"/>
        <v>2</v>
      </c>
      <c r="N505" s="12" t="s">
        <v>8308</v>
      </c>
      <c r="O505" t="s">
        <v>8314</v>
      </c>
      <c r="P505" s="13">
        <f t="shared" si="29"/>
        <v>41991.526655092588</v>
      </c>
      <c r="Q505" s="13">
        <f t="shared" si="30"/>
        <v>42021.526655092588</v>
      </c>
      <c r="R505">
        <f t="shared" si="31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>
        <v>5</v>
      </c>
      <c r="L506" t="s">
        <v>8266</v>
      </c>
      <c r="M506">
        <f t="shared" si="28"/>
        <v>1</v>
      </c>
      <c r="N506" s="12" t="s">
        <v>8308</v>
      </c>
      <c r="O506" t="s">
        <v>8314</v>
      </c>
      <c r="P506" s="13">
        <f t="shared" si="29"/>
        <v>40949.98364583333</v>
      </c>
      <c r="Q506" s="13">
        <f t="shared" si="30"/>
        <v>41009.941979166666</v>
      </c>
      <c r="R506">
        <f t="shared" si="31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>
        <v>14</v>
      </c>
      <c r="L507" t="s">
        <v>8266</v>
      </c>
      <c r="M507">
        <f t="shared" si="28"/>
        <v>0</v>
      </c>
      <c r="N507" s="12" t="s">
        <v>8308</v>
      </c>
      <c r="O507" t="s">
        <v>8314</v>
      </c>
      <c r="P507" s="13">
        <f t="shared" si="29"/>
        <v>42318.098217592589</v>
      </c>
      <c r="Q507" s="13">
        <f t="shared" si="30"/>
        <v>42363.098217592589</v>
      </c>
      <c r="R507">
        <f t="shared" si="31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>
        <v>1</v>
      </c>
      <c r="L508" t="s">
        <v>8266</v>
      </c>
      <c r="M508">
        <f t="shared" si="28"/>
        <v>0</v>
      </c>
      <c r="N508" s="12" t="s">
        <v>8308</v>
      </c>
      <c r="O508" t="s">
        <v>8314</v>
      </c>
      <c r="P508" s="13">
        <f t="shared" si="29"/>
        <v>41466.552314814813</v>
      </c>
      <c r="Q508" s="13">
        <f t="shared" si="30"/>
        <v>41496.552314814813</v>
      </c>
      <c r="R508">
        <f t="shared" si="31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>
        <v>10</v>
      </c>
      <c r="L509" t="s">
        <v>8266</v>
      </c>
      <c r="M509">
        <f t="shared" si="28"/>
        <v>3</v>
      </c>
      <c r="N509" s="12" t="s">
        <v>8308</v>
      </c>
      <c r="O509" t="s">
        <v>8314</v>
      </c>
      <c r="P509" s="13">
        <f t="shared" si="29"/>
        <v>41156.958993055552</v>
      </c>
      <c r="Q509" s="13">
        <f t="shared" si="30"/>
        <v>41201.958993055552</v>
      </c>
      <c r="R509">
        <f t="shared" si="31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>
        <v>3</v>
      </c>
      <c r="L510" t="s">
        <v>8266</v>
      </c>
      <c r="M510">
        <f t="shared" si="28"/>
        <v>1</v>
      </c>
      <c r="N510" s="12" t="s">
        <v>8308</v>
      </c>
      <c r="O510" t="s">
        <v>8314</v>
      </c>
      <c r="P510" s="13">
        <f t="shared" si="29"/>
        <v>40995.024317129632</v>
      </c>
      <c r="Q510" s="13">
        <f t="shared" si="30"/>
        <v>41054.593055555553</v>
      </c>
      <c r="R510">
        <f t="shared" si="31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>
        <v>1</v>
      </c>
      <c r="L511" t="s">
        <v>8266</v>
      </c>
      <c r="M511">
        <f t="shared" si="28"/>
        <v>0</v>
      </c>
      <c r="N511" s="12" t="s">
        <v>8308</v>
      </c>
      <c r="O511" t="s">
        <v>8314</v>
      </c>
      <c r="P511" s="13">
        <f t="shared" si="29"/>
        <v>42153.631597222222</v>
      </c>
      <c r="Q511" s="13">
        <f t="shared" si="30"/>
        <v>42183.631597222222</v>
      </c>
      <c r="R511">
        <f t="shared" si="31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>
        <v>0</v>
      </c>
      <c r="L512" t="s">
        <v>8266</v>
      </c>
      <c r="M512">
        <f t="shared" si="28"/>
        <v>0</v>
      </c>
      <c r="N512" s="12" t="s">
        <v>8308</v>
      </c>
      <c r="O512" t="s">
        <v>8314</v>
      </c>
      <c r="P512" s="13">
        <f t="shared" si="29"/>
        <v>42400.176377314812</v>
      </c>
      <c r="Q512" s="13">
        <f t="shared" si="30"/>
        <v>42430.176377314812</v>
      </c>
      <c r="R512">
        <f t="shared" si="31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>
        <v>5</v>
      </c>
      <c r="L513" t="s">
        <v>8266</v>
      </c>
      <c r="M513">
        <f t="shared" si="28"/>
        <v>3</v>
      </c>
      <c r="N513" s="12" t="s">
        <v>8308</v>
      </c>
      <c r="O513" t="s">
        <v>8314</v>
      </c>
      <c r="P513" s="13">
        <f t="shared" si="29"/>
        <v>41340.303032407406</v>
      </c>
      <c r="Q513" s="13">
        <f t="shared" si="30"/>
        <v>41370.261365740742</v>
      </c>
      <c r="R513">
        <f t="shared" si="31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>
        <v>2</v>
      </c>
      <c r="L514" t="s">
        <v>8266</v>
      </c>
      <c r="M514">
        <f t="shared" ref="M514:M577" si="32">ROUND(E514/D514*100,0)</f>
        <v>0</v>
      </c>
      <c r="N514" s="12" t="s">
        <v>8308</v>
      </c>
      <c r="O514" t="s">
        <v>8314</v>
      </c>
      <c r="P514" s="13">
        <f t="shared" ref="P514:P577" si="33">(((J514/60)/60)/24)+DATE(1970,1,1)</f>
        <v>42649.742210648154</v>
      </c>
      <c r="Q514" s="13">
        <f t="shared" ref="Q514:Q577" si="34">(((I514/60)/60)/24)+DATE(1970,1,1)</f>
        <v>42694.783877314811</v>
      </c>
      <c r="R514">
        <f t="shared" si="31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>
        <v>68</v>
      </c>
      <c r="L515" t="s">
        <v>8266</v>
      </c>
      <c r="M515">
        <f t="shared" si="32"/>
        <v>14</v>
      </c>
      <c r="N515" s="12" t="s">
        <v>8308</v>
      </c>
      <c r="O515" t="s">
        <v>8314</v>
      </c>
      <c r="P515" s="13">
        <f t="shared" si="33"/>
        <v>42552.653993055559</v>
      </c>
      <c r="Q515" s="13">
        <f t="shared" si="34"/>
        <v>42597.291666666672</v>
      </c>
      <c r="R515">
        <f t="shared" ref="R515:R578" si="35">YEAR(P515)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>
        <v>3</v>
      </c>
      <c r="L516" t="s">
        <v>8266</v>
      </c>
      <c r="M516">
        <f t="shared" si="32"/>
        <v>3</v>
      </c>
      <c r="N516" s="12" t="s">
        <v>8308</v>
      </c>
      <c r="O516" t="s">
        <v>8314</v>
      </c>
      <c r="P516" s="13">
        <f t="shared" si="33"/>
        <v>41830.613969907405</v>
      </c>
      <c r="Q516" s="13">
        <f t="shared" si="34"/>
        <v>41860.613969907405</v>
      </c>
      <c r="R516">
        <f t="shared" si="35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>
        <v>34</v>
      </c>
      <c r="L517" t="s">
        <v>8266</v>
      </c>
      <c r="M517">
        <f t="shared" si="32"/>
        <v>25</v>
      </c>
      <c r="N517" s="12" t="s">
        <v>8308</v>
      </c>
      <c r="O517" t="s">
        <v>8314</v>
      </c>
      <c r="P517" s="13">
        <f t="shared" si="33"/>
        <v>42327.490752314814</v>
      </c>
      <c r="Q517" s="13">
        <f t="shared" si="34"/>
        <v>42367.490752314814</v>
      </c>
      <c r="R517">
        <f t="shared" si="35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>
        <v>0</v>
      </c>
      <c r="L518" t="s">
        <v>8266</v>
      </c>
      <c r="M518">
        <f t="shared" si="32"/>
        <v>0</v>
      </c>
      <c r="N518" s="12" t="s">
        <v>8308</v>
      </c>
      <c r="O518" t="s">
        <v>8314</v>
      </c>
      <c r="P518" s="13">
        <f t="shared" si="33"/>
        <v>42091.778703703705</v>
      </c>
      <c r="Q518" s="13">
        <f t="shared" si="34"/>
        <v>42151.778703703705</v>
      </c>
      <c r="R518">
        <f t="shared" si="35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>
        <v>3</v>
      </c>
      <c r="L519" t="s">
        <v>8266</v>
      </c>
      <c r="M519">
        <f t="shared" si="32"/>
        <v>1</v>
      </c>
      <c r="N519" s="12" t="s">
        <v>8308</v>
      </c>
      <c r="O519" t="s">
        <v>8314</v>
      </c>
      <c r="P519" s="13">
        <f t="shared" si="33"/>
        <v>42738.615289351852</v>
      </c>
      <c r="Q519" s="13">
        <f t="shared" si="34"/>
        <v>42768.615289351852</v>
      </c>
      <c r="R519">
        <f t="shared" si="35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>
        <v>0</v>
      </c>
      <c r="L520" t="s">
        <v>8266</v>
      </c>
      <c r="M520">
        <f t="shared" si="32"/>
        <v>0</v>
      </c>
      <c r="N520" s="12" t="s">
        <v>8308</v>
      </c>
      <c r="O520" t="s">
        <v>8314</v>
      </c>
      <c r="P520" s="13">
        <f t="shared" si="33"/>
        <v>42223.616018518514</v>
      </c>
      <c r="Q520" s="13">
        <f t="shared" si="34"/>
        <v>42253.615277777775</v>
      </c>
      <c r="R520">
        <f t="shared" si="35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>
        <v>70</v>
      </c>
      <c r="L521" t="s">
        <v>8266</v>
      </c>
      <c r="M521">
        <f t="shared" si="32"/>
        <v>23</v>
      </c>
      <c r="N521" s="12" t="s">
        <v>8308</v>
      </c>
      <c r="O521" t="s">
        <v>8314</v>
      </c>
      <c r="P521" s="13">
        <f t="shared" si="33"/>
        <v>41218.391446759262</v>
      </c>
      <c r="Q521" s="13">
        <f t="shared" si="34"/>
        <v>41248.391446759262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>
        <v>34</v>
      </c>
      <c r="L522" t="s">
        <v>8267</v>
      </c>
      <c r="M522">
        <f t="shared" si="32"/>
        <v>102</v>
      </c>
      <c r="N522" s="12" t="s">
        <v>8315</v>
      </c>
      <c r="O522" t="s">
        <v>8316</v>
      </c>
      <c r="P522" s="13">
        <f t="shared" si="33"/>
        <v>42318.702094907407</v>
      </c>
      <c r="Q522" s="13">
        <f t="shared" si="34"/>
        <v>42348.702094907407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>
        <v>56</v>
      </c>
      <c r="L523" t="s">
        <v>8267</v>
      </c>
      <c r="M523">
        <f t="shared" si="32"/>
        <v>105</v>
      </c>
      <c r="N523" s="12" t="s">
        <v>8315</v>
      </c>
      <c r="O523" t="s">
        <v>8316</v>
      </c>
      <c r="P523" s="13">
        <f t="shared" si="33"/>
        <v>42646.092812499999</v>
      </c>
      <c r="Q523" s="13">
        <f t="shared" si="34"/>
        <v>42675.207638888889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>
        <v>31</v>
      </c>
      <c r="L524" t="s">
        <v>8267</v>
      </c>
      <c r="M524">
        <f t="shared" si="32"/>
        <v>115</v>
      </c>
      <c r="N524" s="12" t="s">
        <v>8315</v>
      </c>
      <c r="O524" t="s">
        <v>8316</v>
      </c>
      <c r="P524" s="13">
        <f t="shared" si="33"/>
        <v>42430.040798611109</v>
      </c>
      <c r="Q524" s="13">
        <f t="shared" si="34"/>
        <v>42449.999131944445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>
        <v>84</v>
      </c>
      <c r="L525" t="s">
        <v>8267</v>
      </c>
      <c r="M525">
        <f t="shared" si="32"/>
        <v>121</v>
      </c>
      <c r="N525" s="12" t="s">
        <v>8315</v>
      </c>
      <c r="O525" t="s">
        <v>8316</v>
      </c>
      <c r="P525" s="13">
        <f t="shared" si="33"/>
        <v>42238.13282407407</v>
      </c>
      <c r="Q525" s="13">
        <f t="shared" si="34"/>
        <v>42268.13282407407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>
        <v>130</v>
      </c>
      <c r="L526" t="s">
        <v>8267</v>
      </c>
      <c r="M526">
        <f t="shared" si="32"/>
        <v>109</v>
      </c>
      <c r="N526" s="12" t="s">
        <v>8315</v>
      </c>
      <c r="O526" t="s">
        <v>8316</v>
      </c>
      <c r="P526" s="13">
        <f t="shared" si="33"/>
        <v>42492.717233796298</v>
      </c>
      <c r="Q526" s="13">
        <f t="shared" si="34"/>
        <v>42522.717233796298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>
        <v>12</v>
      </c>
      <c r="L527" t="s">
        <v>8267</v>
      </c>
      <c r="M527">
        <f t="shared" si="32"/>
        <v>100</v>
      </c>
      <c r="N527" s="12" t="s">
        <v>8315</v>
      </c>
      <c r="O527" t="s">
        <v>8316</v>
      </c>
      <c r="P527" s="13">
        <f t="shared" si="33"/>
        <v>41850.400937500002</v>
      </c>
      <c r="Q527" s="13">
        <f t="shared" si="34"/>
        <v>41895.400937500002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>
        <v>23</v>
      </c>
      <c r="L528" t="s">
        <v>8267</v>
      </c>
      <c r="M528">
        <f t="shared" si="32"/>
        <v>114</v>
      </c>
      <c r="N528" s="12" t="s">
        <v>8315</v>
      </c>
      <c r="O528" t="s">
        <v>8316</v>
      </c>
      <c r="P528" s="13">
        <f t="shared" si="33"/>
        <v>42192.591944444444</v>
      </c>
      <c r="Q528" s="13">
        <f t="shared" si="34"/>
        <v>42223.708333333328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>
        <v>158</v>
      </c>
      <c r="L529" t="s">
        <v>8267</v>
      </c>
      <c r="M529">
        <f t="shared" si="32"/>
        <v>101</v>
      </c>
      <c r="N529" s="12" t="s">
        <v>8315</v>
      </c>
      <c r="O529" t="s">
        <v>8316</v>
      </c>
      <c r="P529" s="13">
        <f t="shared" si="33"/>
        <v>42753.205625000002</v>
      </c>
      <c r="Q529" s="13">
        <f t="shared" si="34"/>
        <v>42783.670138888891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>
        <v>30</v>
      </c>
      <c r="L530" t="s">
        <v>8267</v>
      </c>
      <c r="M530">
        <f t="shared" si="32"/>
        <v>116</v>
      </c>
      <c r="N530" s="12" t="s">
        <v>8315</v>
      </c>
      <c r="O530" t="s">
        <v>8316</v>
      </c>
      <c r="P530" s="13">
        <f t="shared" si="33"/>
        <v>42155.920219907406</v>
      </c>
      <c r="Q530" s="13">
        <f t="shared" si="34"/>
        <v>42176.888888888891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>
        <v>18</v>
      </c>
      <c r="L531" t="s">
        <v>8267</v>
      </c>
      <c r="M531">
        <f t="shared" si="32"/>
        <v>130</v>
      </c>
      <c r="N531" s="12" t="s">
        <v>8315</v>
      </c>
      <c r="O531" t="s">
        <v>8316</v>
      </c>
      <c r="P531" s="13">
        <f t="shared" si="33"/>
        <v>42725.031180555554</v>
      </c>
      <c r="Q531" s="13">
        <f t="shared" si="34"/>
        <v>42746.208333333328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>
        <v>29</v>
      </c>
      <c r="L532" t="s">
        <v>8267</v>
      </c>
      <c r="M532">
        <f t="shared" si="32"/>
        <v>108</v>
      </c>
      <c r="N532" s="12" t="s">
        <v>8315</v>
      </c>
      <c r="O532" t="s">
        <v>8316</v>
      </c>
      <c r="P532" s="13">
        <f t="shared" si="33"/>
        <v>42157.591064814813</v>
      </c>
      <c r="Q532" s="13">
        <f t="shared" si="34"/>
        <v>42179.083333333328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>
        <v>31</v>
      </c>
      <c r="L533" t="s">
        <v>8267</v>
      </c>
      <c r="M533">
        <f t="shared" si="32"/>
        <v>100</v>
      </c>
      <c r="N533" s="12" t="s">
        <v>8315</v>
      </c>
      <c r="O533" t="s">
        <v>8316</v>
      </c>
      <c r="P533" s="13">
        <f t="shared" si="33"/>
        <v>42676.065150462964</v>
      </c>
      <c r="Q533" s="13">
        <f t="shared" si="34"/>
        <v>42721.290972222225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>
        <v>173</v>
      </c>
      <c r="L534" t="s">
        <v>8267</v>
      </c>
      <c r="M534">
        <f t="shared" si="32"/>
        <v>123</v>
      </c>
      <c r="N534" s="12" t="s">
        <v>8315</v>
      </c>
      <c r="O534" t="s">
        <v>8316</v>
      </c>
      <c r="P534" s="13">
        <f t="shared" si="33"/>
        <v>42473.007037037038</v>
      </c>
      <c r="Q534" s="13">
        <f t="shared" si="34"/>
        <v>42503.007037037038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>
        <v>17</v>
      </c>
      <c r="L535" t="s">
        <v>8267</v>
      </c>
      <c r="M535">
        <f t="shared" si="32"/>
        <v>100</v>
      </c>
      <c r="N535" s="12" t="s">
        <v>8315</v>
      </c>
      <c r="O535" t="s">
        <v>8316</v>
      </c>
      <c r="P535" s="13">
        <f t="shared" si="33"/>
        <v>42482.43478009259</v>
      </c>
      <c r="Q535" s="13">
        <f t="shared" si="34"/>
        <v>42506.43478009259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>
        <v>48</v>
      </c>
      <c r="L536" t="s">
        <v>8267</v>
      </c>
      <c r="M536">
        <f t="shared" si="32"/>
        <v>105</v>
      </c>
      <c r="N536" s="12" t="s">
        <v>8315</v>
      </c>
      <c r="O536" t="s">
        <v>8316</v>
      </c>
      <c r="P536" s="13">
        <f t="shared" si="33"/>
        <v>42270.810995370368</v>
      </c>
      <c r="Q536" s="13">
        <f t="shared" si="34"/>
        <v>42309.958333333328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>
        <v>59</v>
      </c>
      <c r="L537" t="s">
        <v>8267</v>
      </c>
      <c r="M537">
        <f t="shared" si="32"/>
        <v>103</v>
      </c>
      <c r="N537" s="12" t="s">
        <v>8315</v>
      </c>
      <c r="O537" t="s">
        <v>8316</v>
      </c>
      <c r="P537" s="13">
        <f t="shared" si="33"/>
        <v>42711.545196759253</v>
      </c>
      <c r="Q537" s="13">
        <f t="shared" si="34"/>
        <v>42741.545196759253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>
        <v>39</v>
      </c>
      <c r="L538" t="s">
        <v>8267</v>
      </c>
      <c r="M538">
        <f t="shared" si="32"/>
        <v>118</v>
      </c>
      <c r="N538" s="12" t="s">
        <v>8315</v>
      </c>
      <c r="O538" t="s">
        <v>8316</v>
      </c>
      <c r="P538" s="13">
        <f t="shared" si="33"/>
        <v>42179.344988425932</v>
      </c>
      <c r="Q538" s="13">
        <f t="shared" si="34"/>
        <v>42219.75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>
        <v>59</v>
      </c>
      <c r="L539" t="s">
        <v>8267</v>
      </c>
      <c r="M539">
        <f t="shared" si="32"/>
        <v>121</v>
      </c>
      <c r="N539" s="12" t="s">
        <v>8315</v>
      </c>
      <c r="O539" t="s">
        <v>8316</v>
      </c>
      <c r="P539" s="13">
        <f t="shared" si="33"/>
        <v>42282.768414351856</v>
      </c>
      <c r="Q539" s="13">
        <f t="shared" si="34"/>
        <v>42312.810081018513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>
        <v>60</v>
      </c>
      <c r="L540" t="s">
        <v>8267</v>
      </c>
      <c r="M540">
        <f t="shared" si="32"/>
        <v>302</v>
      </c>
      <c r="N540" s="12" t="s">
        <v>8315</v>
      </c>
      <c r="O540" t="s">
        <v>8316</v>
      </c>
      <c r="P540" s="13">
        <f t="shared" si="33"/>
        <v>42473.794710648144</v>
      </c>
      <c r="Q540" s="13">
        <f t="shared" si="34"/>
        <v>42503.794710648144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>
        <v>20</v>
      </c>
      <c r="L541" t="s">
        <v>8267</v>
      </c>
      <c r="M541">
        <f t="shared" si="32"/>
        <v>101</v>
      </c>
      <c r="N541" s="12" t="s">
        <v>8315</v>
      </c>
      <c r="O541" t="s">
        <v>8316</v>
      </c>
      <c r="P541" s="13">
        <f t="shared" si="33"/>
        <v>42535.049849537041</v>
      </c>
      <c r="Q541" s="13">
        <f t="shared" si="34"/>
        <v>42556.049849537041</v>
      </c>
      <c r="R541">
        <f t="shared" si="35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>
        <v>1</v>
      </c>
      <c r="L542" t="s">
        <v>8268</v>
      </c>
      <c r="M542">
        <f t="shared" si="32"/>
        <v>0</v>
      </c>
      <c r="N542" s="12" t="s">
        <v>8317</v>
      </c>
      <c r="O542" t="s">
        <v>8318</v>
      </c>
      <c r="P542" s="13">
        <f t="shared" si="33"/>
        <v>42009.817199074074</v>
      </c>
      <c r="Q542" s="13">
        <f t="shared" si="34"/>
        <v>42039.817199074074</v>
      </c>
      <c r="R542">
        <f t="shared" si="35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>
        <v>1</v>
      </c>
      <c r="L543" t="s">
        <v>8268</v>
      </c>
      <c r="M543">
        <f t="shared" si="32"/>
        <v>1</v>
      </c>
      <c r="N543" s="12" t="s">
        <v>8317</v>
      </c>
      <c r="O543" t="s">
        <v>8318</v>
      </c>
      <c r="P543" s="13">
        <f t="shared" si="33"/>
        <v>42276.046689814815</v>
      </c>
      <c r="Q543" s="13">
        <f t="shared" si="34"/>
        <v>42306.046689814815</v>
      </c>
      <c r="R543">
        <f t="shared" si="35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>
        <v>1</v>
      </c>
      <c r="L544" t="s">
        <v>8268</v>
      </c>
      <c r="M544">
        <f t="shared" si="32"/>
        <v>0</v>
      </c>
      <c r="N544" s="12" t="s">
        <v>8317</v>
      </c>
      <c r="O544" t="s">
        <v>8318</v>
      </c>
      <c r="P544" s="13">
        <f t="shared" si="33"/>
        <v>42433.737453703703</v>
      </c>
      <c r="Q544" s="13">
        <f t="shared" si="34"/>
        <v>42493.695787037039</v>
      </c>
      <c r="R544">
        <f t="shared" si="35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>
        <v>2</v>
      </c>
      <c r="L545" t="s">
        <v>8268</v>
      </c>
      <c r="M545">
        <f t="shared" si="32"/>
        <v>0</v>
      </c>
      <c r="N545" s="12" t="s">
        <v>8317</v>
      </c>
      <c r="O545" t="s">
        <v>8318</v>
      </c>
      <c r="P545" s="13">
        <f t="shared" si="33"/>
        <v>41914.092152777775</v>
      </c>
      <c r="Q545" s="13">
        <f t="shared" si="34"/>
        <v>41944.092152777775</v>
      </c>
      <c r="R545">
        <f t="shared" si="35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>
        <v>2</v>
      </c>
      <c r="L546" t="s">
        <v>8268</v>
      </c>
      <c r="M546">
        <f t="shared" si="32"/>
        <v>1</v>
      </c>
      <c r="N546" s="12" t="s">
        <v>8317</v>
      </c>
      <c r="O546" t="s">
        <v>8318</v>
      </c>
      <c r="P546" s="13">
        <f t="shared" si="33"/>
        <v>42525.656944444447</v>
      </c>
      <c r="Q546" s="13">
        <f t="shared" si="34"/>
        <v>42555.656944444447</v>
      </c>
      <c r="R546">
        <f t="shared" si="35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>
        <v>34</v>
      </c>
      <c r="L547" t="s">
        <v>8268</v>
      </c>
      <c r="M547">
        <f t="shared" si="32"/>
        <v>27</v>
      </c>
      <c r="N547" s="12" t="s">
        <v>8317</v>
      </c>
      <c r="O547" t="s">
        <v>8318</v>
      </c>
      <c r="P547" s="13">
        <f t="shared" si="33"/>
        <v>42283.592465277776</v>
      </c>
      <c r="Q547" s="13">
        <f t="shared" si="34"/>
        <v>42323.634131944447</v>
      </c>
      <c r="R547">
        <f t="shared" si="35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>
        <v>2</v>
      </c>
      <c r="L548" t="s">
        <v>8268</v>
      </c>
      <c r="M548">
        <f t="shared" si="32"/>
        <v>0</v>
      </c>
      <c r="N548" s="12" t="s">
        <v>8317</v>
      </c>
      <c r="O548" t="s">
        <v>8318</v>
      </c>
      <c r="P548" s="13">
        <f t="shared" si="33"/>
        <v>42249.667997685188</v>
      </c>
      <c r="Q548" s="13">
        <f t="shared" si="34"/>
        <v>42294.667997685188</v>
      </c>
      <c r="R548">
        <f t="shared" si="35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>
        <v>0</v>
      </c>
      <c r="L549" t="s">
        <v>8268</v>
      </c>
      <c r="M549">
        <f t="shared" si="32"/>
        <v>0</v>
      </c>
      <c r="N549" s="12" t="s">
        <v>8317</v>
      </c>
      <c r="O549" t="s">
        <v>8318</v>
      </c>
      <c r="P549" s="13">
        <f t="shared" si="33"/>
        <v>42380.696342592593</v>
      </c>
      <c r="Q549" s="13">
        <f t="shared" si="34"/>
        <v>42410.696342592593</v>
      </c>
      <c r="R549">
        <f t="shared" si="35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>
        <v>1</v>
      </c>
      <c r="L550" t="s">
        <v>8268</v>
      </c>
      <c r="M550">
        <f t="shared" si="32"/>
        <v>0</v>
      </c>
      <c r="N550" s="12" t="s">
        <v>8317</v>
      </c>
      <c r="O550" t="s">
        <v>8318</v>
      </c>
      <c r="P550" s="13">
        <f t="shared" si="33"/>
        <v>42276.903333333335</v>
      </c>
      <c r="Q550" s="13">
        <f t="shared" si="34"/>
        <v>42306.903333333335</v>
      </c>
      <c r="R550">
        <f t="shared" si="35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>
        <v>8</v>
      </c>
      <c r="L551" t="s">
        <v>8268</v>
      </c>
      <c r="M551">
        <f t="shared" si="32"/>
        <v>3</v>
      </c>
      <c r="N551" s="12" t="s">
        <v>8317</v>
      </c>
      <c r="O551" t="s">
        <v>8318</v>
      </c>
      <c r="P551" s="13">
        <f t="shared" si="33"/>
        <v>42163.636828703704</v>
      </c>
      <c r="Q551" s="13">
        <f t="shared" si="34"/>
        <v>42193.636828703704</v>
      </c>
      <c r="R551">
        <f t="shared" si="35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>
        <v>4</v>
      </c>
      <c r="L552" t="s">
        <v>8268</v>
      </c>
      <c r="M552">
        <f t="shared" si="32"/>
        <v>1</v>
      </c>
      <c r="N552" s="12" t="s">
        <v>8317</v>
      </c>
      <c r="O552" t="s">
        <v>8318</v>
      </c>
      <c r="P552" s="13">
        <f t="shared" si="33"/>
        <v>42753.678761574076</v>
      </c>
      <c r="Q552" s="13">
        <f t="shared" si="34"/>
        <v>42766.208333333328</v>
      </c>
      <c r="R552">
        <f t="shared" si="35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>
        <v>28</v>
      </c>
      <c r="L553" t="s">
        <v>8268</v>
      </c>
      <c r="M553">
        <f t="shared" si="32"/>
        <v>5</v>
      </c>
      <c r="N553" s="12" t="s">
        <v>8317</v>
      </c>
      <c r="O553" t="s">
        <v>8318</v>
      </c>
      <c r="P553" s="13">
        <f t="shared" si="33"/>
        <v>42173.275740740741</v>
      </c>
      <c r="Q553" s="13">
        <f t="shared" si="34"/>
        <v>42217.745138888888</v>
      </c>
      <c r="R553">
        <f t="shared" si="35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>
        <v>0</v>
      </c>
      <c r="L554" t="s">
        <v>8268</v>
      </c>
      <c r="M554">
        <f t="shared" si="32"/>
        <v>0</v>
      </c>
      <c r="N554" s="12" t="s">
        <v>8317</v>
      </c>
      <c r="O554" t="s">
        <v>8318</v>
      </c>
      <c r="P554" s="13">
        <f t="shared" si="33"/>
        <v>42318.616851851853</v>
      </c>
      <c r="Q554" s="13">
        <f t="shared" si="34"/>
        <v>42378.616851851853</v>
      </c>
      <c r="R554">
        <f t="shared" si="35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>
        <v>6</v>
      </c>
      <c r="L555" t="s">
        <v>8268</v>
      </c>
      <c r="M555">
        <f t="shared" si="32"/>
        <v>0</v>
      </c>
      <c r="N555" s="12" t="s">
        <v>8317</v>
      </c>
      <c r="O555" t="s">
        <v>8318</v>
      </c>
      <c r="P555" s="13">
        <f t="shared" si="33"/>
        <v>41927.71980324074</v>
      </c>
      <c r="Q555" s="13">
        <f t="shared" si="34"/>
        <v>41957.761469907404</v>
      </c>
      <c r="R555">
        <f t="shared" si="35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>
        <v>22</v>
      </c>
      <c r="L556" t="s">
        <v>8268</v>
      </c>
      <c r="M556">
        <f t="shared" si="32"/>
        <v>37</v>
      </c>
      <c r="N556" s="12" t="s">
        <v>8317</v>
      </c>
      <c r="O556" t="s">
        <v>8318</v>
      </c>
      <c r="P556" s="13">
        <f t="shared" si="33"/>
        <v>41901.684861111113</v>
      </c>
      <c r="Q556" s="13">
        <f t="shared" si="34"/>
        <v>41931.684861111113</v>
      </c>
      <c r="R556">
        <f t="shared" si="35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>
        <v>0</v>
      </c>
      <c r="L557" t="s">
        <v>8268</v>
      </c>
      <c r="M557">
        <f t="shared" si="32"/>
        <v>0</v>
      </c>
      <c r="N557" s="12" t="s">
        <v>8317</v>
      </c>
      <c r="O557" t="s">
        <v>8318</v>
      </c>
      <c r="P557" s="13">
        <f t="shared" si="33"/>
        <v>42503.353506944448</v>
      </c>
      <c r="Q557" s="13">
        <f t="shared" si="34"/>
        <v>42533.353506944448</v>
      </c>
      <c r="R557">
        <f t="shared" si="35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>
        <v>1</v>
      </c>
      <c r="L558" t="s">
        <v>8268</v>
      </c>
      <c r="M558">
        <f t="shared" si="32"/>
        <v>3</v>
      </c>
      <c r="N558" s="12" t="s">
        <v>8317</v>
      </c>
      <c r="O558" t="s">
        <v>8318</v>
      </c>
      <c r="P558" s="13">
        <f t="shared" si="33"/>
        <v>42345.860150462962</v>
      </c>
      <c r="Q558" s="13">
        <f t="shared" si="34"/>
        <v>42375.860150462962</v>
      </c>
      <c r="R558">
        <f t="shared" si="35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>
        <v>20</v>
      </c>
      <c r="L559" t="s">
        <v>8268</v>
      </c>
      <c r="M559">
        <f t="shared" si="32"/>
        <v>1</v>
      </c>
      <c r="N559" s="12" t="s">
        <v>8317</v>
      </c>
      <c r="O559" t="s">
        <v>8318</v>
      </c>
      <c r="P559" s="13">
        <f t="shared" si="33"/>
        <v>42676.942164351851</v>
      </c>
      <c r="Q559" s="13">
        <f t="shared" si="34"/>
        <v>42706.983831018515</v>
      </c>
      <c r="R559">
        <f t="shared" si="35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>
        <v>0</v>
      </c>
      <c r="L560" t="s">
        <v>8268</v>
      </c>
      <c r="M560">
        <f t="shared" si="32"/>
        <v>0</v>
      </c>
      <c r="N560" s="12" t="s">
        <v>8317</v>
      </c>
      <c r="O560" t="s">
        <v>8318</v>
      </c>
      <c r="P560" s="13">
        <f t="shared" si="33"/>
        <v>42057.883159722223</v>
      </c>
      <c r="Q560" s="13">
        <f t="shared" si="34"/>
        <v>42087.841493055559</v>
      </c>
      <c r="R560">
        <f t="shared" si="35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>
        <v>1</v>
      </c>
      <c r="L561" t="s">
        <v>8268</v>
      </c>
      <c r="M561">
        <f t="shared" si="32"/>
        <v>0</v>
      </c>
      <c r="N561" s="12" t="s">
        <v>8317</v>
      </c>
      <c r="O561" t="s">
        <v>8318</v>
      </c>
      <c r="P561" s="13">
        <f t="shared" si="33"/>
        <v>42321.283101851848</v>
      </c>
      <c r="Q561" s="13">
        <f t="shared" si="34"/>
        <v>42351.283101851848</v>
      </c>
      <c r="R561">
        <f t="shared" si="35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>
        <v>3</v>
      </c>
      <c r="L562" t="s">
        <v>8268</v>
      </c>
      <c r="M562">
        <f t="shared" si="32"/>
        <v>0</v>
      </c>
      <c r="N562" s="12" t="s">
        <v>8317</v>
      </c>
      <c r="O562" t="s">
        <v>8318</v>
      </c>
      <c r="P562" s="13">
        <f t="shared" si="33"/>
        <v>41960.771354166667</v>
      </c>
      <c r="Q562" s="13">
        <f t="shared" si="34"/>
        <v>41990.771354166667</v>
      </c>
      <c r="R562">
        <f t="shared" si="35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>
        <v>2</v>
      </c>
      <c r="L563" t="s">
        <v>8268</v>
      </c>
      <c r="M563">
        <f t="shared" si="32"/>
        <v>0</v>
      </c>
      <c r="N563" s="12" t="s">
        <v>8317</v>
      </c>
      <c r="O563" t="s">
        <v>8318</v>
      </c>
      <c r="P563" s="13">
        <f t="shared" si="33"/>
        <v>42268.658715277779</v>
      </c>
      <c r="Q563" s="13">
        <f t="shared" si="34"/>
        <v>42303.658715277779</v>
      </c>
      <c r="R563">
        <f t="shared" si="35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>
        <v>0</v>
      </c>
      <c r="L564" t="s">
        <v>8268</v>
      </c>
      <c r="M564">
        <f t="shared" si="32"/>
        <v>0</v>
      </c>
      <c r="N564" s="12" t="s">
        <v>8317</v>
      </c>
      <c r="O564" t="s">
        <v>8318</v>
      </c>
      <c r="P564" s="13">
        <f t="shared" si="33"/>
        <v>42692.389062500006</v>
      </c>
      <c r="Q564" s="13">
        <f t="shared" si="34"/>
        <v>42722.389062500006</v>
      </c>
      <c r="R564">
        <f t="shared" si="35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>
        <v>2</v>
      </c>
      <c r="L565" t="s">
        <v>8268</v>
      </c>
      <c r="M565">
        <f t="shared" si="32"/>
        <v>0</v>
      </c>
      <c r="N565" s="12" t="s">
        <v>8317</v>
      </c>
      <c r="O565" t="s">
        <v>8318</v>
      </c>
      <c r="P565" s="13">
        <f t="shared" si="33"/>
        <v>42022.069988425923</v>
      </c>
      <c r="Q565" s="13">
        <f t="shared" si="34"/>
        <v>42052.069988425923</v>
      </c>
      <c r="R565">
        <f t="shared" si="35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>
        <v>1</v>
      </c>
      <c r="L566" t="s">
        <v>8268</v>
      </c>
      <c r="M566">
        <f t="shared" si="32"/>
        <v>0</v>
      </c>
      <c r="N566" s="12" t="s">
        <v>8317</v>
      </c>
      <c r="O566" t="s">
        <v>8318</v>
      </c>
      <c r="P566" s="13">
        <f t="shared" si="33"/>
        <v>42411.942997685182</v>
      </c>
      <c r="Q566" s="13">
        <f t="shared" si="34"/>
        <v>42441.942997685182</v>
      </c>
      <c r="R566">
        <f t="shared" si="35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>
        <v>0</v>
      </c>
      <c r="L567" t="s">
        <v>8268</v>
      </c>
      <c r="M567">
        <f t="shared" si="32"/>
        <v>0</v>
      </c>
      <c r="N567" s="12" t="s">
        <v>8317</v>
      </c>
      <c r="O567" t="s">
        <v>8318</v>
      </c>
      <c r="P567" s="13">
        <f t="shared" si="33"/>
        <v>42165.785289351858</v>
      </c>
      <c r="Q567" s="13">
        <f t="shared" si="34"/>
        <v>42195.785289351858</v>
      </c>
      <c r="R567">
        <f t="shared" si="35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>
        <v>1</v>
      </c>
      <c r="L568" t="s">
        <v>8268</v>
      </c>
      <c r="M568">
        <f t="shared" si="32"/>
        <v>0</v>
      </c>
      <c r="N568" s="12" t="s">
        <v>8317</v>
      </c>
      <c r="O568" t="s">
        <v>8318</v>
      </c>
      <c r="P568" s="13">
        <f t="shared" si="33"/>
        <v>42535.68440972222</v>
      </c>
      <c r="Q568" s="13">
        <f t="shared" si="34"/>
        <v>42565.68440972222</v>
      </c>
      <c r="R568">
        <f t="shared" si="35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>
        <v>0</v>
      </c>
      <c r="L569" t="s">
        <v>8268</v>
      </c>
      <c r="M569">
        <f t="shared" si="32"/>
        <v>0</v>
      </c>
      <c r="N569" s="12" t="s">
        <v>8317</v>
      </c>
      <c r="O569" t="s">
        <v>8318</v>
      </c>
      <c r="P569" s="13">
        <f t="shared" si="33"/>
        <v>41975.842523148152</v>
      </c>
      <c r="Q569" s="13">
        <f t="shared" si="34"/>
        <v>42005.842523148152</v>
      </c>
      <c r="R569">
        <f t="shared" si="35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>
        <v>5</v>
      </c>
      <c r="L570" t="s">
        <v>8268</v>
      </c>
      <c r="M570">
        <f t="shared" si="32"/>
        <v>1</v>
      </c>
      <c r="N570" s="12" t="s">
        <v>8317</v>
      </c>
      <c r="O570" t="s">
        <v>8318</v>
      </c>
      <c r="P570" s="13">
        <f t="shared" si="33"/>
        <v>42348.9215625</v>
      </c>
      <c r="Q570" s="13">
        <f t="shared" si="34"/>
        <v>42385.458333333328</v>
      </c>
      <c r="R570">
        <f t="shared" si="35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>
        <v>1</v>
      </c>
      <c r="L571" t="s">
        <v>8268</v>
      </c>
      <c r="M571">
        <f t="shared" si="32"/>
        <v>1</v>
      </c>
      <c r="N571" s="12" t="s">
        <v>8317</v>
      </c>
      <c r="O571" t="s">
        <v>8318</v>
      </c>
      <c r="P571" s="13">
        <f t="shared" si="33"/>
        <v>42340.847361111111</v>
      </c>
      <c r="Q571" s="13">
        <f t="shared" si="34"/>
        <v>42370.847361111111</v>
      </c>
      <c r="R571">
        <f t="shared" si="35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>
        <v>1</v>
      </c>
      <c r="L572" t="s">
        <v>8268</v>
      </c>
      <c r="M572">
        <f t="shared" si="32"/>
        <v>0</v>
      </c>
      <c r="N572" s="12" t="s">
        <v>8317</v>
      </c>
      <c r="O572" t="s">
        <v>8318</v>
      </c>
      <c r="P572" s="13">
        <f t="shared" si="33"/>
        <v>42388.798252314817</v>
      </c>
      <c r="Q572" s="13">
        <f t="shared" si="34"/>
        <v>42418.798252314817</v>
      </c>
      <c r="R572">
        <f t="shared" si="35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>
        <v>2</v>
      </c>
      <c r="L573" t="s">
        <v>8268</v>
      </c>
      <c r="M573">
        <f t="shared" si="32"/>
        <v>0</v>
      </c>
      <c r="N573" s="12" t="s">
        <v>8317</v>
      </c>
      <c r="O573" t="s">
        <v>8318</v>
      </c>
      <c r="P573" s="13">
        <f t="shared" si="33"/>
        <v>42192.816238425927</v>
      </c>
      <c r="Q573" s="13">
        <f t="shared" si="34"/>
        <v>42212.165972222225</v>
      </c>
      <c r="R573">
        <f t="shared" si="35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>
        <v>0</v>
      </c>
      <c r="L574" t="s">
        <v>8268</v>
      </c>
      <c r="M574">
        <f t="shared" si="32"/>
        <v>0</v>
      </c>
      <c r="N574" s="12" t="s">
        <v>8317</v>
      </c>
      <c r="O574" t="s">
        <v>8318</v>
      </c>
      <c r="P574" s="13">
        <f t="shared" si="33"/>
        <v>42282.71629629629</v>
      </c>
      <c r="Q574" s="13">
        <f t="shared" si="34"/>
        <v>42312.757962962962</v>
      </c>
      <c r="R574">
        <f t="shared" si="35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>
        <v>9</v>
      </c>
      <c r="L575" t="s">
        <v>8268</v>
      </c>
      <c r="M575">
        <f t="shared" si="32"/>
        <v>0</v>
      </c>
      <c r="N575" s="12" t="s">
        <v>8317</v>
      </c>
      <c r="O575" t="s">
        <v>8318</v>
      </c>
      <c r="P575" s="13">
        <f t="shared" si="33"/>
        <v>41963.050127314811</v>
      </c>
      <c r="Q575" s="13">
        <f t="shared" si="34"/>
        <v>42022.05</v>
      </c>
      <c r="R575">
        <f t="shared" si="35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>
        <v>4</v>
      </c>
      <c r="L576" t="s">
        <v>8268</v>
      </c>
      <c r="M576">
        <f t="shared" si="32"/>
        <v>1</v>
      </c>
      <c r="N576" s="12" t="s">
        <v>8317</v>
      </c>
      <c r="O576" t="s">
        <v>8318</v>
      </c>
      <c r="P576" s="13">
        <f t="shared" si="33"/>
        <v>42632.443368055552</v>
      </c>
      <c r="Q576" s="13">
        <f t="shared" si="34"/>
        <v>42662.443368055552</v>
      </c>
      <c r="R576">
        <f t="shared" si="35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>
        <v>4</v>
      </c>
      <c r="L577" t="s">
        <v>8268</v>
      </c>
      <c r="M577">
        <f t="shared" si="32"/>
        <v>0</v>
      </c>
      <c r="N577" s="12" t="s">
        <v>8317</v>
      </c>
      <c r="O577" t="s">
        <v>8318</v>
      </c>
      <c r="P577" s="13">
        <f t="shared" si="33"/>
        <v>42138.692627314813</v>
      </c>
      <c r="Q577" s="13">
        <f t="shared" si="34"/>
        <v>42168.692627314813</v>
      </c>
      <c r="R577">
        <f t="shared" si="35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>
        <v>1</v>
      </c>
      <c r="L578" t="s">
        <v>8268</v>
      </c>
      <c r="M578">
        <f t="shared" ref="M578:M641" si="36">ROUND(E578/D578*100,0)</f>
        <v>0</v>
      </c>
      <c r="N578" s="12" t="s">
        <v>8317</v>
      </c>
      <c r="O578" t="s">
        <v>8318</v>
      </c>
      <c r="P578" s="13">
        <f t="shared" ref="P578:P641" si="37">(((J578/60)/60)/24)+DATE(1970,1,1)</f>
        <v>42031.471666666665</v>
      </c>
      <c r="Q578" s="13">
        <f t="shared" ref="Q578:Q641" si="38">(((I578/60)/60)/24)+DATE(1970,1,1)</f>
        <v>42091.43</v>
      </c>
      <c r="R578">
        <f t="shared" si="35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>
        <v>1</v>
      </c>
      <c r="L579" t="s">
        <v>8268</v>
      </c>
      <c r="M579">
        <f t="shared" si="36"/>
        <v>0</v>
      </c>
      <c r="N579" s="12" t="s">
        <v>8317</v>
      </c>
      <c r="O579" t="s">
        <v>8318</v>
      </c>
      <c r="P579" s="13">
        <f t="shared" si="37"/>
        <v>42450.589143518519</v>
      </c>
      <c r="Q579" s="13">
        <f t="shared" si="38"/>
        <v>42510.589143518519</v>
      </c>
      <c r="R579">
        <f t="shared" ref="R579:R642" si="39">YEAR(P579)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>
        <v>7</v>
      </c>
      <c r="L580" t="s">
        <v>8268</v>
      </c>
      <c r="M580">
        <f t="shared" si="36"/>
        <v>0</v>
      </c>
      <c r="N580" s="12" t="s">
        <v>8317</v>
      </c>
      <c r="O580" t="s">
        <v>8318</v>
      </c>
      <c r="P580" s="13">
        <f t="shared" si="37"/>
        <v>42230.578622685185</v>
      </c>
      <c r="Q580" s="13">
        <f t="shared" si="38"/>
        <v>42254.578622685185</v>
      </c>
      <c r="R580">
        <f t="shared" si="3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>
        <v>5</v>
      </c>
      <c r="L581" t="s">
        <v>8268</v>
      </c>
      <c r="M581">
        <f t="shared" si="36"/>
        <v>1</v>
      </c>
      <c r="N581" s="12" t="s">
        <v>8317</v>
      </c>
      <c r="O581" t="s">
        <v>8318</v>
      </c>
      <c r="P581" s="13">
        <f t="shared" si="37"/>
        <v>41968.852118055554</v>
      </c>
      <c r="Q581" s="13">
        <f t="shared" si="38"/>
        <v>41998.852118055554</v>
      </c>
      <c r="R581">
        <f t="shared" si="3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>
        <v>1</v>
      </c>
      <c r="L582" t="s">
        <v>8268</v>
      </c>
      <c r="M582">
        <f t="shared" si="36"/>
        <v>0</v>
      </c>
      <c r="N582" s="12" t="s">
        <v>8317</v>
      </c>
      <c r="O582" t="s">
        <v>8318</v>
      </c>
      <c r="P582" s="13">
        <f t="shared" si="37"/>
        <v>42605.908182870371</v>
      </c>
      <c r="Q582" s="13">
        <f t="shared" si="38"/>
        <v>42635.908182870371</v>
      </c>
      <c r="R582">
        <f t="shared" si="3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>
        <v>0</v>
      </c>
      <c r="L583" t="s">
        <v>8268</v>
      </c>
      <c r="M583">
        <f t="shared" si="36"/>
        <v>0</v>
      </c>
      <c r="N583" s="12" t="s">
        <v>8317</v>
      </c>
      <c r="O583" t="s">
        <v>8318</v>
      </c>
      <c r="P583" s="13">
        <f t="shared" si="37"/>
        <v>42188.012777777782</v>
      </c>
      <c r="Q583" s="13">
        <f t="shared" si="38"/>
        <v>42218.012777777782</v>
      </c>
      <c r="R583">
        <f t="shared" si="3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>
        <v>0</v>
      </c>
      <c r="L584" t="s">
        <v>8268</v>
      </c>
      <c r="M584">
        <f t="shared" si="36"/>
        <v>0</v>
      </c>
      <c r="N584" s="12" t="s">
        <v>8317</v>
      </c>
      <c r="O584" t="s">
        <v>8318</v>
      </c>
      <c r="P584" s="13">
        <f t="shared" si="37"/>
        <v>42055.739803240736</v>
      </c>
      <c r="Q584" s="13">
        <f t="shared" si="38"/>
        <v>42078.75</v>
      </c>
      <c r="R584">
        <f t="shared" si="3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>
        <v>1</v>
      </c>
      <c r="L585" t="s">
        <v>8268</v>
      </c>
      <c r="M585">
        <f t="shared" si="36"/>
        <v>0</v>
      </c>
      <c r="N585" s="12" t="s">
        <v>8317</v>
      </c>
      <c r="O585" t="s">
        <v>8318</v>
      </c>
      <c r="P585" s="13">
        <f t="shared" si="37"/>
        <v>42052.93850694444</v>
      </c>
      <c r="Q585" s="13">
        <f t="shared" si="38"/>
        <v>42082.896840277783</v>
      </c>
      <c r="R585">
        <f t="shared" si="3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>
        <v>2</v>
      </c>
      <c r="L586" t="s">
        <v>8268</v>
      </c>
      <c r="M586">
        <f t="shared" si="36"/>
        <v>1</v>
      </c>
      <c r="N586" s="12" t="s">
        <v>8317</v>
      </c>
      <c r="O586" t="s">
        <v>8318</v>
      </c>
      <c r="P586" s="13">
        <f t="shared" si="37"/>
        <v>42049.716620370367</v>
      </c>
      <c r="Q586" s="13">
        <f t="shared" si="38"/>
        <v>42079.674953703703</v>
      </c>
      <c r="R586">
        <f t="shared" si="3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>
        <v>0</v>
      </c>
      <c r="L587" t="s">
        <v>8268</v>
      </c>
      <c r="M587">
        <f t="shared" si="36"/>
        <v>0</v>
      </c>
      <c r="N587" s="12" t="s">
        <v>8317</v>
      </c>
      <c r="O587" t="s">
        <v>8318</v>
      </c>
      <c r="P587" s="13">
        <f t="shared" si="37"/>
        <v>42283.3909375</v>
      </c>
      <c r="Q587" s="13">
        <f t="shared" si="38"/>
        <v>42339</v>
      </c>
      <c r="R587">
        <f t="shared" si="3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>
        <v>4</v>
      </c>
      <c r="L588" t="s">
        <v>8268</v>
      </c>
      <c r="M588">
        <f t="shared" si="36"/>
        <v>1</v>
      </c>
      <c r="N588" s="12" t="s">
        <v>8317</v>
      </c>
      <c r="O588" t="s">
        <v>8318</v>
      </c>
      <c r="P588" s="13">
        <f t="shared" si="37"/>
        <v>42020.854247685187</v>
      </c>
      <c r="Q588" s="13">
        <f t="shared" si="38"/>
        <v>42050.854247685187</v>
      </c>
      <c r="R588">
        <f t="shared" si="3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>
        <v>7</v>
      </c>
      <c r="L589" t="s">
        <v>8268</v>
      </c>
      <c r="M589">
        <f t="shared" si="36"/>
        <v>9</v>
      </c>
      <c r="N589" s="12" t="s">
        <v>8317</v>
      </c>
      <c r="O589" t="s">
        <v>8318</v>
      </c>
      <c r="P589" s="13">
        <f t="shared" si="37"/>
        <v>42080.757326388892</v>
      </c>
      <c r="Q589" s="13">
        <f t="shared" si="38"/>
        <v>42110.757326388892</v>
      </c>
      <c r="R589">
        <f t="shared" si="3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>
        <v>2</v>
      </c>
      <c r="L590" t="s">
        <v>8268</v>
      </c>
      <c r="M590">
        <f t="shared" si="36"/>
        <v>3</v>
      </c>
      <c r="N590" s="12" t="s">
        <v>8317</v>
      </c>
      <c r="O590" t="s">
        <v>8318</v>
      </c>
      <c r="P590" s="13">
        <f t="shared" si="37"/>
        <v>42631.769513888896</v>
      </c>
      <c r="Q590" s="13">
        <f t="shared" si="38"/>
        <v>42691.811180555553</v>
      </c>
      <c r="R590">
        <f t="shared" si="3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>
        <v>1</v>
      </c>
      <c r="L591" t="s">
        <v>8268</v>
      </c>
      <c r="M591">
        <f t="shared" si="36"/>
        <v>0</v>
      </c>
      <c r="N591" s="12" t="s">
        <v>8317</v>
      </c>
      <c r="O591" t="s">
        <v>8318</v>
      </c>
      <c r="P591" s="13">
        <f t="shared" si="37"/>
        <v>42178.614571759259</v>
      </c>
      <c r="Q591" s="13">
        <f t="shared" si="38"/>
        <v>42193.614571759259</v>
      </c>
      <c r="R591">
        <f t="shared" si="3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>
        <v>9</v>
      </c>
      <c r="L592" t="s">
        <v>8268</v>
      </c>
      <c r="M592">
        <f t="shared" si="36"/>
        <v>4</v>
      </c>
      <c r="N592" s="12" t="s">
        <v>8317</v>
      </c>
      <c r="O592" t="s">
        <v>8318</v>
      </c>
      <c r="P592" s="13">
        <f t="shared" si="37"/>
        <v>42377.554756944446</v>
      </c>
      <c r="Q592" s="13">
        <f t="shared" si="38"/>
        <v>42408.542361111111</v>
      </c>
      <c r="R592">
        <f t="shared" si="3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>
        <v>2</v>
      </c>
      <c r="L593" t="s">
        <v>8268</v>
      </c>
      <c r="M593">
        <f t="shared" si="36"/>
        <v>0</v>
      </c>
      <c r="N593" s="12" t="s">
        <v>8317</v>
      </c>
      <c r="O593" t="s">
        <v>8318</v>
      </c>
      <c r="P593" s="13">
        <f t="shared" si="37"/>
        <v>42177.543171296296</v>
      </c>
      <c r="Q593" s="13">
        <f t="shared" si="38"/>
        <v>42207.543171296296</v>
      </c>
      <c r="R593">
        <f t="shared" si="3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>
        <v>1</v>
      </c>
      <c r="L594" t="s">
        <v>8268</v>
      </c>
      <c r="M594">
        <f t="shared" si="36"/>
        <v>3</v>
      </c>
      <c r="N594" s="12" t="s">
        <v>8317</v>
      </c>
      <c r="O594" t="s">
        <v>8318</v>
      </c>
      <c r="P594" s="13">
        <f t="shared" si="37"/>
        <v>41946.232175925928</v>
      </c>
      <c r="Q594" s="13">
        <f t="shared" si="38"/>
        <v>41976.232175925921</v>
      </c>
      <c r="R594">
        <f t="shared" si="3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>
        <v>7</v>
      </c>
      <c r="L595" t="s">
        <v>8268</v>
      </c>
      <c r="M595">
        <f t="shared" si="36"/>
        <v>23</v>
      </c>
      <c r="N595" s="12" t="s">
        <v>8317</v>
      </c>
      <c r="O595" t="s">
        <v>8318</v>
      </c>
      <c r="P595" s="13">
        <f t="shared" si="37"/>
        <v>42070.677604166667</v>
      </c>
      <c r="Q595" s="13">
        <f t="shared" si="38"/>
        <v>42100.635937500003</v>
      </c>
      <c r="R595">
        <f t="shared" si="3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>
        <v>2</v>
      </c>
      <c r="L596" t="s">
        <v>8268</v>
      </c>
      <c r="M596">
        <f t="shared" si="36"/>
        <v>0</v>
      </c>
      <c r="N596" s="12" t="s">
        <v>8317</v>
      </c>
      <c r="O596" t="s">
        <v>8318</v>
      </c>
      <c r="P596" s="13">
        <f t="shared" si="37"/>
        <v>42446.780162037037</v>
      </c>
      <c r="Q596" s="13">
        <f t="shared" si="38"/>
        <v>42476.780162037037</v>
      </c>
      <c r="R596">
        <f t="shared" si="3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>
        <v>8</v>
      </c>
      <c r="L597" t="s">
        <v>8268</v>
      </c>
      <c r="M597">
        <f t="shared" si="36"/>
        <v>0</v>
      </c>
      <c r="N597" s="12" t="s">
        <v>8317</v>
      </c>
      <c r="O597" t="s">
        <v>8318</v>
      </c>
      <c r="P597" s="13">
        <f t="shared" si="37"/>
        <v>42083.069884259254</v>
      </c>
      <c r="Q597" s="13">
        <f t="shared" si="38"/>
        <v>42128.069884259254</v>
      </c>
      <c r="R597">
        <f t="shared" si="3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>
        <v>2</v>
      </c>
      <c r="L598" t="s">
        <v>8268</v>
      </c>
      <c r="M598">
        <f t="shared" si="36"/>
        <v>0</v>
      </c>
      <c r="N598" s="12" t="s">
        <v>8317</v>
      </c>
      <c r="O598" t="s">
        <v>8318</v>
      </c>
      <c r="P598" s="13">
        <f t="shared" si="37"/>
        <v>42646.896898148145</v>
      </c>
      <c r="Q598" s="13">
        <f t="shared" si="38"/>
        <v>42676.896898148145</v>
      </c>
      <c r="R598">
        <f t="shared" si="3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>
        <v>2</v>
      </c>
      <c r="L599" t="s">
        <v>8268</v>
      </c>
      <c r="M599">
        <f t="shared" si="36"/>
        <v>0</v>
      </c>
      <c r="N599" s="12" t="s">
        <v>8317</v>
      </c>
      <c r="O599" t="s">
        <v>8318</v>
      </c>
      <c r="P599" s="13">
        <f t="shared" si="37"/>
        <v>42545.705266203702</v>
      </c>
      <c r="Q599" s="13">
        <f t="shared" si="38"/>
        <v>42582.666666666672</v>
      </c>
      <c r="R599">
        <f t="shared" si="3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>
        <v>7</v>
      </c>
      <c r="L600" t="s">
        <v>8268</v>
      </c>
      <c r="M600">
        <f t="shared" si="36"/>
        <v>34</v>
      </c>
      <c r="N600" s="12" t="s">
        <v>8317</v>
      </c>
      <c r="O600" t="s">
        <v>8318</v>
      </c>
      <c r="P600" s="13">
        <f t="shared" si="37"/>
        <v>41948.00209490741</v>
      </c>
      <c r="Q600" s="13">
        <f t="shared" si="38"/>
        <v>41978.00209490741</v>
      </c>
      <c r="R600">
        <f t="shared" si="3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>
        <v>2</v>
      </c>
      <c r="L601" t="s">
        <v>8268</v>
      </c>
      <c r="M601">
        <f t="shared" si="36"/>
        <v>0</v>
      </c>
      <c r="N601" s="12" t="s">
        <v>8317</v>
      </c>
      <c r="O601" t="s">
        <v>8318</v>
      </c>
      <c r="P601" s="13">
        <f t="shared" si="37"/>
        <v>42047.812523148154</v>
      </c>
      <c r="Q601" s="13">
        <f t="shared" si="38"/>
        <v>42071.636111111111</v>
      </c>
      <c r="R601">
        <f t="shared" si="3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>
        <v>1</v>
      </c>
      <c r="L602" t="s">
        <v>8268</v>
      </c>
      <c r="M602">
        <f t="shared" si="36"/>
        <v>2</v>
      </c>
      <c r="N602" s="12" t="s">
        <v>8317</v>
      </c>
      <c r="O602" t="s">
        <v>8318</v>
      </c>
      <c r="P602" s="13">
        <f t="shared" si="37"/>
        <v>42073.798171296294</v>
      </c>
      <c r="Q602" s="13">
        <f t="shared" si="38"/>
        <v>42133.798171296294</v>
      </c>
      <c r="R602">
        <f t="shared" si="3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>
        <v>6</v>
      </c>
      <c r="L603" t="s">
        <v>8268</v>
      </c>
      <c r="M603">
        <f t="shared" si="36"/>
        <v>1</v>
      </c>
      <c r="N603" s="12" t="s">
        <v>8317</v>
      </c>
      <c r="O603" t="s">
        <v>8318</v>
      </c>
      <c r="P603" s="13">
        <f t="shared" si="37"/>
        <v>41969.858090277776</v>
      </c>
      <c r="Q603" s="13">
        <f t="shared" si="38"/>
        <v>41999.858090277776</v>
      </c>
      <c r="R603">
        <f t="shared" si="3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>
        <v>0</v>
      </c>
      <c r="L604" t="s">
        <v>8268</v>
      </c>
      <c r="M604">
        <f t="shared" si="36"/>
        <v>0</v>
      </c>
      <c r="N604" s="12" t="s">
        <v>8317</v>
      </c>
      <c r="O604" t="s">
        <v>8318</v>
      </c>
      <c r="P604" s="13">
        <f t="shared" si="37"/>
        <v>42143.79415509259</v>
      </c>
      <c r="Q604" s="13">
        <f t="shared" si="38"/>
        <v>42173.79415509259</v>
      </c>
      <c r="R604">
        <f t="shared" si="3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>
        <v>13</v>
      </c>
      <c r="L605" t="s">
        <v>8268</v>
      </c>
      <c r="M605">
        <f t="shared" si="36"/>
        <v>4</v>
      </c>
      <c r="N605" s="12" t="s">
        <v>8317</v>
      </c>
      <c r="O605" t="s">
        <v>8318</v>
      </c>
      <c r="P605" s="13">
        <f t="shared" si="37"/>
        <v>41835.639155092591</v>
      </c>
      <c r="Q605" s="13">
        <f t="shared" si="38"/>
        <v>41865.639155092591</v>
      </c>
      <c r="R605">
        <f t="shared" si="3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>
        <v>0</v>
      </c>
      <c r="L606" t="s">
        <v>8268</v>
      </c>
      <c r="M606">
        <f t="shared" si="36"/>
        <v>0</v>
      </c>
      <c r="N606" s="12" t="s">
        <v>8317</v>
      </c>
      <c r="O606" t="s">
        <v>8318</v>
      </c>
      <c r="P606" s="13">
        <f t="shared" si="37"/>
        <v>41849.035370370373</v>
      </c>
      <c r="Q606" s="13">
        <f t="shared" si="38"/>
        <v>41879.035370370373</v>
      </c>
      <c r="R606">
        <f t="shared" si="3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>
        <v>8</v>
      </c>
      <c r="L607" t="s">
        <v>8268</v>
      </c>
      <c r="M607">
        <f t="shared" si="36"/>
        <v>3</v>
      </c>
      <c r="N607" s="12" t="s">
        <v>8317</v>
      </c>
      <c r="O607" t="s">
        <v>8318</v>
      </c>
      <c r="P607" s="13">
        <f t="shared" si="37"/>
        <v>42194.357731481476</v>
      </c>
      <c r="Q607" s="13">
        <f t="shared" si="38"/>
        <v>42239.357731481476</v>
      </c>
      <c r="R607">
        <f t="shared" si="3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>
        <v>1</v>
      </c>
      <c r="L608" t="s">
        <v>8268</v>
      </c>
      <c r="M608">
        <f t="shared" si="36"/>
        <v>0</v>
      </c>
      <c r="N608" s="12" t="s">
        <v>8317</v>
      </c>
      <c r="O608" t="s">
        <v>8318</v>
      </c>
      <c r="P608" s="13">
        <f t="shared" si="37"/>
        <v>42102.650567129633</v>
      </c>
      <c r="Q608" s="13">
        <f t="shared" si="38"/>
        <v>42148.625</v>
      </c>
      <c r="R608">
        <f t="shared" si="3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>
        <v>0</v>
      </c>
      <c r="L609" t="s">
        <v>8268</v>
      </c>
      <c r="M609">
        <f t="shared" si="36"/>
        <v>0</v>
      </c>
      <c r="N609" s="12" t="s">
        <v>8317</v>
      </c>
      <c r="O609" t="s">
        <v>8318</v>
      </c>
      <c r="P609" s="13">
        <f t="shared" si="37"/>
        <v>42300.825648148151</v>
      </c>
      <c r="Q609" s="13">
        <f t="shared" si="38"/>
        <v>42330.867314814815</v>
      </c>
      <c r="R609">
        <f t="shared" si="3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>
        <v>5</v>
      </c>
      <c r="L610" t="s">
        <v>8268</v>
      </c>
      <c r="M610">
        <f t="shared" si="36"/>
        <v>1</v>
      </c>
      <c r="N610" s="12" t="s">
        <v>8317</v>
      </c>
      <c r="O610" t="s">
        <v>8318</v>
      </c>
      <c r="P610" s="13">
        <f t="shared" si="37"/>
        <v>42140.921064814815</v>
      </c>
      <c r="Q610" s="13">
        <f t="shared" si="38"/>
        <v>42170.921064814815</v>
      </c>
      <c r="R610">
        <f t="shared" si="3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>
        <v>1</v>
      </c>
      <c r="L611" t="s">
        <v>8268</v>
      </c>
      <c r="M611">
        <f t="shared" si="36"/>
        <v>1</v>
      </c>
      <c r="N611" s="12" t="s">
        <v>8317</v>
      </c>
      <c r="O611" t="s">
        <v>8318</v>
      </c>
      <c r="P611" s="13">
        <f t="shared" si="37"/>
        <v>42307.034074074079</v>
      </c>
      <c r="Q611" s="13">
        <f t="shared" si="38"/>
        <v>42337.075740740736</v>
      </c>
      <c r="R611">
        <f t="shared" si="3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>
        <v>0</v>
      </c>
      <c r="L612" t="s">
        <v>8268</v>
      </c>
      <c r="M612">
        <f t="shared" si="36"/>
        <v>0</v>
      </c>
      <c r="N612" s="12" t="s">
        <v>8317</v>
      </c>
      <c r="O612" t="s">
        <v>8318</v>
      </c>
      <c r="P612" s="13">
        <f t="shared" si="37"/>
        <v>42086.83085648148</v>
      </c>
      <c r="Q612" s="13">
        <f t="shared" si="38"/>
        <v>42116.83085648148</v>
      </c>
      <c r="R612">
        <f t="shared" si="3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>
        <v>0</v>
      </c>
      <c r="L613" t="s">
        <v>8268</v>
      </c>
      <c r="M613">
        <f t="shared" si="36"/>
        <v>0</v>
      </c>
      <c r="N613" s="12" t="s">
        <v>8317</v>
      </c>
      <c r="O613" t="s">
        <v>8318</v>
      </c>
      <c r="P613" s="13">
        <f t="shared" si="37"/>
        <v>42328.560613425929</v>
      </c>
      <c r="Q613" s="13">
        <f t="shared" si="38"/>
        <v>42388.560613425929</v>
      </c>
      <c r="R613">
        <f t="shared" si="3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>
        <v>0</v>
      </c>
      <c r="L614" t="s">
        <v>8268</v>
      </c>
      <c r="M614">
        <f t="shared" si="36"/>
        <v>0</v>
      </c>
      <c r="N614" s="12" t="s">
        <v>8317</v>
      </c>
      <c r="O614" t="s">
        <v>8318</v>
      </c>
      <c r="P614" s="13">
        <f t="shared" si="37"/>
        <v>42585.031782407401</v>
      </c>
      <c r="Q614" s="13">
        <f t="shared" si="38"/>
        <v>42615.031782407401</v>
      </c>
      <c r="R614">
        <f t="shared" si="3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>
        <v>121</v>
      </c>
      <c r="L615" t="s">
        <v>8268</v>
      </c>
      <c r="M615">
        <f t="shared" si="36"/>
        <v>21</v>
      </c>
      <c r="N615" s="12" t="s">
        <v>8317</v>
      </c>
      <c r="O615" t="s">
        <v>8318</v>
      </c>
      <c r="P615" s="13">
        <f t="shared" si="37"/>
        <v>42247.496759259258</v>
      </c>
      <c r="Q615" s="13">
        <f t="shared" si="38"/>
        <v>42278.207638888889</v>
      </c>
      <c r="R615">
        <f t="shared" si="3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>
        <v>0</v>
      </c>
      <c r="L616" t="s">
        <v>8268</v>
      </c>
      <c r="M616">
        <f t="shared" si="36"/>
        <v>0</v>
      </c>
      <c r="N616" s="12" t="s">
        <v>8317</v>
      </c>
      <c r="O616" t="s">
        <v>8318</v>
      </c>
      <c r="P616" s="13">
        <f t="shared" si="37"/>
        <v>42515.061805555553</v>
      </c>
      <c r="Q616" s="13">
        <f t="shared" si="38"/>
        <v>42545.061805555553</v>
      </c>
      <c r="R616">
        <f t="shared" si="3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>
        <v>0</v>
      </c>
      <c r="L617" t="s">
        <v>8268</v>
      </c>
      <c r="M617">
        <f t="shared" si="36"/>
        <v>0</v>
      </c>
      <c r="N617" s="12" t="s">
        <v>8317</v>
      </c>
      <c r="O617" t="s">
        <v>8318</v>
      </c>
      <c r="P617" s="13">
        <f t="shared" si="37"/>
        <v>42242.122210648144</v>
      </c>
      <c r="Q617" s="13">
        <f t="shared" si="38"/>
        <v>42272.122210648144</v>
      </c>
      <c r="R617">
        <f t="shared" si="3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>
        <v>0</v>
      </c>
      <c r="L618" t="s">
        <v>8268</v>
      </c>
      <c r="M618">
        <f t="shared" si="36"/>
        <v>0</v>
      </c>
      <c r="N618" s="12" t="s">
        <v>8317</v>
      </c>
      <c r="O618" t="s">
        <v>8318</v>
      </c>
      <c r="P618" s="13">
        <f t="shared" si="37"/>
        <v>42761.376238425932</v>
      </c>
      <c r="Q618" s="13">
        <f t="shared" si="38"/>
        <v>42791.376238425932</v>
      </c>
      <c r="R618">
        <f t="shared" si="3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>
        <v>3</v>
      </c>
      <c r="L619" t="s">
        <v>8268</v>
      </c>
      <c r="M619">
        <f t="shared" si="36"/>
        <v>3</v>
      </c>
      <c r="N619" s="12" t="s">
        <v>8317</v>
      </c>
      <c r="O619" t="s">
        <v>8318</v>
      </c>
      <c r="P619" s="13">
        <f t="shared" si="37"/>
        <v>42087.343090277776</v>
      </c>
      <c r="Q619" s="13">
        <f t="shared" si="38"/>
        <v>42132.343090277776</v>
      </c>
      <c r="R619">
        <f t="shared" si="3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>
        <v>0</v>
      </c>
      <c r="L620" t="s">
        <v>8268</v>
      </c>
      <c r="M620">
        <f t="shared" si="36"/>
        <v>0</v>
      </c>
      <c r="N620" s="12" t="s">
        <v>8317</v>
      </c>
      <c r="O620" t="s">
        <v>8318</v>
      </c>
      <c r="P620" s="13">
        <f t="shared" si="37"/>
        <v>42317.810219907406</v>
      </c>
      <c r="Q620" s="13">
        <f t="shared" si="38"/>
        <v>42347.810219907406</v>
      </c>
      <c r="R620">
        <f t="shared" si="3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>
        <v>1</v>
      </c>
      <c r="L621" t="s">
        <v>8268</v>
      </c>
      <c r="M621">
        <f t="shared" si="36"/>
        <v>0</v>
      </c>
      <c r="N621" s="12" t="s">
        <v>8317</v>
      </c>
      <c r="O621" t="s">
        <v>8318</v>
      </c>
      <c r="P621" s="13">
        <f t="shared" si="37"/>
        <v>41908.650347222225</v>
      </c>
      <c r="Q621" s="13">
        <f t="shared" si="38"/>
        <v>41968.692013888889</v>
      </c>
      <c r="R621">
        <f t="shared" si="3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>
        <v>1</v>
      </c>
      <c r="L622" t="s">
        <v>8268</v>
      </c>
      <c r="M622">
        <f t="shared" si="36"/>
        <v>1</v>
      </c>
      <c r="N622" s="12" t="s">
        <v>8317</v>
      </c>
      <c r="O622" t="s">
        <v>8318</v>
      </c>
      <c r="P622" s="13">
        <f t="shared" si="37"/>
        <v>41831.716874999998</v>
      </c>
      <c r="Q622" s="13">
        <f t="shared" si="38"/>
        <v>41876.716874999998</v>
      </c>
      <c r="R622">
        <f t="shared" si="3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>
        <v>3</v>
      </c>
      <c r="L623" t="s">
        <v>8268</v>
      </c>
      <c r="M623">
        <f t="shared" si="36"/>
        <v>1</v>
      </c>
      <c r="N623" s="12" t="s">
        <v>8317</v>
      </c>
      <c r="O623" t="s">
        <v>8318</v>
      </c>
      <c r="P623" s="13">
        <f t="shared" si="37"/>
        <v>42528.987696759257</v>
      </c>
      <c r="Q623" s="13">
        <f t="shared" si="38"/>
        <v>42558.987696759257</v>
      </c>
      <c r="R623">
        <f t="shared" si="3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>
        <v>9</v>
      </c>
      <c r="L624" t="s">
        <v>8268</v>
      </c>
      <c r="M624">
        <f t="shared" si="36"/>
        <v>6</v>
      </c>
      <c r="N624" s="12" t="s">
        <v>8317</v>
      </c>
      <c r="O624" t="s">
        <v>8318</v>
      </c>
      <c r="P624" s="13">
        <f t="shared" si="37"/>
        <v>42532.774745370371</v>
      </c>
      <c r="Q624" s="13">
        <f t="shared" si="38"/>
        <v>42552.774745370371</v>
      </c>
      <c r="R624">
        <f t="shared" si="3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>
        <v>0</v>
      </c>
      <c r="L625" t="s">
        <v>8268</v>
      </c>
      <c r="M625">
        <f t="shared" si="36"/>
        <v>0</v>
      </c>
      <c r="N625" s="12" t="s">
        <v>8317</v>
      </c>
      <c r="O625" t="s">
        <v>8318</v>
      </c>
      <c r="P625" s="13">
        <f t="shared" si="37"/>
        <v>42122.009224537032</v>
      </c>
      <c r="Q625" s="13">
        <f t="shared" si="38"/>
        <v>42152.009224537032</v>
      </c>
      <c r="R625">
        <f t="shared" si="3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>
        <v>0</v>
      </c>
      <c r="L626" t="s">
        <v>8268</v>
      </c>
      <c r="M626">
        <f t="shared" si="36"/>
        <v>0</v>
      </c>
      <c r="N626" s="12" t="s">
        <v>8317</v>
      </c>
      <c r="O626" t="s">
        <v>8318</v>
      </c>
      <c r="P626" s="13">
        <f t="shared" si="37"/>
        <v>42108.988900462966</v>
      </c>
      <c r="Q626" s="13">
        <f t="shared" si="38"/>
        <v>42138.988900462966</v>
      </c>
      <c r="R626">
        <f t="shared" si="3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>
        <v>0</v>
      </c>
      <c r="L627" t="s">
        <v>8268</v>
      </c>
      <c r="M627">
        <f t="shared" si="36"/>
        <v>0</v>
      </c>
      <c r="N627" s="12" t="s">
        <v>8317</v>
      </c>
      <c r="O627" t="s">
        <v>8318</v>
      </c>
      <c r="P627" s="13">
        <f t="shared" si="37"/>
        <v>42790.895567129628</v>
      </c>
      <c r="Q627" s="13">
        <f t="shared" si="38"/>
        <v>42820.853900462964</v>
      </c>
      <c r="R627">
        <f t="shared" si="3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>
        <v>39</v>
      </c>
      <c r="L628" t="s">
        <v>8268</v>
      </c>
      <c r="M628">
        <f t="shared" si="36"/>
        <v>17</v>
      </c>
      <c r="N628" s="12" t="s">
        <v>8317</v>
      </c>
      <c r="O628" t="s">
        <v>8318</v>
      </c>
      <c r="P628" s="13">
        <f t="shared" si="37"/>
        <v>42198.559479166666</v>
      </c>
      <c r="Q628" s="13">
        <f t="shared" si="38"/>
        <v>42231.556944444441</v>
      </c>
      <c r="R628">
        <f t="shared" si="3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>
        <v>1</v>
      </c>
      <c r="L629" t="s">
        <v>8268</v>
      </c>
      <c r="M629">
        <f t="shared" si="36"/>
        <v>0</v>
      </c>
      <c r="N629" s="12" t="s">
        <v>8317</v>
      </c>
      <c r="O629" t="s">
        <v>8318</v>
      </c>
      <c r="P629" s="13">
        <f t="shared" si="37"/>
        <v>42384.306840277779</v>
      </c>
      <c r="Q629" s="13">
        <f t="shared" si="38"/>
        <v>42443.958333333328</v>
      </c>
      <c r="R629">
        <f t="shared" si="3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>
        <v>0</v>
      </c>
      <c r="L630" t="s">
        <v>8268</v>
      </c>
      <c r="M630">
        <f t="shared" si="36"/>
        <v>0</v>
      </c>
      <c r="N630" s="12" t="s">
        <v>8317</v>
      </c>
      <c r="O630" t="s">
        <v>8318</v>
      </c>
      <c r="P630" s="13">
        <f t="shared" si="37"/>
        <v>41803.692789351851</v>
      </c>
      <c r="Q630" s="13">
        <f t="shared" si="38"/>
        <v>41833.692789351851</v>
      </c>
      <c r="R630">
        <f t="shared" si="3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>
        <v>3</v>
      </c>
      <c r="L631" t="s">
        <v>8268</v>
      </c>
      <c r="M631">
        <f t="shared" si="36"/>
        <v>0</v>
      </c>
      <c r="N631" s="12" t="s">
        <v>8317</v>
      </c>
      <c r="O631" t="s">
        <v>8318</v>
      </c>
      <c r="P631" s="13">
        <f t="shared" si="37"/>
        <v>42474.637824074074</v>
      </c>
      <c r="Q631" s="13">
        <f t="shared" si="38"/>
        <v>42504.637824074074</v>
      </c>
      <c r="R631">
        <f t="shared" si="3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>
        <v>1</v>
      </c>
      <c r="L632" t="s">
        <v>8268</v>
      </c>
      <c r="M632">
        <f t="shared" si="36"/>
        <v>0</v>
      </c>
      <c r="N632" s="12" t="s">
        <v>8317</v>
      </c>
      <c r="O632" t="s">
        <v>8318</v>
      </c>
      <c r="P632" s="13">
        <f t="shared" si="37"/>
        <v>42223.619456018518</v>
      </c>
      <c r="Q632" s="13">
        <f t="shared" si="38"/>
        <v>42253.215277777781</v>
      </c>
      <c r="R632">
        <f t="shared" si="3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>
        <v>9</v>
      </c>
      <c r="L633" t="s">
        <v>8268</v>
      </c>
      <c r="M633">
        <f t="shared" si="36"/>
        <v>1</v>
      </c>
      <c r="N633" s="12" t="s">
        <v>8317</v>
      </c>
      <c r="O633" t="s">
        <v>8318</v>
      </c>
      <c r="P633" s="13">
        <f t="shared" si="37"/>
        <v>42489.772326388891</v>
      </c>
      <c r="Q633" s="13">
        <f t="shared" si="38"/>
        <v>42518.772326388891</v>
      </c>
      <c r="R633">
        <f t="shared" si="3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>
        <v>0</v>
      </c>
      <c r="L634" t="s">
        <v>8268</v>
      </c>
      <c r="M634">
        <f t="shared" si="36"/>
        <v>0</v>
      </c>
      <c r="N634" s="12" t="s">
        <v>8317</v>
      </c>
      <c r="O634" t="s">
        <v>8318</v>
      </c>
      <c r="P634" s="13">
        <f t="shared" si="37"/>
        <v>42303.659317129626</v>
      </c>
      <c r="Q634" s="13">
        <f t="shared" si="38"/>
        <v>42333.700983796298</v>
      </c>
      <c r="R634">
        <f t="shared" si="3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>
        <v>25</v>
      </c>
      <c r="L635" t="s">
        <v>8268</v>
      </c>
      <c r="M635">
        <f t="shared" si="36"/>
        <v>12</v>
      </c>
      <c r="N635" s="12" t="s">
        <v>8317</v>
      </c>
      <c r="O635" t="s">
        <v>8318</v>
      </c>
      <c r="P635" s="13">
        <f t="shared" si="37"/>
        <v>42507.29932870371</v>
      </c>
      <c r="Q635" s="13">
        <f t="shared" si="38"/>
        <v>42538.958333333328</v>
      </c>
      <c r="R635">
        <f t="shared" si="3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>
        <v>1</v>
      </c>
      <c r="L636" t="s">
        <v>8268</v>
      </c>
      <c r="M636">
        <f t="shared" si="36"/>
        <v>0</v>
      </c>
      <c r="N636" s="12" t="s">
        <v>8317</v>
      </c>
      <c r="O636" t="s">
        <v>8318</v>
      </c>
      <c r="P636" s="13">
        <f t="shared" si="37"/>
        <v>42031.928576388891</v>
      </c>
      <c r="Q636" s="13">
        <f t="shared" si="38"/>
        <v>42061.928576388891</v>
      </c>
      <c r="R636">
        <f t="shared" si="3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>
        <v>1</v>
      </c>
      <c r="L637" t="s">
        <v>8268</v>
      </c>
      <c r="M637">
        <f t="shared" si="36"/>
        <v>0</v>
      </c>
      <c r="N637" s="12" t="s">
        <v>8317</v>
      </c>
      <c r="O637" t="s">
        <v>8318</v>
      </c>
      <c r="P637" s="13">
        <f t="shared" si="37"/>
        <v>42076.092152777783</v>
      </c>
      <c r="Q637" s="13">
        <f t="shared" si="38"/>
        <v>42106.092152777783</v>
      </c>
      <c r="R637">
        <f t="shared" si="3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>
        <v>1</v>
      </c>
      <c r="L638" t="s">
        <v>8268</v>
      </c>
      <c r="M638">
        <f t="shared" si="36"/>
        <v>0</v>
      </c>
      <c r="N638" s="12" t="s">
        <v>8317</v>
      </c>
      <c r="O638" t="s">
        <v>8318</v>
      </c>
      <c r="P638" s="13">
        <f t="shared" si="37"/>
        <v>42131.455439814818</v>
      </c>
      <c r="Q638" s="13">
        <f t="shared" si="38"/>
        <v>42161.44930555555</v>
      </c>
      <c r="R638">
        <f t="shared" si="3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>
        <v>0</v>
      </c>
      <c r="L639" t="s">
        <v>8268</v>
      </c>
      <c r="M639">
        <f t="shared" si="36"/>
        <v>0</v>
      </c>
      <c r="N639" s="12" t="s">
        <v>8317</v>
      </c>
      <c r="O639" t="s">
        <v>8318</v>
      </c>
      <c r="P639" s="13">
        <f t="shared" si="37"/>
        <v>42762.962013888886</v>
      </c>
      <c r="Q639" s="13">
        <f t="shared" si="38"/>
        <v>42791.961111111115</v>
      </c>
      <c r="R639">
        <f t="shared" si="3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>
        <v>6</v>
      </c>
      <c r="L640" t="s">
        <v>8268</v>
      </c>
      <c r="M640">
        <f t="shared" si="36"/>
        <v>0</v>
      </c>
      <c r="N640" s="12" t="s">
        <v>8317</v>
      </c>
      <c r="O640" t="s">
        <v>8318</v>
      </c>
      <c r="P640" s="13">
        <f t="shared" si="37"/>
        <v>42759.593310185184</v>
      </c>
      <c r="Q640" s="13">
        <f t="shared" si="38"/>
        <v>42819.55164351852</v>
      </c>
      <c r="R640">
        <f t="shared" si="3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>
        <v>1</v>
      </c>
      <c r="L641" t="s">
        <v>8268</v>
      </c>
      <c r="M641">
        <f t="shared" si="36"/>
        <v>0</v>
      </c>
      <c r="N641" s="12" t="s">
        <v>8317</v>
      </c>
      <c r="O641" t="s">
        <v>8318</v>
      </c>
      <c r="P641" s="13">
        <f t="shared" si="37"/>
        <v>41865.583275462966</v>
      </c>
      <c r="Q641" s="13">
        <f t="shared" si="38"/>
        <v>41925.583275462966</v>
      </c>
      <c r="R641">
        <f t="shared" si="3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>
        <v>2</v>
      </c>
      <c r="L642" t="s">
        <v>8269</v>
      </c>
      <c r="M642">
        <f t="shared" ref="M642:M705" si="40">ROUND(E642/D642*100,0)</f>
        <v>144</v>
      </c>
      <c r="N642" s="12" t="s">
        <v>8317</v>
      </c>
      <c r="O642" t="s">
        <v>8319</v>
      </c>
      <c r="P642" s="13">
        <f t="shared" ref="P642:P705" si="41">(((J642/60)/60)/24)+DATE(1970,1,1)</f>
        <v>42683.420312500006</v>
      </c>
      <c r="Q642" s="13">
        <f t="shared" ref="Q642:Q705" si="42">(((I642/60)/60)/24)+DATE(1970,1,1)</f>
        <v>42698.958333333328</v>
      </c>
      <c r="R642">
        <f t="shared" si="3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>
        <v>315</v>
      </c>
      <c r="L643" t="s">
        <v>8269</v>
      </c>
      <c r="M643">
        <f t="shared" si="40"/>
        <v>119</v>
      </c>
      <c r="N643" s="12" t="s">
        <v>8317</v>
      </c>
      <c r="O643" t="s">
        <v>8319</v>
      </c>
      <c r="P643" s="13">
        <f t="shared" si="41"/>
        <v>42199.57</v>
      </c>
      <c r="Q643" s="13">
        <f t="shared" si="42"/>
        <v>42229.57</v>
      </c>
      <c r="R643">
        <f t="shared" ref="R643:R706" si="43">YEAR(P643)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>
        <v>2174</v>
      </c>
      <c r="L644" t="s">
        <v>8269</v>
      </c>
      <c r="M644">
        <f t="shared" si="40"/>
        <v>1460</v>
      </c>
      <c r="N644" s="12" t="s">
        <v>8317</v>
      </c>
      <c r="O644" t="s">
        <v>8319</v>
      </c>
      <c r="P644" s="13">
        <f t="shared" si="41"/>
        <v>42199.651319444441</v>
      </c>
      <c r="Q644" s="13">
        <f t="shared" si="42"/>
        <v>42235.651319444441</v>
      </c>
      <c r="R644">
        <f t="shared" si="43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>
        <v>152</v>
      </c>
      <c r="L645" t="s">
        <v>8269</v>
      </c>
      <c r="M645">
        <f t="shared" si="40"/>
        <v>106</v>
      </c>
      <c r="N645" s="12" t="s">
        <v>8317</v>
      </c>
      <c r="O645" t="s">
        <v>8319</v>
      </c>
      <c r="P645" s="13">
        <f t="shared" si="41"/>
        <v>42100.642071759255</v>
      </c>
      <c r="Q645" s="13">
        <f t="shared" si="42"/>
        <v>42155.642071759255</v>
      </c>
      <c r="R645">
        <f t="shared" si="43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>
        <v>1021</v>
      </c>
      <c r="L646" t="s">
        <v>8269</v>
      </c>
      <c r="M646">
        <f t="shared" si="40"/>
        <v>300</v>
      </c>
      <c r="N646" s="12" t="s">
        <v>8317</v>
      </c>
      <c r="O646" t="s">
        <v>8319</v>
      </c>
      <c r="P646" s="13">
        <f t="shared" si="41"/>
        <v>41898.665960648148</v>
      </c>
      <c r="Q646" s="13">
        <f t="shared" si="42"/>
        <v>41941.041666666664</v>
      </c>
      <c r="R646">
        <f t="shared" si="43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>
        <v>237</v>
      </c>
      <c r="L647" t="s">
        <v>8269</v>
      </c>
      <c r="M647">
        <f t="shared" si="40"/>
        <v>279</v>
      </c>
      <c r="N647" s="12" t="s">
        <v>8317</v>
      </c>
      <c r="O647" t="s">
        <v>8319</v>
      </c>
      <c r="P647" s="13">
        <f t="shared" si="41"/>
        <v>42564.026319444441</v>
      </c>
      <c r="Q647" s="13">
        <f t="shared" si="42"/>
        <v>42594.026319444441</v>
      </c>
      <c r="R647">
        <f t="shared" si="43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>
        <v>27</v>
      </c>
      <c r="L648" t="s">
        <v>8269</v>
      </c>
      <c r="M648">
        <f t="shared" si="40"/>
        <v>132</v>
      </c>
      <c r="N648" s="12" t="s">
        <v>8317</v>
      </c>
      <c r="O648" t="s">
        <v>8319</v>
      </c>
      <c r="P648" s="13">
        <f t="shared" si="41"/>
        <v>41832.852627314816</v>
      </c>
      <c r="Q648" s="13">
        <f t="shared" si="42"/>
        <v>41862.852627314816</v>
      </c>
      <c r="R648">
        <f t="shared" si="43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>
        <v>17</v>
      </c>
      <c r="L649" t="s">
        <v>8269</v>
      </c>
      <c r="M649">
        <f t="shared" si="40"/>
        <v>107</v>
      </c>
      <c r="N649" s="12" t="s">
        <v>8317</v>
      </c>
      <c r="O649" t="s">
        <v>8319</v>
      </c>
      <c r="P649" s="13">
        <f t="shared" si="41"/>
        <v>42416.767928240741</v>
      </c>
      <c r="Q649" s="13">
        <f t="shared" si="42"/>
        <v>42446.726261574076</v>
      </c>
      <c r="R649">
        <f t="shared" si="43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>
        <v>27</v>
      </c>
      <c r="L650" t="s">
        <v>8269</v>
      </c>
      <c r="M650">
        <f t="shared" si="40"/>
        <v>127</v>
      </c>
      <c r="N650" s="12" t="s">
        <v>8317</v>
      </c>
      <c r="O650" t="s">
        <v>8319</v>
      </c>
      <c r="P650" s="13">
        <f t="shared" si="41"/>
        <v>41891.693379629629</v>
      </c>
      <c r="Q650" s="13">
        <f t="shared" si="42"/>
        <v>41926.693379629629</v>
      </c>
      <c r="R650">
        <f t="shared" si="43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>
        <v>82</v>
      </c>
      <c r="L651" t="s">
        <v>8269</v>
      </c>
      <c r="M651">
        <f t="shared" si="40"/>
        <v>140</v>
      </c>
      <c r="N651" s="12" t="s">
        <v>8317</v>
      </c>
      <c r="O651" t="s">
        <v>8319</v>
      </c>
      <c r="P651" s="13">
        <f t="shared" si="41"/>
        <v>41877.912187499998</v>
      </c>
      <c r="Q651" s="13">
        <f t="shared" si="42"/>
        <v>41898.912187499998</v>
      </c>
      <c r="R651">
        <f t="shared" si="43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>
        <v>48</v>
      </c>
      <c r="L652" t="s">
        <v>8269</v>
      </c>
      <c r="M652">
        <f t="shared" si="40"/>
        <v>112</v>
      </c>
      <c r="N652" s="12" t="s">
        <v>8317</v>
      </c>
      <c r="O652" t="s">
        <v>8319</v>
      </c>
      <c r="P652" s="13">
        <f t="shared" si="41"/>
        <v>41932.036851851852</v>
      </c>
      <c r="Q652" s="13">
        <f t="shared" si="42"/>
        <v>41992.078518518523</v>
      </c>
      <c r="R652">
        <f t="shared" si="43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>
        <v>105</v>
      </c>
      <c r="L653" t="s">
        <v>8269</v>
      </c>
      <c r="M653">
        <f t="shared" si="40"/>
        <v>101</v>
      </c>
      <c r="N653" s="12" t="s">
        <v>8317</v>
      </c>
      <c r="O653" t="s">
        <v>8319</v>
      </c>
      <c r="P653" s="13">
        <f t="shared" si="41"/>
        <v>41956.017488425925</v>
      </c>
      <c r="Q653" s="13">
        <f t="shared" si="42"/>
        <v>41986.017488425925</v>
      </c>
      <c r="R653">
        <f t="shared" si="43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>
        <v>28</v>
      </c>
      <c r="L654" t="s">
        <v>8269</v>
      </c>
      <c r="M654">
        <f t="shared" si="40"/>
        <v>100</v>
      </c>
      <c r="N654" s="12" t="s">
        <v>8317</v>
      </c>
      <c r="O654" t="s">
        <v>8319</v>
      </c>
      <c r="P654" s="13">
        <f t="shared" si="41"/>
        <v>42675.690393518518</v>
      </c>
      <c r="Q654" s="13">
        <f t="shared" si="42"/>
        <v>42705.732060185182</v>
      </c>
      <c r="R654">
        <f t="shared" si="43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>
        <v>1107</v>
      </c>
      <c r="L655" t="s">
        <v>8269</v>
      </c>
      <c r="M655">
        <f t="shared" si="40"/>
        <v>141</v>
      </c>
      <c r="N655" s="12" t="s">
        <v>8317</v>
      </c>
      <c r="O655" t="s">
        <v>8319</v>
      </c>
      <c r="P655" s="13">
        <f t="shared" si="41"/>
        <v>42199.618518518517</v>
      </c>
      <c r="Q655" s="13">
        <f t="shared" si="42"/>
        <v>42236.618518518517</v>
      </c>
      <c r="R655">
        <f t="shared" si="43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>
        <v>1013</v>
      </c>
      <c r="L656" t="s">
        <v>8269</v>
      </c>
      <c r="M656">
        <f t="shared" si="40"/>
        <v>267</v>
      </c>
      <c r="N656" s="12" t="s">
        <v>8317</v>
      </c>
      <c r="O656" t="s">
        <v>8319</v>
      </c>
      <c r="P656" s="13">
        <f t="shared" si="41"/>
        <v>42163.957326388889</v>
      </c>
      <c r="Q656" s="13">
        <f t="shared" si="42"/>
        <v>42193.957326388889</v>
      </c>
      <c r="R656">
        <f t="shared" si="43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>
        <v>274</v>
      </c>
      <c r="L657" t="s">
        <v>8269</v>
      </c>
      <c r="M657">
        <f t="shared" si="40"/>
        <v>147</v>
      </c>
      <c r="N657" s="12" t="s">
        <v>8317</v>
      </c>
      <c r="O657" t="s">
        <v>8319</v>
      </c>
      <c r="P657" s="13">
        <f t="shared" si="41"/>
        <v>42045.957314814819</v>
      </c>
      <c r="Q657" s="13">
        <f t="shared" si="42"/>
        <v>42075.915648148148</v>
      </c>
      <c r="R657">
        <f t="shared" si="43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>
        <v>87</v>
      </c>
      <c r="L658" t="s">
        <v>8269</v>
      </c>
      <c r="M658">
        <f t="shared" si="40"/>
        <v>214</v>
      </c>
      <c r="N658" s="12" t="s">
        <v>8317</v>
      </c>
      <c r="O658" t="s">
        <v>8319</v>
      </c>
      <c r="P658" s="13">
        <f t="shared" si="41"/>
        <v>42417.804618055554</v>
      </c>
      <c r="Q658" s="13">
        <f t="shared" si="42"/>
        <v>42477.762951388882</v>
      </c>
      <c r="R658">
        <f t="shared" si="43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>
        <v>99</v>
      </c>
      <c r="L659" t="s">
        <v>8269</v>
      </c>
      <c r="M659">
        <f t="shared" si="40"/>
        <v>126</v>
      </c>
      <c r="N659" s="12" t="s">
        <v>8317</v>
      </c>
      <c r="O659" t="s">
        <v>8319</v>
      </c>
      <c r="P659" s="13">
        <f t="shared" si="41"/>
        <v>42331.84574074074</v>
      </c>
      <c r="Q659" s="13">
        <f t="shared" si="42"/>
        <v>42361.84574074074</v>
      </c>
      <c r="R659">
        <f t="shared" si="43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>
        <v>276</v>
      </c>
      <c r="L660" t="s">
        <v>8269</v>
      </c>
      <c r="M660">
        <f t="shared" si="40"/>
        <v>104</v>
      </c>
      <c r="N660" s="12" t="s">
        <v>8317</v>
      </c>
      <c r="O660" t="s">
        <v>8319</v>
      </c>
      <c r="P660" s="13">
        <f t="shared" si="41"/>
        <v>42179.160752314812</v>
      </c>
      <c r="Q660" s="13">
        <f t="shared" si="42"/>
        <v>42211.75</v>
      </c>
      <c r="R660">
        <f t="shared" si="43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>
        <v>21</v>
      </c>
      <c r="L661" t="s">
        <v>8269</v>
      </c>
      <c r="M661">
        <f t="shared" si="40"/>
        <v>101</v>
      </c>
      <c r="N661" s="12" t="s">
        <v>8317</v>
      </c>
      <c r="O661" t="s">
        <v>8319</v>
      </c>
      <c r="P661" s="13">
        <f t="shared" si="41"/>
        <v>42209.593692129631</v>
      </c>
      <c r="Q661" s="13">
        <f t="shared" si="42"/>
        <v>42239.593692129631</v>
      </c>
      <c r="R661">
        <f t="shared" si="43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>
        <v>18</v>
      </c>
      <c r="L662" t="s">
        <v>8269</v>
      </c>
      <c r="M662">
        <f t="shared" si="40"/>
        <v>3</v>
      </c>
      <c r="N662" s="12" t="s">
        <v>8317</v>
      </c>
      <c r="O662" t="s">
        <v>8319</v>
      </c>
      <c r="P662" s="13">
        <f t="shared" si="41"/>
        <v>41922.741655092592</v>
      </c>
      <c r="Q662" s="13">
        <f t="shared" si="42"/>
        <v>41952.783321759263</v>
      </c>
      <c r="R662">
        <f t="shared" si="43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>
        <v>9</v>
      </c>
      <c r="L663" t="s">
        <v>8269</v>
      </c>
      <c r="M663">
        <f t="shared" si="40"/>
        <v>1</v>
      </c>
      <c r="N663" s="12" t="s">
        <v>8317</v>
      </c>
      <c r="O663" t="s">
        <v>8319</v>
      </c>
      <c r="P663" s="13">
        <f t="shared" si="41"/>
        <v>42636.645358796297</v>
      </c>
      <c r="Q663" s="13">
        <f t="shared" si="42"/>
        <v>42666.645358796297</v>
      </c>
      <c r="R663">
        <f t="shared" si="43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>
        <v>4</v>
      </c>
      <c r="L664" t="s">
        <v>8269</v>
      </c>
      <c r="M664">
        <f t="shared" si="40"/>
        <v>0</v>
      </c>
      <c r="N664" s="12" t="s">
        <v>8317</v>
      </c>
      <c r="O664" t="s">
        <v>8319</v>
      </c>
      <c r="P664" s="13">
        <f t="shared" si="41"/>
        <v>41990.438043981485</v>
      </c>
      <c r="Q664" s="13">
        <f t="shared" si="42"/>
        <v>42020.438043981485</v>
      </c>
      <c r="R664">
        <f t="shared" si="43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>
        <v>7</v>
      </c>
      <c r="L665" t="s">
        <v>8269</v>
      </c>
      <c r="M665">
        <f t="shared" si="40"/>
        <v>0</v>
      </c>
      <c r="N665" s="12" t="s">
        <v>8317</v>
      </c>
      <c r="O665" t="s">
        <v>8319</v>
      </c>
      <c r="P665" s="13">
        <f t="shared" si="41"/>
        <v>42173.843240740738</v>
      </c>
      <c r="Q665" s="13">
        <f t="shared" si="42"/>
        <v>42203.843240740738</v>
      </c>
      <c r="R665">
        <f t="shared" si="43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>
        <v>29</v>
      </c>
      <c r="L666" t="s">
        <v>8269</v>
      </c>
      <c r="M666">
        <f t="shared" si="40"/>
        <v>8</v>
      </c>
      <c r="N666" s="12" t="s">
        <v>8317</v>
      </c>
      <c r="O666" t="s">
        <v>8319</v>
      </c>
      <c r="P666" s="13">
        <f t="shared" si="41"/>
        <v>42077.666377314818</v>
      </c>
      <c r="Q666" s="13">
        <f t="shared" si="42"/>
        <v>42107.666377314818</v>
      </c>
      <c r="R666">
        <f t="shared" si="43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>
        <v>12</v>
      </c>
      <c r="L667" t="s">
        <v>8269</v>
      </c>
      <c r="M667">
        <f t="shared" si="40"/>
        <v>19</v>
      </c>
      <c r="N667" s="12" t="s">
        <v>8317</v>
      </c>
      <c r="O667" t="s">
        <v>8319</v>
      </c>
      <c r="P667" s="13">
        <f t="shared" si="41"/>
        <v>42688.711354166662</v>
      </c>
      <c r="Q667" s="13">
        <f t="shared" si="42"/>
        <v>42748.711354166662</v>
      </c>
      <c r="R667">
        <f t="shared" si="43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>
        <v>4</v>
      </c>
      <c r="L668" t="s">
        <v>8269</v>
      </c>
      <c r="M668">
        <f t="shared" si="40"/>
        <v>0</v>
      </c>
      <c r="N668" s="12" t="s">
        <v>8317</v>
      </c>
      <c r="O668" t="s">
        <v>8319</v>
      </c>
      <c r="P668" s="13">
        <f t="shared" si="41"/>
        <v>41838.832152777781</v>
      </c>
      <c r="Q668" s="13">
        <f t="shared" si="42"/>
        <v>41868.832152777781</v>
      </c>
      <c r="R668">
        <f t="shared" si="43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>
        <v>28</v>
      </c>
      <c r="L669" t="s">
        <v>8269</v>
      </c>
      <c r="M669">
        <f t="shared" si="40"/>
        <v>10</v>
      </c>
      <c r="N669" s="12" t="s">
        <v>8317</v>
      </c>
      <c r="O669" t="s">
        <v>8319</v>
      </c>
      <c r="P669" s="13">
        <f t="shared" si="41"/>
        <v>42632.373414351852</v>
      </c>
      <c r="Q669" s="13">
        <f t="shared" si="42"/>
        <v>42672.373414351852</v>
      </c>
      <c r="R669">
        <f t="shared" si="43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>
        <v>25</v>
      </c>
      <c r="L670" t="s">
        <v>8269</v>
      </c>
      <c r="M670">
        <f t="shared" si="40"/>
        <v>5</v>
      </c>
      <c r="N670" s="12" t="s">
        <v>8317</v>
      </c>
      <c r="O670" t="s">
        <v>8319</v>
      </c>
      <c r="P670" s="13">
        <f t="shared" si="41"/>
        <v>42090.831273148149</v>
      </c>
      <c r="Q670" s="13">
        <f t="shared" si="42"/>
        <v>42135.831273148149</v>
      </c>
      <c r="R670">
        <f t="shared" si="43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>
        <v>28</v>
      </c>
      <c r="L671" t="s">
        <v>8269</v>
      </c>
      <c r="M671">
        <f t="shared" si="40"/>
        <v>22</v>
      </c>
      <c r="N671" s="12" t="s">
        <v>8317</v>
      </c>
      <c r="O671" t="s">
        <v>8319</v>
      </c>
      <c r="P671" s="13">
        <f t="shared" si="41"/>
        <v>42527.625671296293</v>
      </c>
      <c r="Q671" s="13">
        <f t="shared" si="42"/>
        <v>42557.625671296293</v>
      </c>
      <c r="R671">
        <f t="shared" si="43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>
        <v>310</v>
      </c>
      <c r="L672" t="s">
        <v>8269</v>
      </c>
      <c r="M672">
        <f t="shared" si="40"/>
        <v>29</v>
      </c>
      <c r="N672" s="12" t="s">
        <v>8317</v>
      </c>
      <c r="O672" t="s">
        <v>8319</v>
      </c>
      <c r="P672" s="13">
        <f t="shared" si="41"/>
        <v>42506.709722222222</v>
      </c>
      <c r="Q672" s="13">
        <f t="shared" si="42"/>
        <v>42540.340277777781</v>
      </c>
      <c r="R672">
        <f t="shared" si="43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>
        <v>15</v>
      </c>
      <c r="L673" t="s">
        <v>8269</v>
      </c>
      <c r="M673">
        <f t="shared" si="40"/>
        <v>39</v>
      </c>
      <c r="N673" s="12" t="s">
        <v>8317</v>
      </c>
      <c r="O673" t="s">
        <v>8319</v>
      </c>
      <c r="P673" s="13">
        <f t="shared" si="41"/>
        <v>41984.692731481482</v>
      </c>
      <c r="Q673" s="13">
        <f t="shared" si="42"/>
        <v>42018.166666666672</v>
      </c>
      <c r="R673">
        <f t="shared" si="43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>
        <v>215</v>
      </c>
      <c r="L674" t="s">
        <v>8269</v>
      </c>
      <c r="M674">
        <f t="shared" si="40"/>
        <v>22</v>
      </c>
      <c r="N674" s="12" t="s">
        <v>8317</v>
      </c>
      <c r="O674" t="s">
        <v>8319</v>
      </c>
      <c r="P674" s="13">
        <f t="shared" si="41"/>
        <v>41974.219490740739</v>
      </c>
      <c r="Q674" s="13">
        <f t="shared" si="42"/>
        <v>42005.207638888889</v>
      </c>
      <c r="R674">
        <f t="shared" si="43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>
        <v>3</v>
      </c>
      <c r="L675" t="s">
        <v>8269</v>
      </c>
      <c r="M675">
        <f t="shared" si="40"/>
        <v>0</v>
      </c>
      <c r="N675" s="12" t="s">
        <v>8317</v>
      </c>
      <c r="O675" t="s">
        <v>8319</v>
      </c>
      <c r="P675" s="13">
        <f t="shared" si="41"/>
        <v>41838.840474537035</v>
      </c>
      <c r="Q675" s="13">
        <f t="shared" si="42"/>
        <v>41883.840474537035</v>
      </c>
      <c r="R675">
        <f t="shared" si="43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>
        <v>2</v>
      </c>
      <c r="L676" t="s">
        <v>8269</v>
      </c>
      <c r="M676">
        <f t="shared" si="40"/>
        <v>0</v>
      </c>
      <c r="N676" s="12" t="s">
        <v>8317</v>
      </c>
      <c r="O676" t="s">
        <v>8319</v>
      </c>
      <c r="P676" s="13">
        <f t="shared" si="41"/>
        <v>41803.116053240738</v>
      </c>
      <c r="Q676" s="13">
        <f t="shared" si="42"/>
        <v>41863.116053240738</v>
      </c>
      <c r="R676">
        <f t="shared" si="43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>
        <v>26</v>
      </c>
      <c r="L677" t="s">
        <v>8269</v>
      </c>
      <c r="M677">
        <f t="shared" si="40"/>
        <v>15</v>
      </c>
      <c r="N677" s="12" t="s">
        <v>8317</v>
      </c>
      <c r="O677" t="s">
        <v>8319</v>
      </c>
      <c r="P677" s="13">
        <f t="shared" si="41"/>
        <v>41975.930601851855</v>
      </c>
      <c r="Q677" s="13">
        <f t="shared" si="42"/>
        <v>42005.290972222225</v>
      </c>
      <c r="R677">
        <f t="shared" si="43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>
        <v>24</v>
      </c>
      <c r="L678" t="s">
        <v>8269</v>
      </c>
      <c r="M678">
        <f t="shared" si="40"/>
        <v>1</v>
      </c>
      <c r="N678" s="12" t="s">
        <v>8317</v>
      </c>
      <c r="O678" t="s">
        <v>8319</v>
      </c>
      <c r="P678" s="13">
        <f t="shared" si="41"/>
        <v>42012.768298611118</v>
      </c>
      <c r="Q678" s="13">
        <f t="shared" si="42"/>
        <v>42042.768298611118</v>
      </c>
      <c r="R678">
        <f t="shared" si="43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>
        <v>96</v>
      </c>
      <c r="L679" t="s">
        <v>8269</v>
      </c>
      <c r="M679">
        <f t="shared" si="40"/>
        <v>26</v>
      </c>
      <c r="N679" s="12" t="s">
        <v>8317</v>
      </c>
      <c r="O679" t="s">
        <v>8319</v>
      </c>
      <c r="P679" s="13">
        <f t="shared" si="41"/>
        <v>42504.403877314813</v>
      </c>
      <c r="Q679" s="13">
        <f t="shared" si="42"/>
        <v>42549.403877314813</v>
      </c>
      <c r="R679">
        <f t="shared" si="43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>
        <v>17</v>
      </c>
      <c r="L680" t="s">
        <v>8269</v>
      </c>
      <c r="M680">
        <f t="shared" si="40"/>
        <v>4</v>
      </c>
      <c r="N680" s="12" t="s">
        <v>8317</v>
      </c>
      <c r="O680" t="s">
        <v>8319</v>
      </c>
      <c r="P680" s="13">
        <f t="shared" si="41"/>
        <v>42481.376597222217</v>
      </c>
      <c r="Q680" s="13">
        <f t="shared" si="42"/>
        <v>42511.376597222217</v>
      </c>
      <c r="R680">
        <f t="shared" si="43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>
        <v>94</v>
      </c>
      <c r="L681" t="s">
        <v>8269</v>
      </c>
      <c r="M681">
        <f t="shared" si="40"/>
        <v>15</v>
      </c>
      <c r="N681" s="12" t="s">
        <v>8317</v>
      </c>
      <c r="O681" t="s">
        <v>8319</v>
      </c>
      <c r="P681" s="13">
        <f t="shared" si="41"/>
        <v>42556.695706018523</v>
      </c>
      <c r="Q681" s="13">
        <f t="shared" si="42"/>
        <v>42616.695706018523</v>
      </c>
      <c r="R681">
        <f t="shared" si="43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>
        <v>129</v>
      </c>
      <c r="L682" t="s">
        <v>8269</v>
      </c>
      <c r="M682">
        <f t="shared" si="40"/>
        <v>26</v>
      </c>
      <c r="N682" s="12" t="s">
        <v>8317</v>
      </c>
      <c r="O682" t="s">
        <v>8319</v>
      </c>
      <c r="P682" s="13">
        <f t="shared" si="41"/>
        <v>41864.501516203702</v>
      </c>
      <c r="Q682" s="13">
        <f t="shared" si="42"/>
        <v>41899.501516203702</v>
      </c>
      <c r="R682">
        <f t="shared" si="43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>
        <v>1</v>
      </c>
      <c r="L683" t="s">
        <v>8269</v>
      </c>
      <c r="M683">
        <f t="shared" si="40"/>
        <v>0</v>
      </c>
      <c r="N683" s="12" t="s">
        <v>8317</v>
      </c>
      <c r="O683" t="s">
        <v>8319</v>
      </c>
      <c r="P683" s="13">
        <f t="shared" si="41"/>
        <v>42639.805601851855</v>
      </c>
      <c r="Q683" s="13">
        <f t="shared" si="42"/>
        <v>42669.805601851855</v>
      </c>
      <c r="R683">
        <f t="shared" si="43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>
        <v>4</v>
      </c>
      <c r="L684" t="s">
        <v>8269</v>
      </c>
      <c r="M684">
        <f t="shared" si="40"/>
        <v>0</v>
      </c>
      <c r="N684" s="12" t="s">
        <v>8317</v>
      </c>
      <c r="O684" t="s">
        <v>8319</v>
      </c>
      <c r="P684" s="13">
        <f t="shared" si="41"/>
        <v>42778.765300925923</v>
      </c>
      <c r="Q684" s="13">
        <f t="shared" si="42"/>
        <v>42808.723634259266</v>
      </c>
      <c r="R684">
        <f t="shared" si="43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>
        <v>3</v>
      </c>
      <c r="L685" t="s">
        <v>8269</v>
      </c>
      <c r="M685">
        <f t="shared" si="40"/>
        <v>1</v>
      </c>
      <c r="N685" s="12" t="s">
        <v>8317</v>
      </c>
      <c r="O685" t="s">
        <v>8319</v>
      </c>
      <c r="P685" s="13">
        <f t="shared" si="41"/>
        <v>42634.900046296301</v>
      </c>
      <c r="Q685" s="13">
        <f t="shared" si="42"/>
        <v>42674.900046296301</v>
      </c>
      <c r="R685">
        <f t="shared" si="43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>
        <v>135</v>
      </c>
      <c r="L686" t="s">
        <v>8269</v>
      </c>
      <c r="M686">
        <f t="shared" si="40"/>
        <v>7</v>
      </c>
      <c r="N686" s="12" t="s">
        <v>8317</v>
      </c>
      <c r="O686" t="s">
        <v>8319</v>
      </c>
      <c r="P686" s="13">
        <f t="shared" si="41"/>
        <v>41809.473275462966</v>
      </c>
      <c r="Q686" s="13">
        <f t="shared" si="42"/>
        <v>41845.125</v>
      </c>
      <c r="R686">
        <f t="shared" si="43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>
        <v>10</v>
      </c>
      <c r="L687" t="s">
        <v>8269</v>
      </c>
      <c r="M687">
        <f t="shared" si="40"/>
        <v>28</v>
      </c>
      <c r="N687" s="12" t="s">
        <v>8317</v>
      </c>
      <c r="O687" t="s">
        <v>8319</v>
      </c>
      <c r="P687" s="13">
        <f t="shared" si="41"/>
        <v>41971.866574074069</v>
      </c>
      <c r="Q687" s="13">
        <f t="shared" si="42"/>
        <v>42016.866574074069</v>
      </c>
      <c r="R687">
        <f t="shared" si="43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>
        <v>0</v>
      </c>
      <c r="L688" t="s">
        <v>8269</v>
      </c>
      <c r="M688">
        <f t="shared" si="40"/>
        <v>0</v>
      </c>
      <c r="N688" s="12" t="s">
        <v>8317</v>
      </c>
      <c r="O688" t="s">
        <v>8319</v>
      </c>
      <c r="P688" s="13">
        <f t="shared" si="41"/>
        <v>42189.673263888893</v>
      </c>
      <c r="Q688" s="13">
        <f t="shared" si="42"/>
        <v>42219.673263888893</v>
      </c>
      <c r="R688">
        <f t="shared" si="43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>
        <v>6</v>
      </c>
      <c r="L689" t="s">
        <v>8269</v>
      </c>
      <c r="M689">
        <f t="shared" si="40"/>
        <v>4</v>
      </c>
      <c r="N689" s="12" t="s">
        <v>8317</v>
      </c>
      <c r="O689" t="s">
        <v>8319</v>
      </c>
      <c r="P689" s="13">
        <f t="shared" si="41"/>
        <v>42711.750613425931</v>
      </c>
      <c r="Q689" s="13">
        <f t="shared" si="42"/>
        <v>42771.750613425931</v>
      </c>
      <c r="R689">
        <f t="shared" si="43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>
        <v>36</v>
      </c>
      <c r="L690" t="s">
        <v>8269</v>
      </c>
      <c r="M690">
        <f t="shared" si="40"/>
        <v>73</v>
      </c>
      <c r="N690" s="12" t="s">
        <v>8317</v>
      </c>
      <c r="O690" t="s">
        <v>8319</v>
      </c>
      <c r="P690" s="13">
        <f t="shared" si="41"/>
        <v>42262.104780092588</v>
      </c>
      <c r="Q690" s="13">
        <f t="shared" si="42"/>
        <v>42292.104780092588</v>
      </c>
      <c r="R690">
        <f t="shared" si="43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>
        <v>336</v>
      </c>
      <c r="L691" t="s">
        <v>8269</v>
      </c>
      <c r="M691">
        <f t="shared" si="40"/>
        <v>58</v>
      </c>
      <c r="N691" s="12" t="s">
        <v>8317</v>
      </c>
      <c r="O691" t="s">
        <v>8319</v>
      </c>
      <c r="P691" s="13">
        <f t="shared" si="41"/>
        <v>42675.66778935185</v>
      </c>
      <c r="Q691" s="13">
        <f t="shared" si="42"/>
        <v>42712.207638888889</v>
      </c>
      <c r="R691">
        <f t="shared" si="43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>
        <v>34</v>
      </c>
      <c r="L692" t="s">
        <v>8269</v>
      </c>
      <c r="M692">
        <f t="shared" si="40"/>
        <v>12</v>
      </c>
      <c r="N692" s="12" t="s">
        <v>8317</v>
      </c>
      <c r="O692" t="s">
        <v>8319</v>
      </c>
      <c r="P692" s="13">
        <f t="shared" si="41"/>
        <v>42579.634733796294</v>
      </c>
      <c r="Q692" s="13">
        <f t="shared" si="42"/>
        <v>42622.25</v>
      </c>
      <c r="R692">
        <f t="shared" si="43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>
        <v>10</v>
      </c>
      <c r="L693" t="s">
        <v>8269</v>
      </c>
      <c r="M693">
        <f t="shared" si="40"/>
        <v>1</v>
      </c>
      <c r="N693" s="12" t="s">
        <v>8317</v>
      </c>
      <c r="O693" t="s">
        <v>8319</v>
      </c>
      <c r="P693" s="13">
        <f t="shared" si="41"/>
        <v>42158.028310185182</v>
      </c>
      <c r="Q693" s="13">
        <f t="shared" si="42"/>
        <v>42186.028310185182</v>
      </c>
      <c r="R693">
        <f t="shared" si="43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>
        <v>201</v>
      </c>
      <c r="L694" t="s">
        <v>8269</v>
      </c>
      <c r="M694">
        <f t="shared" si="40"/>
        <v>7</v>
      </c>
      <c r="N694" s="12" t="s">
        <v>8317</v>
      </c>
      <c r="O694" t="s">
        <v>8319</v>
      </c>
      <c r="P694" s="13">
        <f t="shared" si="41"/>
        <v>42696.37572916667</v>
      </c>
      <c r="Q694" s="13">
        <f t="shared" si="42"/>
        <v>42726.37572916667</v>
      </c>
      <c r="R694">
        <f t="shared" si="43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>
        <v>296</v>
      </c>
      <c r="L695" t="s">
        <v>8269</v>
      </c>
      <c r="M695">
        <f t="shared" si="40"/>
        <v>35</v>
      </c>
      <c r="N695" s="12" t="s">
        <v>8317</v>
      </c>
      <c r="O695" t="s">
        <v>8319</v>
      </c>
      <c r="P695" s="13">
        <f t="shared" si="41"/>
        <v>42094.808182870373</v>
      </c>
      <c r="Q695" s="13">
        <f t="shared" si="42"/>
        <v>42124.808182870373</v>
      </c>
      <c r="R695">
        <f t="shared" si="43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>
        <v>7</v>
      </c>
      <c r="L696" t="s">
        <v>8269</v>
      </c>
      <c r="M696">
        <f t="shared" si="40"/>
        <v>0</v>
      </c>
      <c r="N696" s="12" t="s">
        <v>8317</v>
      </c>
      <c r="O696" t="s">
        <v>8319</v>
      </c>
      <c r="P696" s="13">
        <f t="shared" si="41"/>
        <v>42737.663877314815</v>
      </c>
      <c r="Q696" s="13">
        <f t="shared" si="42"/>
        <v>42767.663877314815</v>
      </c>
      <c r="R696">
        <f t="shared" si="43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>
        <v>7</v>
      </c>
      <c r="L697" t="s">
        <v>8269</v>
      </c>
      <c r="M697">
        <f t="shared" si="40"/>
        <v>1</v>
      </c>
      <c r="N697" s="12" t="s">
        <v>8317</v>
      </c>
      <c r="O697" t="s">
        <v>8319</v>
      </c>
      <c r="P697" s="13">
        <f t="shared" si="41"/>
        <v>41913.521064814813</v>
      </c>
      <c r="Q697" s="13">
        <f t="shared" si="42"/>
        <v>41943.521064814813</v>
      </c>
      <c r="R697">
        <f t="shared" si="43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>
        <v>1</v>
      </c>
      <c r="L698" t="s">
        <v>8269</v>
      </c>
      <c r="M698">
        <f t="shared" si="40"/>
        <v>0</v>
      </c>
      <c r="N698" s="12" t="s">
        <v>8317</v>
      </c>
      <c r="O698" t="s">
        <v>8319</v>
      </c>
      <c r="P698" s="13">
        <f t="shared" si="41"/>
        <v>41815.927106481482</v>
      </c>
      <c r="Q698" s="13">
        <f t="shared" si="42"/>
        <v>41845.927106481482</v>
      </c>
      <c r="R698">
        <f t="shared" si="43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>
        <v>114</v>
      </c>
      <c r="L699" t="s">
        <v>8269</v>
      </c>
      <c r="M699">
        <f t="shared" si="40"/>
        <v>46</v>
      </c>
      <c r="N699" s="12" t="s">
        <v>8317</v>
      </c>
      <c r="O699" t="s">
        <v>8319</v>
      </c>
      <c r="P699" s="13">
        <f t="shared" si="41"/>
        <v>42388.523020833338</v>
      </c>
      <c r="Q699" s="13">
        <f t="shared" si="42"/>
        <v>42403.523020833338</v>
      </c>
      <c r="R699">
        <f t="shared" si="43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>
        <v>29</v>
      </c>
      <c r="L700" t="s">
        <v>8269</v>
      </c>
      <c r="M700">
        <f t="shared" si="40"/>
        <v>15</v>
      </c>
      <c r="N700" s="12" t="s">
        <v>8317</v>
      </c>
      <c r="O700" t="s">
        <v>8319</v>
      </c>
      <c r="P700" s="13">
        <f t="shared" si="41"/>
        <v>41866.931076388886</v>
      </c>
      <c r="Q700" s="13">
        <f t="shared" si="42"/>
        <v>41900.083333333336</v>
      </c>
      <c r="R700">
        <f t="shared" si="43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>
        <v>890</v>
      </c>
      <c r="L701" t="s">
        <v>8269</v>
      </c>
      <c r="M701">
        <f t="shared" si="40"/>
        <v>82</v>
      </c>
      <c r="N701" s="12" t="s">
        <v>8317</v>
      </c>
      <c r="O701" t="s">
        <v>8319</v>
      </c>
      <c r="P701" s="13">
        <f t="shared" si="41"/>
        <v>41563.485509259262</v>
      </c>
      <c r="Q701" s="13">
        <f t="shared" si="42"/>
        <v>41600.666666666664</v>
      </c>
      <c r="R701">
        <f t="shared" si="43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>
        <v>31</v>
      </c>
      <c r="L702" t="s">
        <v>8269</v>
      </c>
      <c r="M702">
        <f t="shared" si="40"/>
        <v>3</v>
      </c>
      <c r="N702" s="12" t="s">
        <v>8317</v>
      </c>
      <c r="O702" t="s">
        <v>8319</v>
      </c>
      <c r="P702" s="13">
        <f t="shared" si="41"/>
        <v>42715.688437500001</v>
      </c>
      <c r="Q702" s="13">
        <f t="shared" si="42"/>
        <v>42745.688437500001</v>
      </c>
      <c r="R702">
        <f t="shared" si="43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>
        <v>21</v>
      </c>
      <c r="L703" t="s">
        <v>8269</v>
      </c>
      <c r="M703">
        <f t="shared" si="40"/>
        <v>27</v>
      </c>
      <c r="N703" s="12" t="s">
        <v>8317</v>
      </c>
      <c r="O703" t="s">
        <v>8319</v>
      </c>
      <c r="P703" s="13">
        <f t="shared" si="41"/>
        <v>41813.662962962961</v>
      </c>
      <c r="Q703" s="13">
        <f t="shared" si="42"/>
        <v>41843.662962962961</v>
      </c>
      <c r="R703">
        <f t="shared" si="43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>
        <v>37</v>
      </c>
      <c r="L704" t="s">
        <v>8269</v>
      </c>
      <c r="M704">
        <f t="shared" si="40"/>
        <v>31</v>
      </c>
      <c r="N704" s="12" t="s">
        <v>8317</v>
      </c>
      <c r="O704" t="s">
        <v>8319</v>
      </c>
      <c r="P704" s="13">
        <f t="shared" si="41"/>
        <v>42668.726701388892</v>
      </c>
      <c r="Q704" s="13">
        <f t="shared" si="42"/>
        <v>42698.768368055549</v>
      </c>
      <c r="R704">
        <f t="shared" si="43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>
        <v>7</v>
      </c>
      <c r="L705" t="s">
        <v>8269</v>
      </c>
      <c r="M705">
        <f t="shared" si="40"/>
        <v>6</v>
      </c>
      <c r="N705" s="12" t="s">
        <v>8317</v>
      </c>
      <c r="O705" t="s">
        <v>8319</v>
      </c>
      <c r="P705" s="13">
        <f t="shared" si="41"/>
        <v>42711.950798611113</v>
      </c>
      <c r="Q705" s="13">
        <f t="shared" si="42"/>
        <v>42766.98055555555</v>
      </c>
      <c r="R705">
        <f t="shared" si="43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>
        <v>4</v>
      </c>
      <c r="L706" t="s">
        <v>8269</v>
      </c>
      <c r="M706">
        <f t="shared" ref="M706:M769" si="44">ROUND(E706/D706*100,0)</f>
        <v>1</v>
      </c>
      <c r="N706" s="12" t="s">
        <v>8317</v>
      </c>
      <c r="O706" t="s">
        <v>8319</v>
      </c>
      <c r="P706" s="13">
        <f t="shared" ref="P706:P769" si="45">(((J706/60)/60)/24)+DATE(1970,1,1)</f>
        <v>42726.192916666667</v>
      </c>
      <c r="Q706" s="13">
        <f t="shared" ref="Q706:Q769" si="46">(((I706/60)/60)/24)+DATE(1970,1,1)</f>
        <v>42786.192916666667</v>
      </c>
      <c r="R706">
        <f t="shared" si="43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>
        <v>5</v>
      </c>
      <c r="L707" t="s">
        <v>8269</v>
      </c>
      <c r="M707">
        <f t="shared" si="44"/>
        <v>1</v>
      </c>
      <c r="N707" s="12" t="s">
        <v>8317</v>
      </c>
      <c r="O707" t="s">
        <v>8319</v>
      </c>
      <c r="P707" s="13">
        <f t="shared" si="45"/>
        <v>42726.491643518515</v>
      </c>
      <c r="Q707" s="13">
        <f t="shared" si="46"/>
        <v>42756.491643518515</v>
      </c>
      <c r="R707">
        <f t="shared" ref="R707:R770" si="47">YEAR(P707)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>
        <v>0</v>
      </c>
      <c r="L708" t="s">
        <v>8269</v>
      </c>
      <c r="M708">
        <f t="shared" si="44"/>
        <v>0</v>
      </c>
      <c r="N708" s="12" t="s">
        <v>8317</v>
      </c>
      <c r="O708" t="s">
        <v>8319</v>
      </c>
      <c r="P708" s="13">
        <f t="shared" si="45"/>
        <v>42676.995173611111</v>
      </c>
      <c r="Q708" s="13">
        <f t="shared" si="46"/>
        <v>42718.777083333334</v>
      </c>
      <c r="R708">
        <f t="shared" si="47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>
        <v>456</v>
      </c>
      <c r="L709" t="s">
        <v>8269</v>
      </c>
      <c r="M709">
        <f t="shared" si="44"/>
        <v>79</v>
      </c>
      <c r="N709" s="12" t="s">
        <v>8317</v>
      </c>
      <c r="O709" t="s">
        <v>8319</v>
      </c>
      <c r="P709" s="13">
        <f t="shared" si="45"/>
        <v>42696.663506944446</v>
      </c>
      <c r="Q709" s="13">
        <f t="shared" si="46"/>
        <v>42736.663506944446</v>
      </c>
      <c r="R709">
        <f t="shared" si="47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>
        <v>369</v>
      </c>
      <c r="L710" t="s">
        <v>8269</v>
      </c>
      <c r="M710">
        <f t="shared" si="44"/>
        <v>22</v>
      </c>
      <c r="N710" s="12" t="s">
        <v>8317</v>
      </c>
      <c r="O710" t="s">
        <v>8319</v>
      </c>
      <c r="P710" s="13">
        <f t="shared" si="45"/>
        <v>41835.581018518518</v>
      </c>
      <c r="Q710" s="13">
        <f t="shared" si="46"/>
        <v>41895.581018518518</v>
      </c>
      <c r="R710">
        <f t="shared" si="47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>
        <v>2</v>
      </c>
      <c r="L711" t="s">
        <v>8269</v>
      </c>
      <c r="M711">
        <f t="shared" si="44"/>
        <v>0</v>
      </c>
      <c r="N711" s="12" t="s">
        <v>8317</v>
      </c>
      <c r="O711" t="s">
        <v>8319</v>
      </c>
      <c r="P711" s="13">
        <f t="shared" si="45"/>
        <v>41948.041192129633</v>
      </c>
      <c r="Q711" s="13">
        <f t="shared" si="46"/>
        <v>41978.041192129633</v>
      </c>
      <c r="R711">
        <f t="shared" si="47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>
        <v>0</v>
      </c>
      <c r="L712" t="s">
        <v>8269</v>
      </c>
      <c r="M712">
        <f t="shared" si="44"/>
        <v>0</v>
      </c>
      <c r="N712" s="12" t="s">
        <v>8317</v>
      </c>
      <c r="O712" t="s">
        <v>8319</v>
      </c>
      <c r="P712" s="13">
        <f t="shared" si="45"/>
        <v>41837.984976851854</v>
      </c>
      <c r="Q712" s="13">
        <f t="shared" si="46"/>
        <v>41871.030555555553</v>
      </c>
      <c r="R712">
        <f t="shared" si="47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>
        <v>338</v>
      </c>
      <c r="L713" t="s">
        <v>8269</v>
      </c>
      <c r="M713">
        <f t="shared" si="44"/>
        <v>34</v>
      </c>
      <c r="N713" s="12" t="s">
        <v>8317</v>
      </c>
      <c r="O713" t="s">
        <v>8319</v>
      </c>
      <c r="P713" s="13">
        <f t="shared" si="45"/>
        <v>42678.459120370375</v>
      </c>
      <c r="Q713" s="13">
        <f t="shared" si="46"/>
        <v>42718.500787037032</v>
      </c>
      <c r="R713">
        <f t="shared" si="47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>
        <v>4</v>
      </c>
      <c r="L714" t="s">
        <v>8269</v>
      </c>
      <c r="M714">
        <f t="shared" si="44"/>
        <v>0</v>
      </c>
      <c r="N714" s="12" t="s">
        <v>8317</v>
      </c>
      <c r="O714" t="s">
        <v>8319</v>
      </c>
      <c r="P714" s="13">
        <f t="shared" si="45"/>
        <v>42384.680925925932</v>
      </c>
      <c r="Q714" s="13">
        <f t="shared" si="46"/>
        <v>42414.680925925932</v>
      </c>
      <c r="R714">
        <f t="shared" si="47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>
        <v>1</v>
      </c>
      <c r="L715" t="s">
        <v>8269</v>
      </c>
      <c r="M715">
        <f t="shared" si="44"/>
        <v>1</v>
      </c>
      <c r="N715" s="12" t="s">
        <v>8317</v>
      </c>
      <c r="O715" t="s">
        <v>8319</v>
      </c>
      <c r="P715" s="13">
        <f t="shared" si="45"/>
        <v>42496.529305555552</v>
      </c>
      <c r="Q715" s="13">
        <f t="shared" si="46"/>
        <v>42526.529305555552</v>
      </c>
      <c r="R715">
        <f t="shared" si="47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>
        <v>28</v>
      </c>
      <c r="L716" t="s">
        <v>8269</v>
      </c>
      <c r="M716">
        <f t="shared" si="44"/>
        <v>15</v>
      </c>
      <c r="N716" s="12" t="s">
        <v>8317</v>
      </c>
      <c r="O716" t="s">
        <v>8319</v>
      </c>
      <c r="P716" s="13">
        <f t="shared" si="45"/>
        <v>42734.787986111114</v>
      </c>
      <c r="Q716" s="13">
        <f t="shared" si="46"/>
        <v>42794.787986111114</v>
      </c>
      <c r="R716">
        <f t="shared" si="47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>
        <v>12</v>
      </c>
      <c r="L717" t="s">
        <v>8269</v>
      </c>
      <c r="M717">
        <f t="shared" si="44"/>
        <v>5</v>
      </c>
      <c r="N717" s="12" t="s">
        <v>8317</v>
      </c>
      <c r="O717" t="s">
        <v>8319</v>
      </c>
      <c r="P717" s="13">
        <f t="shared" si="45"/>
        <v>42273.090740740736</v>
      </c>
      <c r="Q717" s="13">
        <f t="shared" si="46"/>
        <v>42313.132407407407</v>
      </c>
      <c r="R717">
        <f t="shared" si="47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>
        <v>16</v>
      </c>
      <c r="L718" t="s">
        <v>8269</v>
      </c>
      <c r="M718">
        <f t="shared" si="44"/>
        <v>10</v>
      </c>
      <c r="N718" s="12" t="s">
        <v>8317</v>
      </c>
      <c r="O718" t="s">
        <v>8319</v>
      </c>
      <c r="P718" s="13">
        <f t="shared" si="45"/>
        <v>41940.658645833333</v>
      </c>
      <c r="Q718" s="13">
        <f t="shared" si="46"/>
        <v>41974</v>
      </c>
      <c r="R718">
        <f t="shared" si="47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>
        <v>4</v>
      </c>
      <c r="L719" t="s">
        <v>8269</v>
      </c>
      <c r="M719">
        <f t="shared" si="44"/>
        <v>0</v>
      </c>
      <c r="N719" s="12" t="s">
        <v>8317</v>
      </c>
      <c r="O719" t="s">
        <v>8319</v>
      </c>
      <c r="P719" s="13">
        <f t="shared" si="45"/>
        <v>41857.854189814818</v>
      </c>
      <c r="Q719" s="13">
        <f t="shared" si="46"/>
        <v>41887.854189814818</v>
      </c>
      <c r="R719">
        <f t="shared" si="47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>
        <v>4</v>
      </c>
      <c r="L720" t="s">
        <v>8269</v>
      </c>
      <c r="M720">
        <f t="shared" si="44"/>
        <v>1</v>
      </c>
      <c r="N720" s="12" t="s">
        <v>8317</v>
      </c>
      <c r="O720" t="s">
        <v>8319</v>
      </c>
      <c r="P720" s="13">
        <f t="shared" si="45"/>
        <v>42752.845451388886</v>
      </c>
      <c r="Q720" s="13">
        <f t="shared" si="46"/>
        <v>42784.249305555553</v>
      </c>
      <c r="R720">
        <f t="shared" si="47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>
        <v>10</v>
      </c>
      <c r="L721" t="s">
        <v>8269</v>
      </c>
      <c r="M721">
        <f t="shared" si="44"/>
        <v>1</v>
      </c>
      <c r="N721" s="12" t="s">
        <v>8317</v>
      </c>
      <c r="O721" t="s">
        <v>8319</v>
      </c>
      <c r="P721" s="13">
        <f t="shared" si="45"/>
        <v>42409.040231481486</v>
      </c>
      <c r="Q721" s="13">
        <f t="shared" si="46"/>
        <v>42423.040231481486</v>
      </c>
      <c r="R721">
        <f t="shared" si="47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>
        <v>41</v>
      </c>
      <c r="L722" t="s">
        <v>8270</v>
      </c>
      <c r="M722">
        <f t="shared" si="44"/>
        <v>144</v>
      </c>
      <c r="N722" s="12" t="s">
        <v>8320</v>
      </c>
      <c r="O722" t="s">
        <v>8321</v>
      </c>
      <c r="P722" s="13">
        <f t="shared" si="45"/>
        <v>40909.649201388893</v>
      </c>
      <c r="Q722" s="13">
        <f t="shared" si="46"/>
        <v>40937.649201388893</v>
      </c>
      <c r="R722">
        <f t="shared" si="47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>
        <v>119</v>
      </c>
      <c r="L723" t="s">
        <v>8270</v>
      </c>
      <c r="M723">
        <f t="shared" si="44"/>
        <v>122</v>
      </c>
      <c r="N723" s="12" t="s">
        <v>8320</v>
      </c>
      <c r="O723" t="s">
        <v>8321</v>
      </c>
      <c r="P723" s="13">
        <f t="shared" si="45"/>
        <v>41807.571840277778</v>
      </c>
      <c r="Q723" s="13">
        <f t="shared" si="46"/>
        <v>41852.571840277778</v>
      </c>
      <c r="R723">
        <f t="shared" si="47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>
        <v>153</v>
      </c>
      <c r="L724" t="s">
        <v>8270</v>
      </c>
      <c r="M724">
        <f t="shared" si="44"/>
        <v>132</v>
      </c>
      <c r="N724" s="12" t="s">
        <v>8320</v>
      </c>
      <c r="O724" t="s">
        <v>8321</v>
      </c>
      <c r="P724" s="13">
        <f t="shared" si="45"/>
        <v>40977.805300925924</v>
      </c>
      <c r="Q724" s="13">
        <f t="shared" si="46"/>
        <v>41007.76363425926</v>
      </c>
      <c r="R724">
        <f t="shared" si="47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>
        <v>100</v>
      </c>
      <c r="L725" t="s">
        <v>8270</v>
      </c>
      <c r="M725">
        <f t="shared" si="44"/>
        <v>109</v>
      </c>
      <c r="N725" s="12" t="s">
        <v>8320</v>
      </c>
      <c r="O725" t="s">
        <v>8321</v>
      </c>
      <c r="P725" s="13">
        <f t="shared" si="45"/>
        <v>42184.816539351858</v>
      </c>
      <c r="Q725" s="13">
        <f t="shared" si="46"/>
        <v>42215.165972222225</v>
      </c>
      <c r="R725">
        <f t="shared" si="47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>
        <v>143</v>
      </c>
      <c r="L726" t="s">
        <v>8270</v>
      </c>
      <c r="M726">
        <f t="shared" si="44"/>
        <v>105</v>
      </c>
      <c r="N726" s="12" t="s">
        <v>8320</v>
      </c>
      <c r="O726" t="s">
        <v>8321</v>
      </c>
      <c r="P726" s="13">
        <f t="shared" si="45"/>
        <v>40694.638460648144</v>
      </c>
      <c r="Q726" s="13">
        <f t="shared" si="46"/>
        <v>40724.638460648144</v>
      </c>
      <c r="R726">
        <f t="shared" si="47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>
        <v>140</v>
      </c>
      <c r="L727" t="s">
        <v>8270</v>
      </c>
      <c r="M727">
        <f t="shared" si="44"/>
        <v>100</v>
      </c>
      <c r="N727" s="12" t="s">
        <v>8320</v>
      </c>
      <c r="O727" t="s">
        <v>8321</v>
      </c>
      <c r="P727" s="13">
        <f t="shared" si="45"/>
        <v>42321.626296296294</v>
      </c>
      <c r="Q727" s="13">
        <f t="shared" si="46"/>
        <v>42351.626296296294</v>
      </c>
      <c r="R727">
        <f t="shared" si="47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>
        <v>35</v>
      </c>
      <c r="L728" t="s">
        <v>8270</v>
      </c>
      <c r="M728">
        <f t="shared" si="44"/>
        <v>101</v>
      </c>
      <c r="N728" s="12" t="s">
        <v>8320</v>
      </c>
      <c r="O728" t="s">
        <v>8321</v>
      </c>
      <c r="P728" s="13">
        <f t="shared" si="45"/>
        <v>41346.042673611111</v>
      </c>
      <c r="Q728" s="13">
        <f t="shared" si="46"/>
        <v>41376.042673611111</v>
      </c>
      <c r="R728">
        <f t="shared" si="47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>
        <v>149</v>
      </c>
      <c r="L729" t="s">
        <v>8270</v>
      </c>
      <c r="M729">
        <f t="shared" si="44"/>
        <v>156</v>
      </c>
      <c r="N729" s="12" t="s">
        <v>8320</v>
      </c>
      <c r="O729" t="s">
        <v>8321</v>
      </c>
      <c r="P729" s="13">
        <f t="shared" si="45"/>
        <v>41247.020243055551</v>
      </c>
      <c r="Q729" s="13">
        <f t="shared" si="46"/>
        <v>41288.888888888891</v>
      </c>
      <c r="R729">
        <f t="shared" si="47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>
        <v>130</v>
      </c>
      <c r="L730" t="s">
        <v>8270</v>
      </c>
      <c r="M730">
        <f t="shared" si="44"/>
        <v>106</v>
      </c>
      <c r="N730" s="12" t="s">
        <v>8320</v>
      </c>
      <c r="O730" t="s">
        <v>8321</v>
      </c>
      <c r="P730" s="13">
        <f t="shared" si="45"/>
        <v>40731.837465277778</v>
      </c>
      <c r="Q730" s="13">
        <f t="shared" si="46"/>
        <v>40776.837465277778</v>
      </c>
      <c r="R730">
        <f t="shared" si="47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>
        <v>120</v>
      </c>
      <c r="L731" t="s">
        <v>8270</v>
      </c>
      <c r="M731">
        <f t="shared" si="44"/>
        <v>131</v>
      </c>
      <c r="N731" s="12" t="s">
        <v>8320</v>
      </c>
      <c r="O731" t="s">
        <v>8321</v>
      </c>
      <c r="P731" s="13">
        <f t="shared" si="45"/>
        <v>41111.185891203706</v>
      </c>
      <c r="Q731" s="13">
        <f t="shared" si="46"/>
        <v>41171.185891203706</v>
      </c>
      <c r="R731">
        <f t="shared" si="47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>
        <v>265</v>
      </c>
      <c r="L732" t="s">
        <v>8270</v>
      </c>
      <c r="M732">
        <f t="shared" si="44"/>
        <v>132</v>
      </c>
      <c r="N732" s="12" t="s">
        <v>8320</v>
      </c>
      <c r="O732" t="s">
        <v>8321</v>
      </c>
      <c r="P732" s="13">
        <f t="shared" si="45"/>
        <v>40854.745266203703</v>
      </c>
      <c r="Q732" s="13">
        <f t="shared" si="46"/>
        <v>40884.745266203703</v>
      </c>
      <c r="R732">
        <f t="shared" si="47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>
        <v>71</v>
      </c>
      <c r="L733" t="s">
        <v>8270</v>
      </c>
      <c r="M733">
        <f t="shared" si="44"/>
        <v>126</v>
      </c>
      <c r="N733" s="12" t="s">
        <v>8320</v>
      </c>
      <c r="O733" t="s">
        <v>8321</v>
      </c>
      <c r="P733" s="13">
        <f t="shared" si="45"/>
        <v>40879.795682870368</v>
      </c>
      <c r="Q733" s="13">
        <f t="shared" si="46"/>
        <v>40930.25</v>
      </c>
      <c r="R733">
        <f t="shared" si="47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>
        <v>13</v>
      </c>
      <c r="L734" t="s">
        <v>8270</v>
      </c>
      <c r="M734">
        <f t="shared" si="44"/>
        <v>160</v>
      </c>
      <c r="N734" s="12" t="s">
        <v>8320</v>
      </c>
      <c r="O734" t="s">
        <v>8321</v>
      </c>
      <c r="P734" s="13">
        <f t="shared" si="45"/>
        <v>41486.424317129626</v>
      </c>
      <c r="Q734" s="13">
        <f t="shared" si="46"/>
        <v>41546.424317129626</v>
      </c>
      <c r="R734">
        <f t="shared" si="47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>
        <v>169</v>
      </c>
      <c r="L735" t="s">
        <v>8270</v>
      </c>
      <c r="M735">
        <f t="shared" si="44"/>
        <v>120</v>
      </c>
      <c r="N735" s="12" t="s">
        <v>8320</v>
      </c>
      <c r="O735" t="s">
        <v>8321</v>
      </c>
      <c r="P735" s="13">
        <f t="shared" si="45"/>
        <v>41598.420046296298</v>
      </c>
      <c r="Q735" s="13">
        <f t="shared" si="46"/>
        <v>41628.420046296298</v>
      </c>
      <c r="R735">
        <f t="shared" si="47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>
        <v>57</v>
      </c>
      <c r="L736" t="s">
        <v>8270</v>
      </c>
      <c r="M736">
        <f t="shared" si="44"/>
        <v>126</v>
      </c>
      <c r="N736" s="12" t="s">
        <v>8320</v>
      </c>
      <c r="O736" t="s">
        <v>8321</v>
      </c>
      <c r="P736" s="13">
        <f t="shared" si="45"/>
        <v>42102.164583333331</v>
      </c>
      <c r="Q736" s="13">
        <f t="shared" si="46"/>
        <v>42133.208333333328</v>
      </c>
      <c r="R736">
        <f t="shared" si="47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>
        <v>229</v>
      </c>
      <c r="L737" t="s">
        <v>8270</v>
      </c>
      <c r="M737">
        <f t="shared" si="44"/>
        <v>114</v>
      </c>
      <c r="N737" s="12" t="s">
        <v>8320</v>
      </c>
      <c r="O737" t="s">
        <v>8321</v>
      </c>
      <c r="P737" s="13">
        <f t="shared" si="45"/>
        <v>41946.029467592591</v>
      </c>
      <c r="Q737" s="13">
        <f t="shared" si="46"/>
        <v>41977.027083333334</v>
      </c>
      <c r="R737">
        <f t="shared" si="47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>
        <v>108</v>
      </c>
      <c r="L738" t="s">
        <v>8270</v>
      </c>
      <c r="M738">
        <f t="shared" si="44"/>
        <v>315</v>
      </c>
      <c r="N738" s="12" t="s">
        <v>8320</v>
      </c>
      <c r="O738" t="s">
        <v>8321</v>
      </c>
      <c r="P738" s="13">
        <f t="shared" si="45"/>
        <v>41579.734259259261</v>
      </c>
      <c r="Q738" s="13">
        <f t="shared" si="46"/>
        <v>41599.207638888889</v>
      </c>
      <c r="R738">
        <f t="shared" si="47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>
        <v>108</v>
      </c>
      <c r="L739" t="s">
        <v>8270</v>
      </c>
      <c r="M739">
        <f t="shared" si="44"/>
        <v>122</v>
      </c>
      <c r="N739" s="12" t="s">
        <v>8320</v>
      </c>
      <c r="O739" t="s">
        <v>8321</v>
      </c>
      <c r="P739" s="13">
        <f t="shared" si="45"/>
        <v>41667.275312500002</v>
      </c>
      <c r="Q739" s="13">
        <f t="shared" si="46"/>
        <v>41684.833333333336</v>
      </c>
      <c r="R739">
        <f t="shared" si="47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>
        <v>41</v>
      </c>
      <c r="L740" t="s">
        <v>8270</v>
      </c>
      <c r="M740">
        <f t="shared" si="44"/>
        <v>107</v>
      </c>
      <c r="N740" s="12" t="s">
        <v>8320</v>
      </c>
      <c r="O740" t="s">
        <v>8321</v>
      </c>
      <c r="P740" s="13">
        <f t="shared" si="45"/>
        <v>41943.604097222218</v>
      </c>
      <c r="Q740" s="13">
        <f t="shared" si="46"/>
        <v>41974.207638888889</v>
      </c>
      <c r="R740">
        <f t="shared" si="47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>
        <v>139</v>
      </c>
      <c r="L741" t="s">
        <v>8270</v>
      </c>
      <c r="M741">
        <f t="shared" si="44"/>
        <v>158</v>
      </c>
      <c r="N741" s="12" t="s">
        <v>8320</v>
      </c>
      <c r="O741" t="s">
        <v>8321</v>
      </c>
      <c r="P741" s="13">
        <f t="shared" si="45"/>
        <v>41829.502650462964</v>
      </c>
      <c r="Q741" s="13">
        <f t="shared" si="46"/>
        <v>41862.502650462964</v>
      </c>
      <c r="R741">
        <f t="shared" si="47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>
        <v>19</v>
      </c>
      <c r="L742" t="s">
        <v>8270</v>
      </c>
      <c r="M742">
        <f t="shared" si="44"/>
        <v>107</v>
      </c>
      <c r="N742" s="12" t="s">
        <v>8320</v>
      </c>
      <c r="O742" t="s">
        <v>8321</v>
      </c>
      <c r="P742" s="13">
        <f t="shared" si="45"/>
        <v>42162.146782407406</v>
      </c>
      <c r="Q742" s="13">
        <f t="shared" si="46"/>
        <v>42176.146782407406</v>
      </c>
      <c r="R742">
        <f t="shared" si="47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>
        <v>94</v>
      </c>
      <c r="L743" t="s">
        <v>8270</v>
      </c>
      <c r="M743">
        <f t="shared" si="44"/>
        <v>102</v>
      </c>
      <c r="N743" s="12" t="s">
        <v>8320</v>
      </c>
      <c r="O743" t="s">
        <v>8321</v>
      </c>
      <c r="P743" s="13">
        <f t="shared" si="45"/>
        <v>41401.648217592592</v>
      </c>
      <c r="Q743" s="13">
        <f t="shared" si="46"/>
        <v>41436.648217592592</v>
      </c>
      <c r="R743">
        <f t="shared" si="47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>
        <v>23</v>
      </c>
      <c r="L744" t="s">
        <v>8270</v>
      </c>
      <c r="M744">
        <f t="shared" si="44"/>
        <v>111</v>
      </c>
      <c r="N744" s="12" t="s">
        <v>8320</v>
      </c>
      <c r="O744" t="s">
        <v>8321</v>
      </c>
      <c r="P744" s="13">
        <f t="shared" si="45"/>
        <v>41689.917962962965</v>
      </c>
      <c r="Q744" s="13">
        <f t="shared" si="46"/>
        <v>41719.876296296294</v>
      </c>
      <c r="R744">
        <f t="shared" si="47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>
        <v>15</v>
      </c>
      <c r="L745" t="s">
        <v>8270</v>
      </c>
      <c r="M745">
        <f t="shared" si="44"/>
        <v>148</v>
      </c>
      <c r="N745" s="12" t="s">
        <v>8320</v>
      </c>
      <c r="O745" t="s">
        <v>8321</v>
      </c>
      <c r="P745" s="13">
        <f t="shared" si="45"/>
        <v>40990.709317129629</v>
      </c>
      <c r="Q745" s="13">
        <f t="shared" si="46"/>
        <v>41015.875</v>
      </c>
      <c r="R745">
        <f t="shared" si="47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>
        <v>62</v>
      </c>
      <c r="L746" t="s">
        <v>8270</v>
      </c>
      <c r="M746">
        <f t="shared" si="44"/>
        <v>102</v>
      </c>
      <c r="N746" s="12" t="s">
        <v>8320</v>
      </c>
      <c r="O746" t="s">
        <v>8321</v>
      </c>
      <c r="P746" s="13">
        <f t="shared" si="45"/>
        <v>41226.95721064815</v>
      </c>
      <c r="Q746" s="13">
        <f t="shared" si="46"/>
        <v>41256.95721064815</v>
      </c>
      <c r="R746">
        <f t="shared" si="47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>
        <v>74</v>
      </c>
      <c r="L747" t="s">
        <v>8270</v>
      </c>
      <c r="M747">
        <f t="shared" si="44"/>
        <v>179</v>
      </c>
      <c r="N747" s="12" t="s">
        <v>8320</v>
      </c>
      <c r="O747" t="s">
        <v>8321</v>
      </c>
      <c r="P747" s="13">
        <f t="shared" si="45"/>
        <v>41367.572280092594</v>
      </c>
      <c r="Q747" s="13">
        <f t="shared" si="46"/>
        <v>41397.572280092594</v>
      </c>
      <c r="R747">
        <f t="shared" si="47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>
        <v>97</v>
      </c>
      <c r="L748" t="s">
        <v>8270</v>
      </c>
      <c r="M748">
        <f t="shared" si="44"/>
        <v>111</v>
      </c>
      <c r="N748" s="12" t="s">
        <v>8320</v>
      </c>
      <c r="O748" t="s">
        <v>8321</v>
      </c>
      <c r="P748" s="13">
        <f t="shared" si="45"/>
        <v>41157.042928240742</v>
      </c>
      <c r="Q748" s="13">
        <f t="shared" si="46"/>
        <v>41175.165972222225</v>
      </c>
      <c r="R748">
        <f t="shared" si="47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>
        <v>55</v>
      </c>
      <c r="L749" t="s">
        <v>8270</v>
      </c>
      <c r="M749">
        <f t="shared" si="44"/>
        <v>100</v>
      </c>
      <c r="N749" s="12" t="s">
        <v>8320</v>
      </c>
      <c r="O749" t="s">
        <v>8321</v>
      </c>
      <c r="P749" s="13">
        <f t="shared" si="45"/>
        <v>41988.548831018517</v>
      </c>
      <c r="Q749" s="13">
        <f t="shared" si="46"/>
        <v>42019.454166666663</v>
      </c>
      <c r="R749">
        <f t="shared" si="47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>
        <v>44</v>
      </c>
      <c r="L750" t="s">
        <v>8270</v>
      </c>
      <c r="M750">
        <f t="shared" si="44"/>
        <v>100</v>
      </c>
      <c r="N750" s="12" t="s">
        <v>8320</v>
      </c>
      <c r="O750" t="s">
        <v>8321</v>
      </c>
      <c r="P750" s="13">
        <f t="shared" si="45"/>
        <v>41831.846828703703</v>
      </c>
      <c r="Q750" s="13">
        <f t="shared" si="46"/>
        <v>41861.846828703703</v>
      </c>
      <c r="R750">
        <f t="shared" si="47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>
        <v>110</v>
      </c>
      <c r="L751" t="s">
        <v>8270</v>
      </c>
      <c r="M751">
        <f t="shared" si="44"/>
        <v>106</v>
      </c>
      <c r="N751" s="12" t="s">
        <v>8320</v>
      </c>
      <c r="O751" t="s">
        <v>8321</v>
      </c>
      <c r="P751" s="13">
        <f t="shared" si="45"/>
        <v>42733.94131944445</v>
      </c>
      <c r="Q751" s="13">
        <f t="shared" si="46"/>
        <v>42763.94131944445</v>
      </c>
      <c r="R751">
        <f t="shared" si="47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>
        <v>59</v>
      </c>
      <c r="L752" t="s">
        <v>8270</v>
      </c>
      <c r="M752">
        <f t="shared" si="44"/>
        <v>103</v>
      </c>
      <c r="N752" s="12" t="s">
        <v>8320</v>
      </c>
      <c r="O752" t="s">
        <v>8321</v>
      </c>
      <c r="P752" s="13">
        <f t="shared" si="45"/>
        <v>41299.878148148149</v>
      </c>
      <c r="Q752" s="13">
        <f t="shared" si="46"/>
        <v>41329.878148148149</v>
      </c>
      <c r="R752">
        <f t="shared" si="47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>
        <v>62</v>
      </c>
      <c r="L753" t="s">
        <v>8270</v>
      </c>
      <c r="M753">
        <f t="shared" si="44"/>
        <v>119</v>
      </c>
      <c r="N753" s="12" t="s">
        <v>8320</v>
      </c>
      <c r="O753" t="s">
        <v>8321</v>
      </c>
      <c r="P753" s="13">
        <f t="shared" si="45"/>
        <v>40713.630497685182</v>
      </c>
      <c r="Q753" s="13">
        <f t="shared" si="46"/>
        <v>40759.630497685182</v>
      </c>
      <c r="R753">
        <f t="shared" si="47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>
        <v>105</v>
      </c>
      <c r="L754" t="s">
        <v>8270</v>
      </c>
      <c r="M754">
        <f t="shared" si="44"/>
        <v>112</v>
      </c>
      <c r="N754" s="12" t="s">
        <v>8320</v>
      </c>
      <c r="O754" t="s">
        <v>8321</v>
      </c>
      <c r="P754" s="13">
        <f t="shared" si="45"/>
        <v>42639.421493055561</v>
      </c>
      <c r="Q754" s="13">
        <f t="shared" si="46"/>
        <v>42659.458333333328</v>
      </c>
      <c r="R754">
        <f t="shared" si="47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>
        <v>26</v>
      </c>
      <c r="L755" t="s">
        <v>8270</v>
      </c>
      <c r="M755">
        <f t="shared" si="44"/>
        <v>128</v>
      </c>
      <c r="N755" s="12" t="s">
        <v>8320</v>
      </c>
      <c r="O755" t="s">
        <v>8321</v>
      </c>
      <c r="P755" s="13">
        <f t="shared" si="45"/>
        <v>42019.590173611112</v>
      </c>
      <c r="Q755" s="13">
        <f t="shared" si="46"/>
        <v>42049.590173611112</v>
      </c>
      <c r="R755">
        <f t="shared" si="47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>
        <v>49</v>
      </c>
      <c r="L756" t="s">
        <v>8270</v>
      </c>
      <c r="M756">
        <f t="shared" si="44"/>
        <v>104</v>
      </c>
      <c r="N756" s="12" t="s">
        <v>8320</v>
      </c>
      <c r="O756" t="s">
        <v>8321</v>
      </c>
      <c r="P756" s="13">
        <f t="shared" si="45"/>
        <v>41249.749085648145</v>
      </c>
      <c r="Q756" s="13">
        <f t="shared" si="46"/>
        <v>41279.749085648145</v>
      </c>
      <c r="R756">
        <f t="shared" si="47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>
        <v>68</v>
      </c>
      <c r="L757" t="s">
        <v>8270</v>
      </c>
      <c r="M757">
        <f t="shared" si="44"/>
        <v>102</v>
      </c>
      <c r="N757" s="12" t="s">
        <v>8320</v>
      </c>
      <c r="O757" t="s">
        <v>8321</v>
      </c>
      <c r="P757" s="13">
        <f t="shared" si="45"/>
        <v>41383.605057870373</v>
      </c>
      <c r="Q757" s="13">
        <f t="shared" si="46"/>
        <v>41414.02847222222</v>
      </c>
      <c r="R757">
        <f t="shared" si="47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>
        <v>22</v>
      </c>
      <c r="L758" t="s">
        <v>8270</v>
      </c>
      <c r="M758">
        <f t="shared" si="44"/>
        <v>118</v>
      </c>
      <c r="N758" s="12" t="s">
        <v>8320</v>
      </c>
      <c r="O758" t="s">
        <v>8321</v>
      </c>
      <c r="P758" s="13">
        <f t="shared" si="45"/>
        <v>40590.766886574071</v>
      </c>
      <c r="Q758" s="13">
        <f t="shared" si="46"/>
        <v>40651.725219907406</v>
      </c>
      <c r="R758">
        <f t="shared" si="47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>
        <v>18</v>
      </c>
      <c r="L759" t="s">
        <v>8270</v>
      </c>
      <c r="M759">
        <f t="shared" si="44"/>
        <v>238</v>
      </c>
      <c r="N759" s="12" t="s">
        <v>8320</v>
      </c>
      <c r="O759" t="s">
        <v>8321</v>
      </c>
      <c r="P759" s="13">
        <f t="shared" si="45"/>
        <v>41235.054560185185</v>
      </c>
      <c r="Q759" s="13">
        <f t="shared" si="46"/>
        <v>41249.054560185185</v>
      </c>
      <c r="R759">
        <f t="shared" si="47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>
        <v>19</v>
      </c>
      <c r="L760" t="s">
        <v>8270</v>
      </c>
      <c r="M760">
        <f t="shared" si="44"/>
        <v>102</v>
      </c>
      <c r="N760" s="12" t="s">
        <v>8320</v>
      </c>
      <c r="O760" t="s">
        <v>8321</v>
      </c>
      <c r="P760" s="13">
        <f t="shared" si="45"/>
        <v>40429.836435185185</v>
      </c>
      <c r="Q760" s="13">
        <f t="shared" si="46"/>
        <v>40459.836435185185</v>
      </c>
      <c r="R760">
        <f t="shared" si="47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>
        <v>99</v>
      </c>
      <c r="L761" t="s">
        <v>8270</v>
      </c>
      <c r="M761">
        <f t="shared" si="44"/>
        <v>102</v>
      </c>
      <c r="N761" s="12" t="s">
        <v>8320</v>
      </c>
      <c r="O761" t="s">
        <v>8321</v>
      </c>
      <c r="P761" s="13">
        <f t="shared" si="45"/>
        <v>41789.330312500002</v>
      </c>
      <c r="Q761" s="13">
        <f t="shared" si="46"/>
        <v>41829.330312500002</v>
      </c>
      <c r="R761">
        <f t="shared" si="47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>
        <v>0</v>
      </c>
      <c r="L762" t="s">
        <v>8271</v>
      </c>
      <c r="M762">
        <f t="shared" si="44"/>
        <v>0</v>
      </c>
      <c r="N762" s="12" t="s">
        <v>8320</v>
      </c>
      <c r="O762" t="s">
        <v>8322</v>
      </c>
      <c r="P762" s="13">
        <f t="shared" si="45"/>
        <v>42670.764039351852</v>
      </c>
      <c r="Q762" s="13">
        <f t="shared" si="46"/>
        <v>42700.805706018517</v>
      </c>
      <c r="R762">
        <f t="shared" si="47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>
        <v>6</v>
      </c>
      <c r="L763" t="s">
        <v>8271</v>
      </c>
      <c r="M763">
        <f t="shared" si="44"/>
        <v>5</v>
      </c>
      <c r="N763" s="12" t="s">
        <v>8320</v>
      </c>
      <c r="O763" t="s">
        <v>8322</v>
      </c>
      <c r="P763" s="13">
        <f t="shared" si="45"/>
        <v>41642.751458333332</v>
      </c>
      <c r="Q763" s="13">
        <f t="shared" si="46"/>
        <v>41672.751458333332</v>
      </c>
      <c r="R763">
        <f t="shared" si="47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>
        <v>0</v>
      </c>
      <c r="L764" t="s">
        <v>8271</v>
      </c>
      <c r="M764">
        <f t="shared" si="44"/>
        <v>0</v>
      </c>
      <c r="N764" s="12" t="s">
        <v>8320</v>
      </c>
      <c r="O764" t="s">
        <v>8322</v>
      </c>
      <c r="P764" s="13">
        <f t="shared" si="45"/>
        <v>42690.858449074076</v>
      </c>
      <c r="Q764" s="13">
        <f t="shared" si="46"/>
        <v>42708.25</v>
      </c>
      <c r="R764">
        <f t="shared" si="47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>
        <v>1</v>
      </c>
      <c r="L765" t="s">
        <v>8271</v>
      </c>
      <c r="M765">
        <f t="shared" si="44"/>
        <v>0</v>
      </c>
      <c r="N765" s="12" t="s">
        <v>8320</v>
      </c>
      <c r="O765" t="s">
        <v>8322</v>
      </c>
      <c r="P765" s="13">
        <f t="shared" si="45"/>
        <v>41471.446851851848</v>
      </c>
      <c r="Q765" s="13">
        <f t="shared" si="46"/>
        <v>41501.446851851848</v>
      </c>
      <c r="R765">
        <f t="shared" si="47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>
        <v>0</v>
      </c>
      <c r="L766" t="s">
        <v>8271</v>
      </c>
      <c r="M766">
        <f t="shared" si="44"/>
        <v>0</v>
      </c>
      <c r="N766" s="12" t="s">
        <v>8320</v>
      </c>
      <c r="O766" t="s">
        <v>8322</v>
      </c>
      <c r="P766" s="13">
        <f t="shared" si="45"/>
        <v>42227.173159722224</v>
      </c>
      <c r="Q766" s="13">
        <f t="shared" si="46"/>
        <v>42257.173159722224</v>
      </c>
      <c r="R766">
        <f t="shared" si="47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>
        <v>44</v>
      </c>
      <c r="L767" t="s">
        <v>8271</v>
      </c>
      <c r="M767">
        <f t="shared" si="44"/>
        <v>36</v>
      </c>
      <c r="N767" s="12" t="s">
        <v>8320</v>
      </c>
      <c r="O767" t="s">
        <v>8322</v>
      </c>
      <c r="P767" s="13">
        <f t="shared" si="45"/>
        <v>41901.542638888888</v>
      </c>
      <c r="Q767" s="13">
        <f t="shared" si="46"/>
        <v>41931.542638888888</v>
      </c>
      <c r="R767">
        <f t="shared" si="47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>
        <v>0</v>
      </c>
      <c r="L768" t="s">
        <v>8271</v>
      </c>
      <c r="M768">
        <f t="shared" si="44"/>
        <v>0</v>
      </c>
      <c r="N768" s="12" t="s">
        <v>8320</v>
      </c>
      <c r="O768" t="s">
        <v>8322</v>
      </c>
      <c r="P768" s="13">
        <f t="shared" si="45"/>
        <v>42021.783368055556</v>
      </c>
      <c r="Q768" s="13">
        <f t="shared" si="46"/>
        <v>42051.783368055556</v>
      </c>
      <c r="R768">
        <f t="shared" si="47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>
        <v>3</v>
      </c>
      <c r="L769" t="s">
        <v>8271</v>
      </c>
      <c r="M769">
        <f t="shared" si="44"/>
        <v>4</v>
      </c>
      <c r="N769" s="12" t="s">
        <v>8320</v>
      </c>
      <c r="O769" t="s">
        <v>8322</v>
      </c>
      <c r="P769" s="13">
        <f t="shared" si="45"/>
        <v>42115.143634259264</v>
      </c>
      <c r="Q769" s="13">
        <f t="shared" si="46"/>
        <v>42145.143634259264</v>
      </c>
      <c r="R769">
        <f t="shared" si="47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>
        <v>0</v>
      </c>
      <c r="L770" t="s">
        <v>8271</v>
      </c>
      <c r="M770">
        <f t="shared" ref="M770:M833" si="48">ROUND(E770/D770*100,0)</f>
        <v>0</v>
      </c>
      <c r="N770" s="12" t="s">
        <v>8320</v>
      </c>
      <c r="O770" t="s">
        <v>8322</v>
      </c>
      <c r="P770" s="13">
        <f t="shared" ref="P770:P833" si="49">(((J770/60)/60)/24)+DATE(1970,1,1)</f>
        <v>41594.207060185188</v>
      </c>
      <c r="Q770" s="13">
        <f t="shared" ref="Q770:Q833" si="50">(((I770/60)/60)/24)+DATE(1970,1,1)</f>
        <v>41624.207060185188</v>
      </c>
      <c r="R770">
        <f t="shared" si="47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>
        <v>52</v>
      </c>
      <c r="L771" t="s">
        <v>8271</v>
      </c>
      <c r="M771">
        <f t="shared" si="48"/>
        <v>41</v>
      </c>
      <c r="N771" s="12" t="s">
        <v>8320</v>
      </c>
      <c r="O771" t="s">
        <v>8322</v>
      </c>
      <c r="P771" s="13">
        <f t="shared" si="49"/>
        <v>41604.996458333335</v>
      </c>
      <c r="Q771" s="13">
        <f t="shared" si="50"/>
        <v>41634.996458333335</v>
      </c>
      <c r="R771">
        <f t="shared" ref="R771:R834" si="51">YEAR(P771)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>
        <v>0</v>
      </c>
      <c r="L772" t="s">
        <v>8271</v>
      </c>
      <c r="M772">
        <f t="shared" si="48"/>
        <v>0</v>
      </c>
      <c r="N772" s="12" t="s">
        <v>8320</v>
      </c>
      <c r="O772" t="s">
        <v>8322</v>
      </c>
      <c r="P772" s="13">
        <f t="shared" si="49"/>
        <v>41289.999641203707</v>
      </c>
      <c r="Q772" s="13">
        <f t="shared" si="50"/>
        <v>41329.999641203707</v>
      </c>
      <c r="R772">
        <f t="shared" si="51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>
        <v>1</v>
      </c>
      <c r="L773" t="s">
        <v>8271</v>
      </c>
      <c r="M773">
        <f t="shared" si="48"/>
        <v>0</v>
      </c>
      <c r="N773" s="12" t="s">
        <v>8320</v>
      </c>
      <c r="O773" t="s">
        <v>8322</v>
      </c>
      <c r="P773" s="13">
        <f t="shared" si="49"/>
        <v>42349.824097222227</v>
      </c>
      <c r="Q773" s="13">
        <f t="shared" si="50"/>
        <v>42399.824097222227</v>
      </c>
      <c r="R773">
        <f t="shared" si="51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>
        <v>1</v>
      </c>
      <c r="L774" t="s">
        <v>8271</v>
      </c>
      <c r="M774">
        <f t="shared" si="48"/>
        <v>3</v>
      </c>
      <c r="N774" s="12" t="s">
        <v>8320</v>
      </c>
      <c r="O774" t="s">
        <v>8322</v>
      </c>
      <c r="P774" s="13">
        <f t="shared" si="49"/>
        <v>40068.056932870371</v>
      </c>
      <c r="Q774" s="13">
        <f t="shared" si="50"/>
        <v>40118.165972222225</v>
      </c>
      <c r="R774">
        <f t="shared" si="51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>
        <v>2</v>
      </c>
      <c r="L775" t="s">
        <v>8271</v>
      </c>
      <c r="M775">
        <f t="shared" si="48"/>
        <v>1</v>
      </c>
      <c r="N775" s="12" t="s">
        <v>8320</v>
      </c>
      <c r="O775" t="s">
        <v>8322</v>
      </c>
      <c r="P775" s="13">
        <f t="shared" si="49"/>
        <v>42100.735937499994</v>
      </c>
      <c r="Q775" s="13">
        <f t="shared" si="50"/>
        <v>42134.959027777775</v>
      </c>
      <c r="R775">
        <f t="shared" si="51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>
        <v>9</v>
      </c>
      <c r="L776" t="s">
        <v>8271</v>
      </c>
      <c r="M776">
        <f t="shared" si="48"/>
        <v>70</v>
      </c>
      <c r="N776" s="12" t="s">
        <v>8320</v>
      </c>
      <c r="O776" t="s">
        <v>8322</v>
      </c>
      <c r="P776" s="13">
        <f t="shared" si="49"/>
        <v>41663.780300925922</v>
      </c>
      <c r="Q776" s="13">
        <f t="shared" si="50"/>
        <v>41693.780300925922</v>
      </c>
      <c r="R776">
        <f t="shared" si="51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>
        <v>5</v>
      </c>
      <c r="L777" t="s">
        <v>8271</v>
      </c>
      <c r="M777">
        <f t="shared" si="48"/>
        <v>2</v>
      </c>
      <c r="N777" s="12" t="s">
        <v>8320</v>
      </c>
      <c r="O777" t="s">
        <v>8322</v>
      </c>
      <c r="P777" s="13">
        <f t="shared" si="49"/>
        <v>40863.060127314813</v>
      </c>
      <c r="Q777" s="13">
        <f t="shared" si="50"/>
        <v>40893.060127314813</v>
      </c>
      <c r="R777">
        <f t="shared" si="51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>
        <v>57</v>
      </c>
      <c r="L778" t="s">
        <v>8271</v>
      </c>
      <c r="M778">
        <f t="shared" si="48"/>
        <v>51</v>
      </c>
      <c r="N778" s="12" t="s">
        <v>8320</v>
      </c>
      <c r="O778" t="s">
        <v>8322</v>
      </c>
      <c r="P778" s="13">
        <f t="shared" si="49"/>
        <v>42250.685706018514</v>
      </c>
      <c r="Q778" s="13">
        <f t="shared" si="50"/>
        <v>42288.208333333328</v>
      </c>
      <c r="R778">
        <f t="shared" si="51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>
        <v>3</v>
      </c>
      <c r="L779" t="s">
        <v>8271</v>
      </c>
      <c r="M779">
        <f t="shared" si="48"/>
        <v>1</v>
      </c>
      <c r="N779" s="12" t="s">
        <v>8320</v>
      </c>
      <c r="O779" t="s">
        <v>8322</v>
      </c>
      <c r="P779" s="13">
        <f t="shared" si="49"/>
        <v>41456.981215277774</v>
      </c>
      <c r="Q779" s="13">
        <f t="shared" si="50"/>
        <v>41486.981215277774</v>
      </c>
      <c r="R779">
        <f t="shared" si="51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>
        <v>1</v>
      </c>
      <c r="L780" t="s">
        <v>8271</v>
      </c>
      <c r="M780">
        <f t="shared" si="48"/>
        <v>0</v>
      </c>
      <c r="N780" s="12" t="s">
        <v>8320</v>
      </c>
      <c r="O780" t="s">
        <v>8322</v>
      </c>
      <c r="P780" s="13">
        <f t="shared" si="49"/>
        <v>41729.702314814815</v>
      </c>
      <c r="Q780" s="13">
        <f t="shared" si="50"/>
        <v>41759.702314814815</v>
      </c>
      <c r="R780">
        <f t="shared" si="51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>
        <v>6</v>
      </c>
      <c r="L781" t="s">
        <v>8271</v>
      </c>
      <c r="M781">
        <f t="shared" si="48"/>
        <v>3</v>
      </c>
      <c r="N781" s="12" t="s">
        <v>8320</v>
      </c>
      <c r="O781" t="s">
        <v>8322</v>
      </c>
      <c r="P781" s="13">
        <f t="shared" si="49"/>
        <v>40436.68408564815</v>
      </c>
      <c r="Q781" s="13">
        <f t="shared" si="50"/>
        <v>40466.166666666664</v>
      </c>
      <c r="R781">
        <f t="shared" si="51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>
        <v>27</v>
      </c>
      <c r="L782" t="s">
        <v>8272</v>
      </c>
      <c r="M782">
        <f t="shared" si="48"/>
        <v>104</v>
      </c>
      <c r="N782" s="12" t="s">
        <v>8323</v>
      </c>
      <c r="O782" t="s">
        <v>8324</v>
      </c>
      <c r="P782" s="13">
        <f t="shared" si="49"/>
        <v>40636.673900462964</v>
      </c>
      <c r="Q782" s="13">
        <f t="shared" si="50"/>
        <v>40666.673900462964</v>
      </c>
      <c r="R782">
        <f t="shared" si="51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>
        <v>25</v>
      </c>
      <c r="L783" t="s">
        <v>8272</v>
      </c>
      <c r="M783">
        <f t="shared" si="48"/>
        <v>133</v>
      </c>
      <c r="N783" s="12" t="s">
        <v>8323</v>
      </c>
      <c r="O783" t="s">
        <v>8324</v>
      </c>
      <c r="P783" s="13">
        <f t="shared" si="49"/>
        <v>41403.000856481485</v>
      </c>
      <c r="Q783" s="13">
        <f t="shared" si="50"/>
        <v>41433.000856481485</v>
      </c>
      <c r="R783">
        <f t="shared" si="51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>
        <v>14</v>
      </c>
      <c r="L784" t="s">
        <v>8272</v>
      </c>
      <c r="M784">
        <f t="shared" si="48"/>
        <v>100</v>
      </c>
      <c r="N784" s="12" t="s">
        <v>8323</v>
      </c>
      <c r="O784" t="s">
        <v>8324</v>
      </c>
      <c r="P784" s="13">
        <f t="shared" si="49"/>
        <v>41116.758125</v>
      </c>
      <c r="Q784" s="13">
        <f t="shared" si="50"/>
        <v>41146.758125</v>
      </c>
      <c r="R784">
        <f t="shared" si="51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>
        <v>35</v>
      </c>
      <c r="L785" t="s">
        <v>8272</v>
      </c>
      <c r="M785">
        <f t="shared" si="48"/>
        <v>148</v>
      </c>
      <c r="N785" s="12" t="s">
        <v>8323</v>
      </c>
      <c r="O785" t="s">
        <v>8324</v>
      </c>
      <c r="P785" s="13">
        <f t="shared" si="49"/>
        <v>40987.773715277777</v>
      </c>
      <c r="Q785" s="13">
        <f t="shared" si="50"/>
        <v>41026.916666666664</v>
      </c>
      <c r="R785">
        <f t="shared" si="51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>
        <v>10</v>
      </c>
      <c r="L786" t="s">
        <v>8272</v>
      </c>
      <c r="M786">
        <f t="shared" si="48"/>
        <v>103</v>
      </c>
      <c r="N786" s="12" t="s">
        <v>8323</v>
      </c>
      <c r="O786" t="s">
        <v>8324</v>
      </c>
      <c r="P786" s="13">
        <f t="shared" si="49"/>
        <v>41675.149525462963</v>
      </c>
      <c r="Q786" s="13">
        <f t="shared" si="50"/>
        <v>41715.107858796298</v>
      </c>
      <c r="R786">
        <f t="shared" si="51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>
        <v>29</v>
      </c>
      <c r="L787" t="s">
        <v>8272</v>
      </c>
      <c r="M787">
        <f t="shared" si="48"/>
        <v>181</v>
      </c>
      <c r="N787" s="12" t="s">
        <v>8323</v>
      </c>
      <c r="O787" t="s">
        <v>8324</v>
      </c>
      <c r="P787" s="13">
        <f t="shared" si="49"/>
        <v>41303.593923611108</v>
      </c>
      <c r="Q787" s="13">
        <f t="shared" si="50"/>
        <v>41333.593923611108</v>
      </c>
      <c r="R787">
        <f t="shared" si="51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>
        <v>44</v>
      </c>
      <c r="L788" t="s">
        <v>8272</v>
      </c>
      <c r="M788">
        <f t="shared" si="48"/>
        <v>143</v>
      </c>
      <c r="N788" s="12" t="s">
        <v>8323</v>
      </c>
      <c r="O788" t="s">
        <v>8324</v>
      </c>
      <c r="P788" s="13">
        <f t="shared" si="49"/>
        <v>40983.055949074071</v>
      </c>
      <c r="Q788" s="13">
        <f t="shared" si="50"/>
        <v>41040.657638888886</v>
      </c>
      <c r="R788">
        <f t="shared" si="51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>
        <v>17</v>
      </c>
      <c r="L789" t="s">
        <v>8272</v>
      </c>
      <c r="M789">
        <f t="shared" si="48"/>
        <v>114</v>
      </c>
      <c r="N789" s="12" t="s">
        <v>8323</v>
      </c>
      <c r="O789" t="s">
        <v>8324</v>
      </c>
      <c r="P789" s="13">
        <f t="shared" si="49"/>
        <v>41549.627615740741</v>
      </c>
      <c r="Q789" s="13">
        <f t="shared" si="50"/>
        <v>41579.627615740741</v>
      </c>
      <c r="R789">
        <f t="shared" si="51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>
        <v>34</v>
      </c>
      <c r="L790" t="s">
        <v>8272</v>
      </c>
      <c r="M790">
        <f t="shared" si="48"/>
        <v>204</v>
      </c>
      <c r="N790" s="12" t="s">
        <v>8323</v>
      </c>
      <c r="O790" t="s">
        <v>8324</v>
      </c>
      <c r="P790" s="13">
        <f t="shared" si="49"/>
        <v>41059.006805555553</v>
      </c>
      <c r="Q790" s="13">
        <f t="shared" si="50"/>
        <v>41097.165972222225</v>
      </c>
      <c r="R790">
        <f t="shared" si="51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>
        <v>14</v>
      </c>
      <c r="L791" t="s">
        <v>8272</v>
      </c>
      <c r="M791">
        <f t="shared" si="48"/>
        <v>109</v>
      </c>
      <c r="N791" s="12" t="s">
        <v>8323</v>
      </c>
      <c r="O791" t="s">
        <v>8324</v>
      </c>
      <c r="P791" s="13">
        <f t="shared" si="49"/>
        <v>41277.186111111114</v>
      </c>
      <c r="Q791" s="13">
        <f t="shared" si="50"/>
        <v>41295.332638888889</v>
      </c>
      <c r="R791">
        <f t="shared" si="51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>
        <v>156</v>
      </c>
      <c r="L792" t="s">
        <v>8272</v>
      </c>
      <c r="M792">
        <f t="shared" si="48"/>
        <v>144</v>
      </c>
      <c r="N792" s="12" t="s">
        <v>8323</v>
      </c>
      <c r="O792" t="s">
        <v>8324</v>
      </c>
      <c r="P792" s="13">
        <f t="shared" si="49"/>
        <v>41276.047905092593</v>
      </c>
      <c r="Q792" s="13">
        <f t="shared" si="50"/>
        <v>41306.047905092593</v>
      </c>
      <c r="R792">
        <f t="shared" si="51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>
        <v>128</v>
      </c>
      <c r="L793" t="s">
        <v>8272</v>
      </c>
      <c r="M793">
        <f t="shared" si="48"/>
        <v>104</v>
      </c>
      <c r="N793" s="12" t="s">
        <v>8323</v>
      </c>
      <c r="O793" t="s">
        <v>8324</v>
      </c>
      <c r="P793" s="13">
        <f t="shared" si="49"/>
        <v>41557.780624999999</v>
      </c>
      <c r="Q793" s="13">
        <f t="shared" si="50"/>
        <v>41591.249305555553</v>
      </c>
      <c r="R793">
        <f t="shared" si="51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>
        <v>60</v>
      </c>
      <c r="L794" t="s">
        <v>8272</v>
      </c>
      <c r="M794">
        <f t="shared" si="48"/>
        <v>100</v>
      </c>
      <c r="N794" s="12" t="s">
        <v>8323</v>
      </c>
      <c r="O794" t="s">
        <v>8324</v>
      </c>
      <c r="P794" s="13">
        <f t="shared" si="49"/>
        <v>41555.873645833337</v>
      </c>
      <c r="Q794" s="13">
        <f t="shared" si="50"/>
        <v>41585.915312500001</v>
      </c>
      <c r="R794">
        <f t="shared" si="51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>
        <v>32</v>
      </c>
      <c r="L795" t="s">
        <v>8272</v>
      </c>
      <c r="M795">
        <f t="shared" si="48"/>
        <v>103</v>
      </c>
      <c r="N795" s="12" t="s">
        <v>8323</v>
      </c>
      <c r="O795" t="s">
        <v>8324</v>
      </c>
      <c r="P795" s="13">
        <f t="shared" si="49"/>
        <v>41442.741249999999</v>
      </c>
      <c r="Q795" s="13">
        <f t="shared" si="50"/>
        <v>41458.207638888889</v>
      </c>
      <c r="R795">
        <f t="shared" si="51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>
        <v>53</v>
      </c>
      <c r="L796" t="s">
        <v>8272</v>
      </c>
      <c r="M796">
        <f t="shared" si="48"/>
        <v>105</v>
      </c>
      <c r="N796" s="12" t="s">
        <v>8323</v>
      </c>
      <c r="O796" t="s">
        <v>8324</v>
      </c>
      <c r="P796" s="13">
        <f t="shared" si="49"/>
        <v>40736.115011574075</v>
      </c>
      <c r="Q796" s="13">
        <f t="shared" si="50"/>
        <v>40791.712500000001</v>
      </c>
      <c r="R796">
        <f t="shared" si="51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>
        <v>184</v>
      </c>
      <c r="L797" t="s">
        <v>8272</v>
      </c>
      <c r="M797">
        <f t="shared" si="48"/>
        <v>112</v>
      </c>
      <c r="N797" s="12" t="s">
        <v>8323</v>
      </c>
      <c r="O797" t="s">
        <v>8324</v>
      </c>
      <c r="P797" s="13">
        <f t="shared" si="49"/>
        <v>40963.613032407404</v>
      </c>
      <c r="Q797" s="13">
        <f t="shared" si="50"/>
        <v>41006.207638888889</v>
      </c>
      <c r="R797">
        <f t="shared" si="51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>
        <v>90</v>
      </c>
      <c r="L798" t="s">
        <v>8272</v>
      </c>
      <c r="M798">
        <f t="shared" si="48"/>
        <v>101</v>
      </c>
      <c r="N798" s="12" t="s">
        <v>8323</v>
      </c>
      <c r="O798" t="s">
        <v>8324</v>
      </c>
      <c r="P798" s="13">
        <f t="shared" si="49"/>
        <v>41502.882928240739</v>
      </c>
      <c r="Q798" s="13">
        <f t="shared" si="50"/>
        <v>41532.881944444445</v>
      </c>
      <c r="R798">
        <f t="shared" si="51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>
        <v>71</v>
      </c>
      <c r="L799" t="s">
        <v>8272</v>
      </c>
      <c r="M799">
        <f t="shared" si="48"/>
        <v>108</v>
      </c>
      <c r="N799" s="12" t="s">
        <v>8323</v>
      </c>
      <c r="O799" t="s">
        <v>8324</v>
      </c>
      <c r="P799" s="13">
        <f t="shared" si="49"/>
        <v>40996.994074074071</v>
      </c>
      <c r="Q799" s="13">
        <f t="shared" si="50"/>
        <v>41028.166666666664</v>
      </c>
      <c r="R799">
        <f t="shared" si="51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>
        <v>87</v>
      </c>
      <c r="L800" t="s">
        <v>8272</v>
      </c>
      <c r="M800">
        <f t="shared" si="48"/>
        <v>115</v>
      </c>
      <c r="N800" s="12" t="s">
        <v>8323</v>
      </c>
      <c r="O800" t="s">
        <v>8324</v>
      </c>
      <c r="P800" s="13">
        <f t="shared" si="49"/>
        <v>41882.590127314819</v>
      </c>
      <c r="Q800" s="13">
        <f t="shared" si="50"/>
        <v>41912.590127314819</v>
      </c>
      <c r="R800">
        <f t="shared" si="51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>
        <v>28</v>
      </c>
      <c r="L801" t="s">
        <v>8272</v>
      </c>
      <c r="M801">
        <f t="shared" si="48"/>
        <v>100</v>
      </c>
      <c r="N801" s="12" t="s">
        <v>8323</v>
      </c>
      <c r="O801" t="s">
        <v>8324</v>
      </c>
      <c r="P801" s="13">
        <f t="shared" si="49"/>
        <v>40996.667199074072</v>
      </c>
      <c r="Q801" s="13">
        <f t="shared" si="50"/>
        <v>41026.667199074072</v>
      </c>
      <c r="R801">
        <f t="shared" si="51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>
        <v>56</v>
      </c>
      <c r="L802" t="s">
        <v>8272</v>
      </c>
      <c r="M802">
        <f t="shared" si="48"/>
        <v>152</v>
      </c>
      <c r="N802" s="12" t="s">
        <v>8323</v>
      </c>
      <c r="O802" t="s">
        <v>8324</v>
      </c>
      <c r="P802" s="13">
        <f t="shared" si="49"/>
        <v>41863.433495370373</v>
      </c>
      <c r="Q802" s="13">
        <f t="shared" si="50"/>
        <v>41893.433495370373</v>
      </c>
      <c r="R802">
        <f t="shared" si="51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>
        <v>51</v>
      </c>
      <c r="L803" t="s">
        <v>8272</v>
      </c>
      <c r="M803">
        <f t="shared" si="48"/>
        <v>112</v>
      </c>
      <c r="N803" s="12" t="s">
        <v>8323</v>
      </c>
      <c r="O803" t="s">
        <v>8324</v>
      </c>
      <c r="P803" s="13">
        <f t="shared" si="49"/>
        <v>40695.795370370368</v>
      </c>
      <c r="Q803" s="13">
        <f t="shared" si="50"/>
        <v>40725.795370370368</v>
      </c>
      <c r="R803">
        <f t="shared" si="51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>
        <v>75</v>
      </c>
      <c r="L804" t="s">
        <v>8272</v>
      </c>
      <c r="M804">
        <f t="shared" si="48"/>
        <v>101</v>
      </c>
      <c r="N804" s="12" t="s">
        <v>8323</v>
      </c>
      <c r="O804" t="s">
        <v>8324</v>
      </c>
      <c r="P804" s="13">
        <f t="shared" si="49"/>
        <v>41123.022268518522</v>
      </c>
      <c r="Q804" s="13">
        <f t="shared" si="50"/>
        <v>41169.170138888891</v>
      </c>
      <c r="R804">
        <f t="shared" si="51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>
        <v>38</v>
      </c>
      <c r="L805" t="s">
        <v>8272</v>
      </c>
      <c r="M805">
        <f t="shared" si="48"/>
        <v>123</v>
      </c>
      <c r="N805" s="12" t="s">
        <v>8323</v>
      </c>
      <c r="O805" t="s">
        <v>8324</v>
      </c>
      <c r="P805" s="13">
        <f t="shared" si="49"/>
        <v>40665.949976851851</v>
      </c>
      <c r="Q805" s="13">
        <f t="shared" si="50"/>
        <v>40692.041666666664</v>
      </c>
      <c r="R805">
        <f t="shared" si="51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>
        <v>18</v>
      </c>
      <c r="L806" t="s">
        <v>8272</v>
      </c>
      <c r="M806">
        <f t="shared" si="48"/>
        <v>100</v>
      </c>
      <c r="N806" s="12" t="s">
        <v>8323</v>
      </c>
      <c r="O806" t="s">
        <v>8324</v>
      </c>
      <c r="P806" s="13">
        <f t="shared" si="49"/>
        <v>40730.105625000004</v>
      </c>
      <c r="Q806" s="13">
        <f t="shared" si="50"/>
        <v>40747.165972222225</v>
      </c>
      <c r="R806">
        <f t="shared" si="51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>
        <v>54</v>
      </c>
      <c r="L807" t="s">
        <v>8272</v>
      </c>
      <c r="M807">
        <f t="shared" si="48"/>
        <v>105</v>
      </c>
      <c r="N807" s="12" t="s">
        <v>8323</v>
      </c>
      <c r="O807" t="s">
        <v>8324</v>
      </c>
      <c r="P807" s="13">
        <f t="shared" si="49"/>
        <v>40690.823055555556</v>
      </c>
      <c r="Q807" s="13">
        <f t="shared" si="50"/>
        <v>40740.958333333336</v>
      </c>
      <c r="R807">
        <f t="shared" si="51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>
        <v>71</v>
      </c>
      <c r="L808" t="s">
        <v>8272</v>
      </c>
      <c r="M808">
        <f t="shared" si="48"/>
        <v>104</v>
      </c>
      <c r="N808" s="12" t="s">
        <v>8323</v>
      </c>
      <c r="O808" t="s">
        <v>8324</v>
      </c>
      <c r="P808" s="13">
        <f t="shared" si="49"/>
        <v>40763.691423611112</v>
      </c>
      <c r="Q808" s="13">
        <f t="shared" si="50"/>
        <v>40793.691423611112</v>
      </c>
      <c r="R808">
        <f t="shared" si="51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>
        <v>57</v>
      </c>
      <c r="L809" t="s">
        <v>8272</v>
      </c>
      <c r="M809">
        <f t="shared" si="48"/>
        <v>105</v>
      </c>
      <c r="N809" s="12" t="s">
        <v>8323</v>
      </c>
      <c r="O809" t="s">
        <v>8324</v>
      </c>
      <c r="P809" s="13">
        <f t="shared" si="49"/>
        <v>42759.628599537042</v>
      </c>
      <c r="Q809" s="13">
        <f t="shared" si="50"/>
        <v>42795.083333333328</v>
      </c>
      <c r="R809">
        <f t="shared" si="51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>
        <v>43</v>
      </c>
      <c r="L810" t="s">
        <v>8272</v>
      </c>
      <c r="M810">
        <f t="shared" si="48"/>
        <v>100</v>
      </c>
      <c r="N810" s="12" t="s">
        <v>8323</v>
      </c>
      <c r="O810" t="s">
        <v>8324</v>
      </c>
      <c r="P810" s="13">
        <f t="shared" si="49"/>
        <v>41962.100532407407</v>
      </c>
      <c r="Q810" s="13">
        <f t="shared" si="50"/>
        <v>41995.207638888889</v>
      </c>
      <c r="R810">
        <f t="shared" si="51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>
        <v>52</v>
      </c>
      <c r="L811" t="s">
        <v>8272</v>
      </c>
      <c r="M811">
        <f t="shared" si="48"/>
        <v>104</v>
      </c>
      <c r="N811" s="12" t="s">
        <v>8323</v>
      </c>
      <c r="O811" t="s">
        <v>8324</v>
      </c>
      <c r="P811" s="13">
        <f t="shared" si="49"/>
        <v>41628.833680555559</v>
      </c>
      <c r="Q811" s="13">
        <f t="shared" si="50"/>
        <v>41658.833680555559</v>
      </c>
      <c r="R811">
        <f t="shared" si="51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>
        <v>27</v>
      </c>
      <c r="L812" t="s">
        <v>8272</v>
      </c>
      <c r="M812">
        <f t="shared" si="48"/>
        <v>105</v>
      </c>
      <c r="N812" s="12" t="s">
        <v>8323</v>
      </c>
      <c r="O812" t="s">
        <v>8324</v>
      </c>
      <c r="P812" s="13">
        <f t="shared" si="49"/>
        <v>41123.056273148148</v>
      </c>
      <c r="Q812" s="13">
        <f t="shared" si="50"/>
        <v>41153.056273148148</v>
      </c>
      <c r="R812">
        <f t="shared" si="51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>
        <v>12</v>
      </c>
      <c r="L813" t="s">
        <v>8272</v>
      </c>
      <c r="M813">
        <f t="shared" si="48"/>
        <v>104</v>
      </c>
      <c r="N813" s="12" t="s">
        <v>8323</v>
      </c>
      <c r="O813" t="s">
        <v>8324</v>
      </c>
      <c r="P813" s="13">
        <f t="shared" si="49"/>
        <v>41443.643541666665</v>
      </c>
      <c r="Q813" s="13">
        <f t="shared" si="50"/>
        <v>41465.702777777777</v>
      </c>
      <c r="R813">
        <f t="shared" si="51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>
        <v>33</v>
      </c>
      <c r="L814" t="s">
        <v>8272</v>
      </c>
      <c r="M814">
        <f t="shared" si="48"/>
        <v>152</v>
      </c>
      <c r="N814" s="12" t="s">
        <v>8323</v>
      </c>
      <c r="O814" t="s">
        <v>8324</v>
      </c>
      <c r="P814" s="13">
        <f t="shared" si="49"/>
        <v>41282.017962962964</v>
      </c>
      <c r="Q814" s="13">
        <f t="shared" si="50"/>
        <v>41334.581944444442</v>
      </c>
      <c r="R814">
        <f t="shared" si="51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>
        <v>96</v>
      </c>
      <c r="L815" t="s">
        <v>8272</v>
      </c>
      <c r="M815">
        <f t="shared" si="48"/>
        <v>160</v>
      </c>
      <c r="N815" s="12" t="s">
        <v>8323</v>
      </c>
      <c r="O815" t="s">
        <v>8324</v>
      </c>
      <c r="P815" s="13">
        <f t="shared" si="49"/>
        <v>41080.960243055553</v>
      </c>
      <c r="Q815" s="13">
        <f t="shared" si="50"/>
        <v>41110.960243055553</v>
      </c>
      <c r="R815">
        <f t="shared" si="51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>
        <v>28</v>
      </c>
      <c r="L816" t="s">
        <v>8272</v>
      </c>
      <c r="M816">
        <f t="shared" si="48"/>
        <v>127</v>
      </c>
      <c r="N816" s="12" t="s">
        <v>8323</v>
      </c>
      <c r="O816" t="s">
        <v>8324</v>
      </c>
      <c r="P816" s="13">
        <f t="shared" si="49"/>
        <v>40679.743067129632</v>
      </c>
      <c r="Q816" s="13">
        <f t="shared" si="50"/>
        <v>40694.75277777778</v>
      </c>
      <c r="R816">
        <f t="shared" si="51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>
        <v>43</v>
      </c>
      <c r="L817" t="s">
        <v>8272</v>
      </c>
      <c r="M817">
        <f t="shared" si="48"/>
        <v>107</v>
      </c>
      <c r="N817" s="12" t="s">
        <v>8323</v>
      </c>
      <c r="O817" t="s">
        <v>8324</v>
      </c>
      <c r="P817" s="13">
        <f t="shared" si="49"/>
        <v>41914.917858796296</v>
      </c>
      <c r="Q817" s="13">
        <f t="shared" si="50"/>
        <v>41944.917858796296</v>
      </c>
      <c r="R817">
        <f t="shared" si="51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>
        <v>205</v>
      </c>
      <c r="L818" t="s">
        <v>8272</v>
      </c>
      <c r="M818">
        <f t="shared" si="48"/>
        <v>115</v>
      </c>
      <c r="N818" s="12" t="s">
        <v>8323</v>
      </c>
      <c r="O818" t="s">
        <v>8324</v>
      </c>
      <c r="P818" s="13">
        <f t="shared" si="49"/>
        <v>41341.870868055557</v>
      </c>
      <c r="Q818" s="13">
        <f t="shared" si="50"/>
        <v>41373.270833333336</v>
      </c>
      <c r="R818">
        <f t="shared" si="51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>
        <v>23</v>
      </c>
      <c r="L819" t="s">
        <v>8272</v>
      </c>
      <c r="M819">
        <f t="shared" si="48"/>
        <v>137</v>
      </c>
      <c r="N819" s="12" t="s">
        <v>8323</v>
      </c>
      <c r="O819" t="s">
        <v>8324</v>
      </c>
      <c r="P819" s="13">
        <f t="shared" si="49"/>
        <v>40925.599664351852</v>
      </c>
      <c r="Q819" s="13">
        <f t="shared" si="50"/>
        <v>40979.207638888889</v>
      </c>
      <c r="R819">
        <f t="shared" si="51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>
        <v>19</v>
      </c>
      <c r="L820" t="s">
        <v>8272</v>
      </c>
      <c r="M820">
        <f t="shared" si="48"/>
        <v>156</v>
      </c>
      <c r="N820" s="12" t="s">
        <v>8323</v>
      </c>
      <c r="O820" t="s">
        <v>8324</v>
      </c>
      <c r="P820" s="13">
        <f t="shared" si="49"/>
        <v>41120.882881944446</v>
      </c>
      <c r="Q820" s="13">
        <f t="shared" si="50"/>
        <v>41128.709027777775</v>
      </c>
      <c r="R820">
        <f t="shared" si="51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>
        <v>14</v>
      </c>
      <c r="L821" t="s">
        <v>8272</v>
      </c>
      <c r="M821">
        <f t="shared" si="48"/>
        <v>109</v>
      </c>
      <c r="N821" s="12" t="s">
        <v>8323</v>
      </c>
      <c r="O821" t="s">
        <v>8324</v>
      </c>
      <c r="P821" s="13">
        <f t="shared" si="49"/>
        <v>41619.998310185183</v>
      </c>
      <c r="Q821" s="13">
        <f t="shared" si="50"/>
        <v>41629.197222222225</v>
      </c>
      <c r="R821">
        <f t="shared" si="51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>
        <v>38</v>
      </c>
      <c r="L822" t="s">
        <v>8272</v>
      </c>
      <c r="M822">
        <f t="shared" si="48"/>
        <v>134</v>
      </c>
      <c r="N822" s="12" t="s">
        <v>8323</v>
      </c>
      <c r="O822" t="s">
        <v>8324</v>
      </c>
      <c r="P822" s="13">
        <f t="shared" si="49"/>
        <v>41768.841921296298</v>
      </c>
      <c r="Q822" s="13">
        <f t="shared" si="50"/>
        <v>41799.208333333336</v>
      </c>
      <c r="R822">
        <f t="shared" si="51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>
        <v>78</v>
      </c>
      <c r="L823" t="s">
        <v>8272</v>
      </c>
      <c r="M823">
        <f t="shared" si="48"/>
        <v>100</v>
      </c>
      <c r="N823" s="12" t="s">
        <v>8323</v>
      </c>
      <c r="O823" t="s">
        <v>8324</v>
      </c>
      <c r="P823" s="13">
        <f t="shared" si="49"/>
        <v>42093.922048611115</v>
      </c>
      <c r="Q823" s="13">
        <f t="shared" si="50"/>
        <v>42128.167361111111</v>
      </c>
      <c r="R823">
        <f t="shared" si="51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>
        <v>69</v>
      </c>
      <c r="L824" t="s">
        <v>8272</v>
      </c>
      <c r="M824">
        <f t="shared" si="48"/>
        <v>119</v>
      </c>
      <c r="N824" s="12" t="s">
        <v>8323</v>
      </c>
      <c r="O824" t="s">
        <v>8324</v>
      </c>
      <c r="P824" s="13">
        <f t="shared" si="49"/>
        <v>41157.947337962964</v>
      </c>
      <c r="Q824" s="13">
        <f t="shared" si="50"/>
        <v>41187.947337962964</v>
      </c>
      <c r="R824">
        <f t="shared" si="51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>
        <v>33</v>
      </c>
      <c r="L825" t="s">
        <v>8272</v>
      </c>
      <c r="M825">
        <f t="shared" si="48"/>
        <v>180</v>
      </c>
      <c r="N825" s="12" t="s">
        <v>8323</v>
      </c>
      <c r="O825" t="s">
        <v>8324</v>
      </c>
      <c r="P825" s="13">
        <f t="shared" si="49"/>
        <v>42055.972824074073</v>
      </c>
      <c r="Q825" s="13">
        <f t="shared" si="50"/>
        <v>42085.931157407409</v>
      </c>
      <c r="R825">
        <f t="shared" si="51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>
        <v>54</v>
      </c>
      <c r="L826" t="s">
        <v>8272</v>
      </c>
      <c r="M826">
        <f t="shared" si="48"/>
        <v>134</v>
      </c>
      <c r="N826" s="12" t="s">
        <v>8323</v>
      </c>
      <c r="O826" t="s">
        <v>8324</v>
      </c>
      <c r="P826" s="13">
        <f t="shared" si="49"/>
        <v>40250.242106481484</v>
      </c>
      <c r="Q826" s="13">
        <f t="shared" si="50"/>
        <v>40286.290972222225</v>
      </c>
      <c r="R826">
        <f t="shared" si="51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>
        <v>99</v>
      </c>
      <c r="L827" t="s">
        <v>8272</v>
      </c>
      <c r="M827">
        <f t="shared" si="48"/>
        <v>100</v>
      </c>
      <c r="N827" s="12" t="s">
        <v>8323</v>
      </c>
      <c r="O827" t="s">
        <v>8324</v>
      </c>
      <c r="P827" s="13">
        <f t="shared" si="49"/>
        <v>41186.306527777779</v>
      </c>
      <c r="Q827" s="13">
        <f t="shared" si="50"/>
        <v>41211.306527777779</v>
      </c>
      <c r="R827">
        <f t="shared" si="51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>
        <v>49</v>
      </c>
      <c r="L828" t="s">
        <v>8272</v>
      </c>
      <c r="M828">
        <f t="shared" si="48"/>
        <v>101</v>
      </c>
      <c r="N828" s="12" t="s">
        <v>8323</v>
      </c>
      <c r="O828" t="s">
        <v>8324</v>
      </c>
      <c r="P828" s="13">
        <f t="shared" si="49"/>
        <v>40973.038541666669</v>
      </c>
      <c r="Q828" s="13">
        <f t="shared" si="50"/>
        <v>40993.996874999997</v>
      </c>
      <c r="R828">
        <f t="shared" si="51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>
        <v>11</v>
      </c>
      <c r="L829" t="s">
        <v>8272</v>
      </c>
      <c r="M829">
        <f t="shared" si="48"/>
        <v>103</v>
      </c>
      <c r="N829" s="12" t="s">
        <v>8323</v>
      </c>
      <c r="O829" t="s">
        <v>8324</v>
      </c>
      <c r="P829" s="13">
        <f t="shared" si="49"/>
        <v>40927.473460648151</v>
      </c>
      <c r="Q829" s="13">
        <f t="shared" si="50"/>
        <v>40953.825694444444</v>
      </c>
      <c r="R829">
        <f t="shared" si="51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>
        <v>38</v>
      </c>
      <c r="L830" t="s">
        <v>8272</v>
      </c>
      <c r="M830">
        <f t="shared" si="48"/>
        <v>107</v>
      </c>
      <c r="N830" s="12" t="s">
        <v>8323</v>
      </c>
      <c r="O830" t="s">
        <v>8324</v>
      </c>
      <c r="P830" s="13">
        <f t="shared" si="49"/>
        <v>41073.050717592596</v>
      </c>
      <c r="Q830" s="13">
        <f t="shared" si="50"/>
        <v>41085.683333333334</v>
      </c>
      <c r="R830">
        <f t="shared" si="51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>
        <v>16</v>
      </c>
      <c r="L831" t="s">
        <v>8272</v>
      </c>
      <c r="M831">
        <f t="shared" si="48"/>
        <v>104</v>
      </c>
      <c r="N831" s="12" t="s">
        <v>8323</v>
      </c>
      <c r="O831" t="s">
        <v>8324</v>
      </c>
      <c r="P831" s="13">
        <f t="shared" si="49"/>
        <v>42504.801388888889</v>
      </c>
      <c r="Q831" s="13">
        <f t="shared" si="50"/>
        <v>42564.801388888889</v>
      </c>
      <c r="R831">
        <f t="shared" si="51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>
        <v>32</v>
      </c>
      <c r="L832" t="s">
        <v>8272</v>
      </c>
      <c r="M832">
        <f t="shared" si="48"/>
        <v>108</v>
      </c>
      <c r="N832" s="12" t="s">
        <v>8323</v>
      </c>
      <c r="O832" t="s">
        <v>8324</v>
      </c>
      <c r="P832" s="13">
        <f t="shared" si="49"/>
        <v>41325.525752314818</v>
      </c>
      <c r="Q832" s="13">
        <f t="shared" si="50"/>
        <v>41355.484085648146</v>
      </c>
      <c r="R832">
        <f t="shared" si="51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>
        <v>20</v>
      </c>
      <c r="L833" t="s">
        <v>8272</v>
      </c>
      <c r="M833">
        <f t="shared" si="48"/>
        <v>233</v>
      </c>
      <c r="N833" s="12" t="s">
        <v>8323</v>
      </c>
      <c r="O833" t="s">
        <v>8324</v>
      </c>
      <c r="P833" s="13">
        <f t="shared" si="49"/>
        <v>40996.646921296298</v>
      </c>
      <c r="Q833" s="13">
        <f t="shared" si="50"/>
        <v>41026.646921296298</v>
      </c>
      <c r="R833">
        <f t="shared" si="51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>
        <v>154</v>
      </c>
      <c r="L834" t="s">
        <v>8272</v>
      </c>
      <c r="M834">
        <f t="shared" ref="M834:M897" si="52">ROUND(E834/D834*100,0)</f>
        <v>101</v>
      </c>
      <c r="N834" s="12" t="s">
        <v>8323</v>
      </c>
      <c r="O834" t="s">
        <v>8324</v>
      </c>
      <c r="P834" s="13">
        <f t="shared" ref="P834:P897" si="53">(((J834/60)/60)/24)+DATE(1970,1,1)</f>
        <v>40869.675173611111</v>
      </c>
      <c r="Q834" s="13">
        <f t="shared" ref="Q834:Q897" si="54">(((I834/60)/60)/24)+DATE(1970,1,1)</f>
        <v>40929.342361111114</v>
      </c>
      <c r="R834">
        <f t="shared" si="51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>
        <v>41</v>
      </c>
      <c r="L835" t="s">
        <v>8272</v>
      </c>
      <c r="M835">
        <f t="shared" si="52"/>
        <v>102</v>
      </c>
      <c r="N835" s="12" t="s">
        <v>8323</v>
      </c>
      <c r="O835" t="s">
        <v>8324</v>
      </c>
      <c r="P835" s="13">
        <f t="shared" si="53"/>
        <v>41718.878182870372</v>
      </c>
      <c r="Q835" s="13">
        <f t="shared" si="54"/>
        <v>41748.878182870372</v>
      </c>
      <c r="R835">
        <f t="shared" ref="R835:R898" si="55">YEAR(P835)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>
        <v>75</v>
      </c>
      <c r="L836" t="s">
        <v>8272</v>
      </c>
      <c r="M836">
        <f t="shared" si="52"/>
        <v>131</v>
      </c>
      <c r="N836" s="12" t="s">
        <v>8323</v>
      </c>
      <c r="O836" t="s">
        <v>8324</v>
      </c>
      <c r="P836" s="13">
        <f t="shared" si="53"/>
        <v>41422.822824074072</v>
      </c>
      <c r="Q836" s="13">
        <f t="shared" si="54"/>
        <v>41456.165972222225</v>
      </c>
      <c r="R836">
        <f t="shared" si="55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>
        <v>40</v>
      </c>
      <c r="L837" t="s">
        <v>8272</v>
      </c>
      <c r="M837">
        <f t="shared" si="52"/>
        <v>117</v>
      </c>
      <c r="N837" s="12" t="s">
        <v>8323</v>
      </c>
      <c r="O837" t="s">
        <v>8324</v>
      </c>
      <c r="P837" s="13">
        <f t="shared" si="53"/>
        <v>41005.45784722222</v>
      </c>
      <c r="Q837" s="13">
        <f t="shared" si="54"/>
        <v>41048.125</v>
      </c>
      <c r="R837">
        <f t="shared" si="55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>
        <v>46</v>
      </c>
      <c r="L838" t="s">
        <v>8272</v>
      </c>
      <c r="M838">
        <f t="shared" si="52"/>
        <v>101</v>
      </c>
      <c r="N838" s="12" t="s">
        <v>8323</v>
      </c>
      <c r="O838" t="s">
        <v>8324</v>
      </c>
      <c r="P838" s="13">
        <f t="shared" si="53"/>
        <v>41524.056921296295</v>
      </c>
      <c r="Q838" s="13">
        <f t="shared" si="54"/>
        <v>41554.056921296295</v>
      </c>
      <c r="R838">
        <f t="shared" si="55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>
        <v>62</v>
      </c>
      <c r="L839" t="s">
        <v>8272</v>
      </c>
      <c r="M839">
        <f t="shared" si="52"/>
        <v>122</v>
      </c>
      <c r="N839" s="12" t="s">
        <v>8323</v>
      </c>
      <c r="O839" t="s">
        <v>8324</v>
      </c>
      <c r="P839" s="13">
        <f t="shared" si="53"/>
        <v>41730.998402777775</v>
      </c>
      <c r="Q839" s="13">
        <f t="shared" si="54"/>
        <v>41760.998402777775</v>
      </c>
      <c r="R839">
        <f t="shared" si="55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>
        <v>61</v>
      </c>
      <c r="L840" t="s">
        <v>8272</v>
      </c>
      <c r="M840">
        <f t="shared" si="52"/>
        <v>145</v>
      </c>
      <c r="N840" s="12" t="s">
        <v>8323</v>
      </c>
      <c r="O840" t="s">
        <v>8324</v>
      </c>
      <c r="P840" s="13">
        <f t="shared" si="53"/>
        <v>40895.897974537038</v>
      </c>
      <c r="Q840" s="13">
        <f t="shared" si="54"/>
        <v>40925.897974537038</v>
      </c>
      <c r="R840">
        <f t="shared" si="55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>
        <v>96</v>
      </c>
      <c r="L841" t="s">
        <v>8272</v>
      </c>
      <c r="M841">
        <f t="shared" si="52"/>
        <v>117</v>
      </c>
      <c r="N841" s="12" t="s">
        <v>8323</v>
      </c>
      <c r="O841" t="s">
        <v>8324</v>
      </c>
      <c r="P841" s="13">
        <f t="shared" si="53"/>
        <v>41144.763379629629</v>
      </c>
      <c r="Q841" s="13">
        <f t="shared" si="54"/>
        <v>41174.763379629629</v>
      </c>
      <c r="R841">
        <f t="shared" si="55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>
        <v>190</v>
      </c>
      <c r="L842" t="s">
        <v>8273</v>
      </c>
      <c r="M842">
        <f t="shared" si="52"/>
        <v>120</v>
      </c>
      <c r="N842" s="12" t="s">
        <v>8323</v>
      </c>
      <c r="O842" t="s">
        <v>8325</v>
      </c>
      <c r="P842" s="13">
        <f t="shared" si="53"/>
        <v>42607.226701388892</v>
      </c>
      <c r="Q842" s="13">
        <f t="shared" si="54"/>
        <v>42637.226701388892</v>
      </c>
      <c r="R842">
        <f t="shared" si="55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>
        <v>94</v>
      </c>
      <c r="L843" t="s">
        <v>8273</v>
      </c>
      <c r="M843">
        <f t="shared" si="52"/>
        <v>101</v>
      </c>
      <c r="N843" s="12" t="s">
        <v>8323</v>
      </c>
      <c r="O843" t="s">
        <v>8325</v>
      </c>
      <c r="P843" s="13">
        <f t="shared" si="53"/>
        <v>41923.838692129626</v>
      </c>
      <c r="Q843" s="13">
        <f t="shared" si="54"/>
        <v>41953.88035879629</v>
      </c>
      <c r="R843">
        <f t="shared" si="55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>
        <v>39</v>
      </c>
      <c r="L844" t="s">
        <v>8273</v>
      </c>
      <c r="M844">
        <f t="shared" si="52"/>
        <v>104</v>
      </c>
      <c r="N844" s="12" t="s">
        <v>8323</v>
      </c>
      <c r="O844" t="s">
        <v>8325</v>
      </c>
      <c r="P844" s="13">
        <f t="shared" si="53"/>
        <v>41526.592395833337</v>
      </c>
      <c r="Q844" s="13">
        <f t="shared" si="54"/>
        <v>41561.165972222225</v>
      </c>
      <c r="R844">
        <f t="shared" si="55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>
        <v>127</v>
      </c>
      <c r="L845" t="s">
        <v>8273</v>
      </c>
      <c r="M845">
        <f t="shared" si="52"/>
        <v>267</v>
      </c>
      <c r="N845" s="12" t="s">
        <v>8323</v>
      </c>
      <c r="O845" t="s">
        <v>8325</v>
      </c>
      <c r="P845" s="13">
        <f t="shared" si="53"/>
        <v>42695.257870370369</v>
      </c>
      <c r="Q845" s="13">
        <f t="shared" si="54"/>
        <v>42712.333333333328</v>
      </c>
      <c r="R845">
        <f t="shared" si="55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>
        <v>159</v>
      </c>
      <c r="L846" t="s">
        <v>8273</v>
      </c>
      <c r="M846">
        <f t="shared" si="52"/>
        <v>194</v>
      </c>
      <c r="N846" s="12" t="s">
        <v>8323</v>
      </c>
      <c r="O846" t="s">
        <v>8325</v>
      </c>
      <c r="P846" s="13">
        <f t="shared" si="53"/>
        <v>41905.684629629628</v>
      </c>
      <c r="Q846" s="13">
        <f t="shared" si="54"/>
        <v>41944.207638888889</v>
      </c>
      <c r="R846">
        <f t="shared" si="55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>
        <v>177</v>
      </c>
      <c r="L847" t="s">
        <v>8273</v>
      </c>
      <c r="M847">
        <f t="shared" si="52"/>
        <v>120</v>
      </c>
      <c r="N847" s="12" t="s">
        <v>8323</v>
      </c>
      <c r="O847" t="s">
        <v>8325</v>
      </c>
      <c r="P847" s="13">
        <f t="shared" si="53"/>
        <v>42578.205972222218</v>
      </c>
      <c r="Q847" s="13">
        <f t="shared" si="54"/>
        <v>42618.165972222225</v>
      </c>
      <c r="R847">
        <f t="shared" si="55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>
        <v>47</v>
      </c>
      <c r="L848" t="s">
        <v>8273</v>
      </c>
      <c r="M848">
        <f t="shared" si="52"/>
        <v>122</v>
      </c>
      <c r="N848" s="12" t="s">
        <v>8323</v>
      </c>
      <c r="O848" t="s">
        <v>8325</v>
      </c>
      <c r="P848" s="13">
        <f t="shared" si="53"/>
        <v>41694.391840277778</v>
      </c>
      <c r="Q848" s="13">
        <f t="shared" si="54"/>
        <v>41708.583333333336</v>
      </c>
      <c r="R848">
        <f t="shared" si="55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>
        <v>1</v>
      </c>
      <c r="L849" t="s">
        <v>8273</v>
      </c>
      <c r="M849">
        <f t="shared" si="52"/>
        <v>100</v>
      </c>
      <c r="N849" s="12" t="s">
        <v>8323</v>
      </c>
      <c r="O849" t="s">
        <v>8325</v>
      </c>
      <c r="P849" s="13">
        <f t="shared" si="53"/>
        <v>42165.79833333334</v>
      </c>
      <c r="Q849" s="13">
        <f t="shared" si="54"/>
        <v>42195.79833333334</v>
      </c>
      <c r="R849">
        <f t="shared" si="55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>
        <v>16</v>
      </c>
      <c r="L850" t="s">
        <v>8273</v>
      </c>
      <c r="M850">
        <f t="shared" si="52"/>
        <v>100</v>
      </c>
      <c r="N850" s="12" t="s">
        <v>8323</v>
      </c>
      <c r="O850" t="s">
        <v>8325</v>
      </c>
      <c r="P850" s="13">
        <f t="shared" si="53"/>
        <v>42078.792048611111</v>
      </c>
      <c r="Q850" s="13">
        <f t="shared" si="54"/>
        <v>42108.792048611111</v>
      </c>
      <c r="R850">
        <f t="shared" si="55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>
        <v>115</v>
      </c>
      <c r="L851" t="s">
        <v>8273</v>
      </c>
      <c r="M851">
        <f t="shared" si="52"/>
        <v>120</v>
      </c>
      <c r="N851" s="12" t="s">
        <v>8323</v>
      </c>
      <c r="O851" t="s">
        <v>8325</v>
      </c>
      <c r="P851" s="13">
        <f t="shared" si="53"/>
        <v>42051.148888888885</v>
      </c>
      <c r="Q851" s="13">
        <f t="shared" si="54"/>
        <v>42079.107222222221</v>
      </c>
      <c r="R851">
        <f t="shared" si="55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>
        <v>133</v>
      </c>
      <c r="L852" t="s">
        <v>8273</v>
      </c>
      <c r="M852">
        <f t="shared" si="52"/>
        <v>155</v>
      </c>
      <c r="N852" s="12" t="s">
        <v>8323</v>
      </c>
      <c r="O852" t="s">
        <v>8325</v>
      </c>
      <c r="P852" s="13">
        <f t="shared" si="53"/>
        <v>42452.827743055561</v>
      </c>
      <c r="Q852" s="13">
        <f t="shared" si="54"/>
        <v>42485.207638888889</v>
      </c>
      <c r="R852">
        <f t="shared" si="55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>
        <v>70</v>
      </c>
      <c r="L853" t="s">
        <v>8273</v>
      </c>
      <c r="M853">
        <f t="shared" si="52"/>
        <v>130</v>
      </c>
      <c r="N853" s="12" t="s">
        <v>8323</v>
      </c>
      <c r="O853" t="s">
        <v>8325</v>
      </c>
      <c r="P853" s="13">
        <f t="shared" si="53"/>
        <v>42522.880243055552</v>
      </c>
      <c r="Q853" s="13">
        <f t="shared" si="54"/>
        <v>42582.822916666672</v>
      </c>
      <c r="R853">
        <f t="shared" si="55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>
        <v>62</v>
      </c>
      <c r="L854" t="s">
        <v>8273</v>
      </c>
      <c r="M854">
        <f t="shared" si="52"/>
        <v>105</v>
      </c>
      <c r="N854" s="12" t="s">
        <v>8323</v>
      </c>
      <c r="O854" t="s">
        <v>8325</v>
      </c>
      <c r="P854" s="13">
        <f t="shared" si="53"/>
        <v>42656.805497685185</v>
      </c>
      <c r="Q854" s="13">
        <f t="shared" si="54"/>
        <v>42667.875</v>
      </c>
      <c r="R854">
        <f t="shared" si="55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>
        <v>10</v>
      </c>
      <c r="L855" t="s">
        <v>8273</v>
      </c>
      <c r="M855">
        <f t="shared" si="52"/>
        <v>100</v>
      </c>
      <c r="N855" s="12" t="s">
        <v>8323</v>
      </c>
      <c r="O855" t="s">
        <v>8325</v>
      </c>
      <c r="P855" s="13">
        <f t="shared" si="53"/>
        <v>42021.832280092596</v>
      </c>
      <c r="Q855" s="13">
        <f t="shared" si="54"/>
        <v>42051.832280092596</v>
      </c>
      <c r="R855">
        <f t="shared" si="55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>
        <v>499</v>
      </c>
      <c r="L856" t="s">
        <v>8273</v>
      </c>
      <c r="M856">
        <f t="shared" si="52"/>
        <v>118</v>
      </c>
      <c r="N856" s="12" t="s">
        <v>8323</v>
      </c>
      <c r="O856" t="s">
        <v>8325</v>
      </c>
      <c r="P856" s="13">
        <f t="shared" si="53"/>
        <v>42702.212337962963</v>
      </c>
      <c r="Q856" s="13">
        <f t="shared" si="54"/>
        <v>42732.212337962963</v>
      </c>
      <c r="R856">
        <f t="shared" si="55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>
        <v>47</v>
      </c>
      <c r="L857" t="s">
        <v>8273</v>
      </c>
      <c r="M857">
        <f t="shared" si="52"/>
        <v>103</v>
      </c>
      <c r="N857" s="12" t="s">
        <v>8323</v>
      </c>
      <c r="O857" t="s">
        <v>8325</v>
      </c>
      <c r="P857" s="13">
        <f t="shared" si="53"/>
        <v>42545.125196759262</v>
      </c>
      <c r="Q857" s="13">
        <f t="shared" si="54"/>
        <v>42575.125196759262</v>
      </c>
      <c r="R857">
        <f t="shared" si="55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>
        <v>28</v>
      </c>
      <c r="L858" t="s">
        <v>8273</v>
      </c>
      <c r="M858">
        <f t="shared" si="52"/>
        <v>218</v>
      </c>
      <c r="N858" s="12" t="s">
        <v>8323</v>
      </c>
      <c r="O858" t="s">
        <v>8325</v>
      </c>
      <c r="P858" s="13">
        <f t="shared" si="53"/>
        <v>42609.311990740738</v>
      </c>
      <c r="Q858" s="13">
        <f t="shared" si="54"/>
        <v>42668.791666666672</v>
      </c>
      <c r="R858">
        <f t="shared" si="55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>
        <v>24</v>
      </c>
      <c r="L859" t="s">
        <v>8273</v>
      </c>
      <c r="M859">
        <f t="shared" si="52"/>
        <v>100</v>
      </c>
      <c r="N859" s="12" t="s">
        <v>8323</v>
      </c>
      <c r="O859" t="s">
        <v>8325</v>
      </c>
      <c r="P859" s="13">
        <f t="shared" si="53"/>
        <v>42291.581377314811</v>
      </c>
      <c r="Q859" s="13">
        <f t="shared" si="54"/>
        <v>42333.623043981483</v>
      </c>
      <c r="R859">
        <f t="shared" si="55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>
        <v>76</v>
      </c>
      <c r="L860" t="s">
        <v>8273</v>
      </c>
      <c r="M860">
        <f t="shared" si="52"/>
        <v>144</v>
      </c>
      <c r="N860" s="12" t="s">
        <v>8323</v>
      </c>
      <c r="O860" t="s">
        <v>8325</v>
      </c>
      <c r="P860" s="13">
        <f t="shared" si="53"/>
        <v>42079.745578703703</v>
      </c>
      <c r="Q860" s="13">
        <f t="shared" si="54"/>
        <v>42109.957638888889</v>
      </c>
      <c r="R860">
        <f t="shared" si="55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>
        <v>98</v>
      </c>
      <c r="L861" t="s">
        <v>8273</v>
      </c>
      <c r="M861">
        <f t="shared" si="52"/>
        <v>105</v>
      </c>
      <c r="N861" s="12" t="s">
        <v>8323</v>
      </c>
      <c r="O861" t="s">
        <v>8325</v>
      </c>
      <c r="P861" s="13">
        <f t="shared" si="53"/>
        <v>42128.820231481484</v>
      </c>
      <c r="Q861" s="13">
        <f t="shared" si="54"/>
        <v>42159</v>
      </c>
      <c r="R861">
        <f t="shared" si="55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>
        <v>48</v>
      </c>
      <c r="L862" t="s">
        <v>8274</v>
      </c>
      <c r="M862">
        <f t="shared" si="52"/>
        <v>18</v>
      </c>
      <c r="N862" s="12" t="s">
        <v>8323</v>
      </c>
      <c r="O862" t="s">
        <v>8326</v>
      </c>
      <c r="P862" s="13">
        <f t="shared" si="53"/>
        <v>41570.482789351852</v>
      </c>
      <c r="Q862" s="13">
        <f t="shared" si="54"/>
        <v>41600.524456018517</v>
      </c>
      <c r="R862">
        <f t="shared" si="55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>
        <v>2</v>
      </c>
      <c r="L863" t="s">
        <v>8274</v>
      </c>
      <c r="M863">
        <f t="shared" si="52"/>
        <v>2</v>
      </c>
      <c r="N863" s="12" t="s">
        <v>8323</v>
      </c>
      <c r="O863" t="s">
        <v>8326</v>
      </c>
      <c r="P863" s="13">
        <f t="shared" si="53"/>
        <v>42599.965324074074</v>
      </c>
      <c r="Q863" s="13">
        <f t="shared" si="54"/>
        <v>42629.965324074074</v>
      </c>
      <c r="R863">
        <f t="shared" si="55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>
        <v>4</v>
      </c>
      <c r="L864" t="s">
        <v>8274</v>
      </c>
      <c r="M864">
        <f t="shared" si="52"/>
        <v>0</v>
      </c>
      <c r="N864" s="12" t="s">
        <v>8323</v>
      </c>
      <c r="O864" t="s">
        <v>8326</v>
      </c>
      <c r="P864" s="13">
        <f t="shared" si="53"/>
        <v>41559.5549537037</v>
      </c>
      <c r="Q864" s="13">
        <f t="shared" si="54"/>
        <v>41589.596620370372</v>
      </c>
      <c r="R864">
        <f t="shared" si="55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>
        <v>5</v>
      </c>
      <c r="L865" t="s">
        <v>8274</v>
      </c>
      <c r="M865">
        <f t="shared" si="52"/>
        <v>5</v>
      </c>
      <c r="N865" s="12" t="s">
        <v>8323</v>
      </c>
      <c r="O865" t="s">
        <v>8326</v>
      </c>
      <c r="P865" s="13">
        <f t="shared" si="53"/>
        <v>40921.117662037039</v>
      </c>
      <c r="Q865" s="13">
        <f t="shared" si="54"/>
        <v>40951.117662037039</v>
      </c>
      <c r="R865">
        <f t="shared" si="55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>
        <v>79</v>
      </c>
      <c r="L866" t="s">
        <v>8274</v>
      </c>
      <c r="M866">
        <f t="shared" si="52"/>
        <v>42</v>
      </c>
      <c r="N866" s="12" t="s">
        <v>8323</v>
      </c>
      <c r="O866" t="s">
        <v>8326</v>
      </c>
      <c r="P866" s="13">
        <f t="shared" si="53"/>
        <v>41541.106921296298</v>
      </c>
      <c r="Q866" s="13">
        <f t="shared" si="54"/>
        <v>41563.415972222225</v>
      </c>
      <c r="R866">
        <f t="shared" si="55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>
        <v>2</v>
      </c>
      <c r="L867" t="s">
        <v>8274</v>
      </c>
      <c r="M867">
        <f t="shared" si="52"/>
        <v>2</v>
      </c>
      <c r="N867" s="12" t="s">
        <v>8323</v>
      </c>
      <c r="O867" t="s">
        <v>8326</v>
      </c>
      <c r="P867" s="13">
        <f t="shared" si="53"/>
        <v>41230.77311342593</v>
      </c>
      <c r="Q867" s="13">
        <f t="shared" si="54"/>
        <v>41290.77311342593</v>
      </c>
      <c r="R867">
        <f t="shared" si="55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>
        <v>11</v>
      </c>
      <c r="L868" t="s">
        <v>8274</v>
      </c>
      <c r="M868">
        <f t="shared" si="52"/>
        <v>18</v>
      </c>
      <c r="N868" s="12" t="s">
        <v>8323</v>
      </c>
      <c r="O868" t="s">
        <v>8326</v>
      </c>
      <c r="P868" s="13">
        <f t="shared" si="53"/>
        <v>42025.637939814813</v>
      </c>
      <c r="Q868" s="13">
        <f t="shared" si="54"/>
        <v>42063.631944444445</v>
      </c>
      <c r="R868">
        <f t="shared" si="55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>
        <v>11</v>
      </c>
      <c r="L869" t="s">
        <v>8274</v>
      </c>
      <c r="M869">
        <f t="shared" si="52"/>
        <v>24</v>
      </c>
      <c r="N869" s="12" t="s">
        <v>8323</v>
      </c>
      <c r="O869" t="s">
        <v>8326</v>
      </c>
      <c r="P869" s="13">
        <f t="shared" si="53"/>
        <v>40088.105393518519</v>
      </c>
      <c r="Q869" s="13">
        <f t="shared" si="54"/>
        <v>40148.207638888889</v>
      </c>
      <c r="R869">
        <f t="shared" si="55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>
        <v>1</v>
      </c>
      <c r="L870" t="s">
        <v>8274</v>
      </c>
      <c r="M870">
        <f t="shared" si="52"/>
        <v>0</v>
      </c>
      <c r="N870" s="12" t="s">
        <v>8323</v>
      </c>
      <c r="O870" t="s">
        <v>8326</v>
      </c>
      <c r="P870" s="13">
        <f t="shared" si="53"/>
        <v>41616.027754629627</v>
      </c>
      <c r="Q870" s="13">
        <f t="shared" si="54"/>
        <v>41646.027754629627</v>
      </c>
      <c r="R870">
        <f t="shared" si="55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>
        <v>3</v>
      </c>
      <c r="L871" t="s">
        <v>8274</v>
      </c>
      <c r="M871">
        <f t="shared" si="52"/>
        <v>12</v>
      </c>
      <c r="N871" s="12" t="s">
        <v>8323</v>
      </c>
      <c r="O871" t="s">
        <v>8326</v>
      </c>
      <c r="P871" s="13">
        <f t="shared" si="53"/>
        <v>41342.845567129632</v>
      </c>
      <c r="Q871" s="13">
        <f t="shared" si="54"/>
        <v>41372.803900462961</v>
      </c>
      <c r="R871">
        <f t="shared" si="55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>
        <v>5</v>
      </c>
      <c r="L872" t="s">
        <v>8274</v>
      </c>
      <c r="M872">
        <f t="shared" si="52"/>
        <v>0</v>
      </c>
      <c r="N872" s="12" t="s">
        <v>8323</v>
      </c>
      <c r="O872" t="s">
        <v>8326</v>
      </c>
      <c r="P872" s="13">
        <f t="shared" si="53"/>
        <v>41488.022256944445</v>
      </c>
      <c r="Q872" s="13">
        <f t="shared" si="54"/>
        <v>41518.022256944445</v>
      </c>
      <c r="R872">
        <f t="shared" si="55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>
        <v>12</v>
      </c>
      <c r="L873" t="s">
        <v>8274</v>
      </c>
      <c r="M873">
        <f t="shared" si="52"/>
        <v>5</v>
      </c>
      <c r="N873" s="12" t="s">
        <v>8323</v>
      </c>
      <c r="O873" t="s">
        <v>8326</v>
      </c>
      <c r="P873" s="13">
        <f t="shared" si="53"/>
        <v>41577.561284722222</v>
      </c>
      <c r="Q873" s="13">
        <f t="shared" si="54"/>
        <v>41607.602951388886</v>
      </c>
      <c r="R873">
        <f t="shared" si="55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>
        <v>2</v>
      </c>
      <c r="L874" t="s">
        <v>8274</v>
      </c>
      <c r="M874">
        <f t="shared" si="52"/>
        <v>1</v>
      </c>
      <c r="N874" s="12" t="s">
        <v>8323</v>
      </c>
      <c r="O874" t="s">
        <v>8326</v>
      </c>
      <c r="P874" s="13">
        <f t="shared" si="53"/>
        <v>40567.825543981482</v>
      </c>
      <c r="Q874" s="13">
        <f t="shared" si="54"/>
        <v>40612.825543981482</v>
      </c>
      <c r="R874">
        <f t="shared" si="55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>
        <v>5</v>
      </c>
      <c r="L875" t="s">
        <v>8274</v>
      </c>
      <c r="M875">
        <f t="shared" si="52"/>
        <v>1</v>
      </c>
      <c r="N875" s="12" t="s">
        <v>8323</v>
      </c>
      <c r="O875" t="s">
        <v>8326</v>
      </c>
      <c r="P875" s="13">
        <f t="shared" si="53"/>
        <v>41184.167129629634</v>
      </c>
      <c r="Q875" s="13">
        <f t="shared" si="54"/>
        <v>41224.208796296298</v>
      </c>
      <c r="R875">
        <f t="shared" si="55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>
        <v>21</v>
      </c>
      <c r="L876" t="s">
        <v>8274</v>
      </c>
      <c r="M876">
        <f t="shared" si="52"/>
        <v>24</v>
      </c>
      <c r="N876" s="12" t="s">
        <v>8323</v>
      </c>
      <c r="O876" t="s">
        <v>8326</v>
      </c>
      <c r="P876" s="13">
        <f t="shared" si="53"/>
        <v>41368.583726851852</v>
      </c>
      <c r="Q876" s="13">
        <f t="shared" si="54"/>
        <v>41398.583726851852</v>
      </c>
      <c r="R876">
        <f t="shared" si="55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>
        <v>0</v>
      </c>
      <c r="L877" t="s">
        <v>8274</v>
      </c>
      <c r="M877">
        <f t="shared" si="52"/>
        <v>0</v>
      </c>
      <c r="N877" s="12" t="s">
        <v>8323</v>
      </c>
      <c r="O877" t="s">
        <v>8326</v>
      </c>
      <c r="P877" s="13">
        <f t="shared" si="53"/>
        <v>42248.723738425921</v>
      </c>
      <c r="Q877" s="13">
        <f t="shared" si="54"/>
        <v>42268.723738425921</v>
      </c>
      <c r="R877">
        <f t="shared" si="55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>
        <v>45</v>
      </c>
      <c r="L878" t="s">
        <v>8274</v>
      </c>
      <c r="M878">
        <f t="shared" si="52"/>
        <v>41</v>
      </c>
      <c r="N878" s="12" t="s">
        <v>8323</v>
      </c>
      <c r="O878" t="s">
        <v>8326</v>
      </c>
      <c r="P878" s="13">
        <f t="shared" si="53"/>
        <v>41276.496840277774</v>
      </c>
      <c r="Q878" s="13">
        <f t="shared" si="54"/>
        <v>41309.496840277774</v>
      </c>
      <c r="R878">
        <f t="shared" si="55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>
        <v>29</v>
      </c>
      <c r="L879" t="s">
        <v>8274</v>
      </c>
      <c r="M879">
        <f t="shared" si="52"/>
        <v>68</v>
      </c>
      <c r="N879" s="12" t="s">
        <v>8323</v>
      </c>
      <c r="O879" t="s">
        <v>8326</v>
      </c>
      <c r="P879" s="13">
        <f t="shared" si="53"/>
        <v>41597.788888888892</v>
      </c>
      <c r="Q879" s="13">
        <f t="shared" si="54"/>
        <v>41627.788888888892</v>
      </c>
      <c r="R879">
        <f t="shared" si="55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>
        <v>2</v>
      </c>
      <c r="L880" t="s">
        <v>8274</v>
      </c>
      <c r="M880">
        <f t="shared" si="52"/>
        <v>1</v>
      </c>
      <c r="N880" s="12" t="s">
        <v>8323</v>
      </c>
      <c r="O880" t="s">
        <v>8326</v>
      </c>
      <c r="P880" s="13">
        <f t="shared" si="53"/>
        <v>40505.232916666668</v>
      </c>
      <c r="Q880" s="13">
        <f t="shared" si="54"/>
        <v>40535.232916666668</v>
      </c>
      <c r="R880">
        <f t="shared" si="55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>
        <v>30</v>
      </c>
      <c r="L881" t="s">
        <v>8274</v>
      </c>
      <c r="M881">
        <f t="shared" si="52"/>
        <v>31</v>
      </c>
      <c r="N881" s="12" t="s">
        <v>8323</v>
      </c>
      <c r="O881" t="s">
        <v>8326</v>
      </c>
      <c r="P881" s="13">
        <f t="shared" si="53"/>
        <v>41037.829918981479</v>
      </c>
      <c r="Q881" s="13">
        <f t="shared" si="54"/>
        <v>41058.829918981479</v>
      </c>
      <c r="R881">
        <f t="shared" si="55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>
        <v>8</v>
      </c>
      <c r="L882" t="s">
        <v>8275</v>
      </c>
      <c r="M882">
        <f t="shared" si="52"/>
        <v>3</v>
      </c>
      <c r="N882" s="12" t="s">
        <v>8323</v>
      </c>
      <c r="O882" t="s">
        <v>8327</v>
      </c>
      <c r="P882" s="13">
        <f t="shared" si="53"/>
        <v>41179.32104166667</v>
      </c>
      <c r="Q882" s="13">
        <f t="shared" si="54"/>
        <v>41212.32104166667</v>
      </c>
      <c r="R882">
        <f t="shared" si="55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>
        <v>1</v>
      </c>
      <c r="L883" t="s">
        <v>8275</v>
      </c>
      <c r="M883">
        <f t="shared" si="52"/>
        <v>1</v>
      </c>
      <c r="N883" s="12" t="s">
        <v>8323</v>
      </c>
      <c r="O883" t="s">
        <v>8327</v>
      </c>
      <c r="P883" s="13">
        <f t="shared" si="53"/>
        <v>40877.25099537037</v>
      </c>
      <c r="Q883" s="13">
        <f t="shared" si="54"/>
        <v>40922.25099537037</v>
      </c>
      <c r="R883">
        <f t="shared" si="55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>
        <v>14</v>
      </c>
      <c r="L884" t="s">
        <v>8275</v>
      </c>
      <c r="M884">
        <f t="shared" si="52"/>
        <v>20</v>
      </c>
      <c r="N884" s="12" t="s">
        <v>8323</v>
      </c>
      <c r="O884" t="s">
        <v>8327</v>
      </c>
      <c r="P884" s="13">
        <f t="shared" si="53"/>
        <v>40759.860532407409</v>
      </c>
      <c r="Q884" s="13">
        <f t="shared" si="54"/>
        <v>40792.860532407409</v>
      </c>
      <c r="R884">
        <f t="shared" si="55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>
        <v>24</v>
      </c>
      <c r="L885" t="s">
        <v>8275</v>
      </c>
      <c r="M885">
        <f t="shared" si="52"/>
        <v>40</v>
      </c>
      <c r="N885" s="12" t="s">
        <v>8323</v>
      </c>
      <c r="O885" t="s">
        <v>8327</v>
      </c>
      <c r="P885" s="13">
        <f t="shared" si="53"/>
        <v>42371.935590277775</v>
      </c>
      <c r="Q885" s="13">
        <f t="shared" si="54"/>
        <v>42431.935590277775</v>
      </c>
      <c r="R885">
        <f t="shared" si="55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>
        <v>2</v>
      </c>
      <c r="L886" t="s">
        <v>8275</v>
      </c>
      <c r="M886">
        <f t="shared" si="52"/>
        <v>1</v>
      </c>
      <c r="N886" s="12" t="s">
        <v>8323</v>
      </c>
      <c r="O886" t="s">
        <v>8327</v>
      </c>
      <c r="P886" s="13">
        <f t="shared" si="53"/>
        <v>40981.802615740737</v>
      </c>
      <c r="Q886" s="13">
        <f t="shared" si="54"/>
        <v>41041.104861111111</v>
      </c>
      <c r="R886">
        <f t="shared" si="55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>
        <v>21</v>
      </c>
      <c r="L887" t="s">
        <v>8275</v>
      </c>
      <c r="M887">
        <f t="shared" si="52"/>
        <v>75</v>
      </c>
      <c r="N887" s="12" t="s">
        <v>8323</v>
      </c>
      <c r="O887" t="s">
        <v>8327</v>
      </c>
      <c r="P887" s="13">
        <f t="shared" si="53"/>
        <v>42713.941099537042</v>
      </c>
      <c r="Q887" s="13">
        <f t="shared" si="54"/>
        <v>42734.941099537042</v>
      </c>
      <c r="R887">
        <f t="shared" si="55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>
        <v>7</v>
      </c>
      <c r="L888" t="s">
        <v>8275</v>
      </c>
      <c r="M888">
        <f t="shared" si="52"/>
        <v>41</v>
      </c>
      <c r="N888" s="12" t="s">
        <v>8323</v>
      </c>
      <c r="O888" t="s">
        <v>8327</v>
      </c>
      <c r="P888" s="13">
        <f t="shared" si="53"/>
        <v>42603.870520833334</v>
      </c>
      <c r="Q888" s="13">
        <f t="shared" si="54"/>
        <v>42628.870520833334</v>
      </c>
      <c r="R888">
        <f t="shared" si="55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>
        <v>0</v>
      </c>
      <c r="L889" t="s">
        <v>8275</v>
      </c>
      <c r="M889">
        <f t="shared" si="52"/>
        <v>0</v>
      </c>
      <c r="N889" s="12" t="s">
        <v>8323</v>
      </c>
      <c r="O889" t="s">
        <v>8327</v>
      </c>
      <c r="P889" s="13">
        <f t="shared" si="53"/>
        <v>41026.958969907406</v>
      </c>
      <c r="Q889" s="13">
        <f t="shared" si="54"/>
        <v>41056.958969907406</v>
      </c>
      <c r="R889">
        <f t="shared" si="55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>
        <v>4</v>
      </c>
      <c r="L890" t="s">
        <v>8275</v>
      </c>
      <c r="M890">
        <f t="shared" si="52"/>
        <v>7</v>
      </c>
      <c r="N890" s="12" t="s">
        <v>8323</v>
      </c>
      <c r="O890" t="s">
        <v>8327</v>
      </c>
      <c r="P890" s="13">
        <f t="shared" si="53"/>
        <v>40751.753298611111</v>
      </c>
      <c r="Q890" s="13">
        <f t="shared" si="54"/>
        <v>40787.25</v>
      </c>
      <c r="R890">
        <f t="shared" si="55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>
        <v>32</v>
      </c>
      <c r="L891" t="s">
        <v>8275</v>
      </c>
      <c r="M891">
        <f t="shared" si="52"/>
        <v>9</v>
      </c>
      <c r="N891" s="12" t="s">
        <v>8323</v>
      </c>
      <c r="O891" t="s">
        <v>8327</v>
      </c>
      <c r="P891" s="13">
        <f t="shared" si="53"/>
        <v>41887.784062500003</v>
      </c>
      <c r="Q891" s="13">
        <f t="shared" si="54"/>
        <v>41917.784062500003</v>
      </c>
      <c r="R891">
        <f t="shared" si="55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>
        <v>4</v>
      </c>
      <c r="L892" t="s">
        <v>8275</v>
      </c>
      <c r="M892">
        <f t="shared" si="52"/>
        <v>4</v>
      </c>
      <c r="N892" s="12" t="s">
        <v>8323</v>
      </c>
      <c r="O892" t="s">
        <v>8327</v>
      </c>
      <c r="P892" s="13">
        <f t="shared" si="53"/>
        <v>41569.698831018519</v>
      </c>
      <c r="Q892" s="13">
        <f t="shared" si="54"/>
        <v>41599.740497685183</v>
      </c>
      <c r="R892">
        <f t="shared" si="55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>
        <v>9</v>
      </c>
      <c r="L893" t="s">
        <v>8275</v>
      </c>
      <c r="M893">
        <f t="shared" si="52"/>
        <v>3</v>
      </c>
      <c r="N893" s="12" t="s">
        <v>8323</v>
      </c>
      <c r="O893" t="s">
        <v>8327</v>
      </c>
      <c r="P893" s="13">
        <f t="shared" si="53"/>
        <v>41842.031597222223</v>
      </c>
      <c r="Q893" s="13">
        <f t="shared" si="54"/>
        <v>41872.031597222223</v>
      </c>
      <c r="R893">
        <f t="shared" si="55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>
        <v>17</v>
      </c>
      <c r="L894" t="s">
        <v>8275</v>
      </c>
      <c r="M894">
        <f t="shared" si="52"/>
        <v>41</v>
      </c>
      <c r="N894" s="12" t="s">
        <v>8323</v>
      </c>
      <c r="O894" t="s">
        <v>8327</v>
      </c>
      <c r="P894" s="13">
        <f t="shared" si="53"/>
        <v>40304.20003472222</v>
      </c>
      <c r="Q894" s="13">
        <f t="shared" si="54"/>
        <v>40391.166666666664</v>
      </c>
      <c r="R894">
        <f t="shared" si="55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>
        <v>5</v>
      </c>
      <c r="L895" t="s">
        <v>8275</v>
      </c>
      <c r="M895">
        <f t="shared" si="52"/>
        <v>10</v>
      </c>
      <c r="N895" s="12" t="s">
        <v>8323</v>
      </c>
      <c r="O895" t="s">
        <v>8327</v>
      </c>
      <c r="P895" s="13">
        <f t="shared" si="53"/>
        <v>42065.897719907407</v>
      </c>
      <c r="Q895" s="13">
        <f t="shared" si="54"/>
        <v>42095.856053240743</v>
      </c>
      <c r="R895">
        <f t="shared" si="55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>
        <v>53</v>
      </c>
      <c r="L896" t="s">
        <v>8275</v>
      </c>
      <c r="M896">
        <f t="shared" si="52"/>
        <v>39</v>
      </c>
      <c r="N896" s="12" t="s">
        <v>8323</v>
      </c>
      <c r="O896" t="s">
        <v>8327</v>
      </c>
      <c r="P896" s="13">
        <f t="shared" si="53"/>
        <v>42496.981597222228</v>
      </c>
      <c r="Q896" s="13">
        <f t="shared" si="54"/>
        <v>42526.981597222228</v>
      </c>
      <c r="R896">
        <f t="shared" si="55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>
        <v>7</v>
      </c>
      <c r="L897" t="s">
        <v>8275</v>
      </c>
      <c r="M897">
        <f t="shared" si="52"/>
        <v>2</v>
      </c>
      <c r="N897" s="12" t="s">
        <v>8323</v>
      </c>
      <c r="O897" t="s">
        <v>8327</v>
      </c>
      <c r="P897" s="13">
        <f t="shared" si="53"/>
        <v>40431.127650462964</v>
      </c>
      <c r="Q897" s="13">
        <f t="shared" si="54"/>
        <v>40476.127650462964</v>
      </c>
      <c r="R897">
        <f t="shared" si="55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>
        <v>72</v>
      </c>
      <c r="L898" t="s">
        <v>8275</v>
      </c>
      <c r="M898">
        <f t="shared" ref="M898:M961" si="56">ROUND(E898/D898*100,0)</f>
        <v>40</v>
      </c>
      <c r="N898" s="12" t="s">
        <v>8323</v>
      </c>
      <c r="O898" t="s">
        <v>8327</v>
      </c>
      <c r="P898" s="13">
        <f t="shared" ref="P898:P961" si="57">(((J898/60)/60)/24)+DATE(1970,1,1)</f>
        <v>42218.872986111113</v>
      </c>
      <c r="Q898" s="13">
        <f t="shared" ref="Q898:Q961" si="58">(((I898/60)/60)/24)+DATE(1970,1,1)</f>
        <v>42244.166666666672</v>
      </c>
      <c r="R898">
        <f t="shared" si="55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>
        <v>0</v>
      </c>
      <c r="L899" t="s">
        <v>8275</v>
      </c>
      <c r="M899">
        <f t="shared" si="56"/>
        <v>0</v>
      </c>
      <c r="N899" s="12" t="s">
        <v>8323</v>
      </c>
      <c r="O899" t="s">
        <v>8327</v>
      </c>
      <c r="P899" s="13">
        <f t="shared" si="57"/>
        <v>41211.688750000001</v>
      </c>
      <c r="Q899" s="13">
        <f t="shared" si="58"/>
        <v>41241.730416666665</v>
      </c>
      <c r="R899">
        <f t="shared" ref="R899:R962" si="59">YEAR(P899)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>
        <v>2</v>
      </c>
      <c r="L900" t="s">
        <v>8275</v>
      </c>
      <c r="M900">
        <f t="shared" si="56"/>
        <v>3</v>
      </c>
      <c r="N900" s="12" t="s">
        <v>8323</v>
      </c>
      <c r="O900" t="s">
        <v>8327</v>
      </c>
      <c r="P900" s="13">
        <f t="shared" si="57"/>
        <v>40878.758217592593</v>
      </c>
      <c r="Q900" s="13">
        <f t="shared" si="58"/>
        <v>40923.758217592593</v>
      </c>
      <c r="R900">
        <f t="shared" si="5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>
        <v>8</v>
      </c>
      <c r="L901" t="s">
        <v>8275</v>
      </c>
      <c r="M901">
        <f t="shared" si="56"/>
        <v>37</v>
      </c>
      <c r="N901" s="12" t="s">
        <v>8323</v>
      </c>
      <c r="O901" t="s">
        <v>8327</v>
      </c>
      <c r="P901" s="13">
        <f t="shared" si="57"/>
        <v>40646.099097222221</v>
      </c>
      <c r="Q901" s="13">
        <f t="shared" si="58"/>
        <v>40691.099097222221</v>
      </c>
      <c r="R901">
        <f t="shared" si="5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>
        <v>2</v>
      </c>
      <c r="L902" t="s">
        <v>8274</v>
      </c>
      <c r="M902">
        <f t="shared" si="56"/>
        <v>0</v>
      </c>
      <c r="N902" s="12" t="s">
        <v>8323</v>
      </c>
      <c r="O902" t="s">
        <v>8326</v>
      </c>
      <c r="P902" s="13">
        <f t="shared" si="57"/>
        <v>42429.84956018519</v>
      </c>
      <c r="Q902" s="13">
        <f t="shared" si="58"/>
        <v>42459.807893518519</v>
      </c>
      <c r="R902">
        <f t="shared" si="5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>
        <v>0</v>
      </c>
      <c r="L903" t="s">
        <v>8274</v>
      </c>
      <c r="M903">
        <f t="shared" si="56"/>
        <v>0</v>
      </c>
      <c r="N903" s="12" t="s">
        <v>8323</v>
      </c>
      <c r="O903" t="s">
        <v>8326</v>
      </c>
      <c r="P903" s="13">
        <f t="shared" si="57"/>
        <v>40291.81150462963</v>
      </c>
      <c r="Q903" s="13">
        <f t="shared" si="58"/>
        <v>40337.799305555556</v>
      </c>
      <c r="R903">
        <f t="shared" si="5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>
        <v>3</v>
      </c>
      <c r="L904" t="s">
        <v>8274</v>
      </c>
      <c r="M904">
        <f t="shared" si="56"/>
        <v>0</v>
      </c>
      <c r="N904" s="12" t="s">
        <v>8323</v>
      </c>
      <c r="O904" t="s">
        <v>8326</v>
      </c>
      <c r="P904" s="13">
        <f t="shared" si="57"/>
        <v>41829.965532407405</v>
      </c>
      <c r="Q904" s="13">
        <f t="shared" si="58"/>
        <v>41881.645833333336</v>
      </c>
      <c r="R904">
        <f t="shared" si="5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>
        <v>4</v>
      </c>
      <c r="L905" t="s">
        <v>8274</v>
      </c>
      <c r="M905">
        <f t="shared" si="56"/>
        <v>3</v>
      </c>
      <c r="N905" s="12" t="s">
        <v>8323</v>
      </c>
      <c r="O905" t="s">
        <v>8326</v>
      </c>
      <c r="P905" s="13">
        <f t="shared" si="57"/>
        <v>41149.796064814815</v>
      </c>
      <c r="Q905" s="13">
        <f t="shared" si="58"/>
        <v>41175.100694444445</v>
      </c>
      <c r="R905">
        <f t="shared" si="5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>
        <v>3</v>
      </c>
      <c r="L906" t="s">
        <v>8274</v>
      </c>
      <c r="M906">
        <f t="shared" si="56"/>
        <v>0</v>
      </c>
      <c r="N906" s="12" t="s">
        <v>8323</v>
      </c>
      <c r="O906" t="s">
        <v>8326</v>
      </c>
      <c r="P906" s="13">
        <f t="shared" si="57"/>
        <v>42342.080289351856</v>
      </c>
      <c r="Q906" s="13">
        <f t="shared" si="58"/>
        <v>42372.080289351856</v>
      </c>
      <c r="R906">
        <f t="shared" si="5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>
        <v>6</v>
      </c>
      <c r="L907" t="s">
        <v>8274</v>
      </c>
      <c r="M907">
        <f t="shared" si="56"/>
        <v>3</v>
      </c>
      <c r="N907" s="12" t="s">
        <v>8323</v>
      </c>
      <c r="O907" t="s">
        <v>8326</v>
      </c>
      <c r="P907" s="13">
        <f t="shared" si="57"/>
        <v>40507.239884259259</v>
      </c>
      <c r="Q907" s="13">
        <f t="shared" si="58"/>
        <v>40567.239884259259</v>
      </c>
      <c r="R907">
        <f t="shared" si="5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>
        <v>0</v>
      </c>
      <c r="L908" t="s">
        <v>8274</v>
      </c>
      <c r="M908">
        <f t="shared" si="56"/>
        <v>0</v>
      </c>
      <c r="N908" s="12" t="s">
        <v>8323</v>
      </c>
      <c r="O908" t="s">
        <v>8326</v>
      </c>
      <c r="P908" s="13">
        <f t="shared" si="57"/>
        <v>41681.189699074072</v>
      </c>
      <c r="Q908" s="13">
        <f t="shared" si="58"/>
        <v>41711.148032407407</v>
      </c>
      <c r="R908">
        <f t="shared" si="5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>
        <v>0</v>
      </c>
      <c r="L909" t="s">
        <v>8274</v>
      </c>
      <c r="M909">
        <f t="shared" si="56"/>
        <v>0</v>
      </c>
      <c r="N909" s="12" t="s">
        <v>8323</v>
      </c>
      <c r="O909" t="s">
        <v>8326</v>
      </c>
      <c r="P909" s="13">
        <f t="shared" si="57"/>
        <v>40767.192395833335</v>
      </c>
      <c r="Q909" s="13">
        <f t="shared" si="58"/>
        <v>40797.192395833335</v>
      </c>
      <c r="R909">
        <f t="shared" si="5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>
        <v>0</v>
      </c>
      <c r="L910" t="s">
        <v>8274</v>
      </c>
      <c r="M910">
        <f t="shared" si="56"/>
        <v>0</v>
      </c>
      <c r="N910" s="12" t="s">
        <v>8323</v>
      </c>
      <c r="O910" t="s">
        <v>8326</v>
      </c>
      <c r="P910" s="13">
        <f t="shared" si="57"/>
        <v>40340.801562499997</v>
      </c>
      <c r="Q910" s="13">
        <f t="shared" si="58"/>
        <v>40386.207638888889</v>
      </c>
      <c r="R910">
        <f t="shared" si="5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>
        <v>8</v>
      </c>
      <c r="L911" t="s">
        <v>8274</v>
      </c>
      <c r="M911">
        <f t="shared" si="56"/>
        <v>3</v>
      </c>
      <c r="N911" s="12" t="s">
        <v>8323</v>
      </c>
      <c r="O911" t="s">
        <v>8326</v>
      </c>
      <c r="P911" s="13">
        <f t="shared" si="57"/>
        <v>41081.69027777778</v>
      </c>
      <c r="Q911" s="13">
        <f t="shared" si="58"/>
        <v>41113.166666666664</v>
      </c>
      <c r="R911">
        <f t="shared" si="5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>
        <v>5</v>
      </c>
      <c r="L912" t="s">
        <v>8274</v>
      </c>
      <c r="M912">
        <f t="shared" si="56"/>
        <v>22</v>
      </c>
      <c r="N912" s="12" t="s">
        <v>8323</v>
      </c>
      <c r="O912" t="s">
        <v>8326</v>
      </c>
      <c r="P912" s="13">
        <f t="shared" si="57"/>
        <v>42737.545358796298</v>
      </c>
      <c r="Q912" s="13">
        <f t="shared" si="58"/>
        <v>42797.545358796298</v>
      </c>
      <c r="R912">
        <f t="shared" si="5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>
        <v>0</v>
      </c>
      <c r="L913" t="s">
        <v>8274</v>
      </c>
      <c r="M913">
        <f t="shared" si="56"/>
        <v>0</v>
      </c>
      <c r="N913" s="12" t="s">
        <v>8323</v>
      </c>
      <c r="O913" t="s">
        <v>8326</v>
      </c>
      <c r="P913" s="13">
        <f t="shared" si="57"/>
        <v>41642.005150462966</v>
      </c>
      <c r="Q913" s="13">
        <f t="shared" si="58"/>
        <v>41663.005150462966</v>
      </c>
      <c r="R913">
        <f t="shared" si="5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>
        <v>2</v>
      </c>
      <c r="L914" t="s">
        <v>8274</v>
      </c>
      <c r="M914">
        <f t="shared" si="56"/>
        <v>1</v>
      </c>
      <c r="N914" s="12" t="s">
        <v>8323</v>
      </c>
      <c r="O914" t="s">
        <v>8326</v>
      </c>
      <c r="P914" s="13">
        <f t="shared" si="57"/>
        <v>41194.109340277777</v>
      </c>
      <c r="Q914" s="13">
        <f t="shared" si="58"/>
        <v>41254.151006944441</v>
      </c>
      <c r="R914">
        <f t="shared" si="5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>
        <v>24</v>
      </c>
      <c r="L915" t="s">
        <v>8274</v>
      </c>
      <c r="M915">
        <f t="shared" si="56"/>
        <v>7</v>
      </c>
      <c r="N915" s="12" t="s">
        <v>8323</v>
      </c>
      <c r="O915" t="s">
        <v>8326</v>
      </c>
      <c r="P915" s="13">
        <f t="shared" si="57"/>
        <v>41004.139108796298</v>
      </c>
      <c r="Q915" s="13">
        <f t="shared" si="58"/>
        <v>41034.139108796298</v>
      </c>
      <c r="R915">
        <f t="shared" si="5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>
        <v>0</v>
      </c>
      <c r="L916" t="s">
        <v>8274</v>
      </c>
      <c r="M916">
        <f t="shared" si="56"/>
        <v>0</v>
      </c>
      <c r="N916" s="12" t="s">
        <v>8323</v>
      </c>
      <c r="O916" t="s">
        <v>8326</v>
      </c>
      <c r="P916" s="13">
        <f t="shared" si="57"/>
        <v>41116.763275462967</v>
      </c>
      <c r="Q916" s="13">
        <f t="shared" si="58"/>
        <v>41146.763275462967</v>
      </c>
      <c r="R916">
        <f t="shared" si="5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>
        <v>9</v>
      </c>
      <c r="L917" t="s">
        <v>8274</v>
      </c>
      <c r="M917">
        <f t="shared" si="56"/>
        <v>6</v>
      </c>
      <c r="N917" s="12" t="s">
        <v>8323</v>
      </c>
      <c r="O917" t="s">
        <v>8326</v>
      </c>
      <c r="P917" s="13">
        <f t="shared" si="57"/>
        <v>40937.679560185185</v>
      </c>
      <c r="Q917" s="13">
        <f t="shared" si="58"/>
        <v>40969.207638888889</v>
      </c>
      <c r="R917">
        <f t="shared" si="5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>
        <v>0</v>
      </c>
      <c r="L918" t="s">
        <v>8274</v>
      </c>
      <c r="M918">
        <f t="shared" si="56"/>
        <v>0</v>
      </c>
      <c r="N918" s="12" t="s">
        <v>8323</v>
      </c>
      <c r="O918" t="s">
        <v>8326</v>
      </c>
      <c r="P918" s="13">
        <f t="shared" si="57"/>
        <v>40434.853402777779</v>
      </c>
      <c r="Q918" s="13">
        <f t="shared" si="58"/>
        <v>40473.208333333336</v>
      </c>
      <c r="R918">
        <f t="shared" si="5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>
        <v>1</v>
      </c>
      <c r="L919" t="s">
        <v>8274</v>
      </c>
      <c r="M919">
        <f t="shared" si="56"/>
        <v>1</v>
      </c>
      <c r="N919" s="12" t="s">
        <v>8323</v>
      </c>
      <c r="O919" t="s">
        <v>8326</v>
      </c>
      <c r="P919" s="13">
        <f t="shared" si="57"/>
        <v>41802.94363425926</v>
      </c>
      <c r="Q919" s="13">
        <f t="shared" si="58"/>
        <v>41834.104166666664</v>
      </c>
      <c r="R919">
        <f t="shared" si="5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>
        <v>10</v>
      </c>
      <c r="L920" t="s">
        <v>8274</v>
      </c>
      <c r="M920">
        <f t="shared" si="56"/>
        <v>5</v>
      </c>
      <c r="N920" s="12" t="s">
        <v>8323</v>
      </c>
      <c r="O920" t="s">
        <v>8326</v>
      </c>
      <c r="P920" s="13">
        <f t="shared" si="57"/>
        <v>41944.916215277779</v>
      </c>
      <c r="Q920" s="13">
        <f t="shared" si="58"/>
        <v>41974.957881944443</v>
      </c>
      <c r="R920">
        <f t="shared" si="5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>
        <v>1</v>
      </c>
      <c r="L921" t="s">
        <v>8274</v>
      </c>
      <c r="M921">
        <f t="shared" si="56"/>
        <v>1</v>
      </c>
      <c r="N921" s="12" t="s">
        <v>8323</v>
      </c>
      <c r="O921" t="s">
        <v>8326</v>
      </c>
      <c r="P921" s="13">
        <f t="shared" si="57"/>
        <v>41227.641724537039</v>
      </c>
      <c r="Q921" s="13">
        <f t="shared" si="58"/>
        <v>41262.641724537039</v>
      </c>
      <c r="R921">
        <f t="shared" si="5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>
        <v>0</v>
      </c>
      <c r="L922" t="s">
        <v>8274</v>
      </c>
      <c r="M922">
        <f t="shared" si="56"/>
        <v>0</v>
      </c>
      <c r="N922" s="12" t="s">
        <v>8323</v>
      </c>
      <c r="O922" t="s">
        <v>8326</v>
      </c>
      <c r="P922" s="13">
        <f t="shared" si="57"/>
        <v>41562.67155092593</v>
      </c>
      <c r="Q922" s="13">
        <f t="shared" si="58"/>
        <v>41592.713217592594</v>
      </c>
      <c r="R922">
        <f t="shared" si="5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>
        <v>20</v>
      </c>
      <c r="L923" t="s">
        <v>8274</v>
      </c>
      <c r="M923">
        <f t="shared" si="56"/>
        <v>31</v>
      </c>
      <c r="N923" s="12" t="s">
        <v>8323</v>
      </c>
      <c r="O923" t="s">
        <v>8326</v>
      </c>
      <c r="P923" s="13">
        <f t="shared" si="57"/>
        <v>40847.171018518515</v>
      </c>
      <c r="Q923" s="13">
        <f t="shared" si="58"/>
        <v>40889.212685185186</v>
      </c>
      <c r="R923">
        <f t="shared" si="5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>
        <v>30</v>
      </c>
      <c r="L924" t="s">
        <v>8274</v>
      </c>
      <c r="M924">
        <f t="shared" si="56"/>
        <v>21</v>
      </c>
      <c r="N924" s="12" t="s">
        <v>8323</v>
      </c>
      <c r="O924" t="s">
        <v>8326</v>
      </c>
      <c r="P924" s="13">
        <f t="shared" si="57"/>
        <v>41878.530011574076</v>
      </c>
      <c r="Q924" s="13">
        <f t="shared" si="58"/>
        <v>41913.530011574076</v>
      </c>
      <c r="R924">
        <f t="shared" si="5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>
        <v>6</v>
      </c>
      <c r="L925" t="s">
        <v>8274</v>
      </c>
      <c r="M925">
        <f t="shared" si="56"/>
        <v>2</v>
      </c>
      <c r="N925" s="12" t="s">
        <v>8323</v>
      </c>
      <c r="O925" t="s">
        <v>8326</v>
      </c>
      <c r="P925" s="13">
        <f t="shared" si="57"/>
        <v>41934.959756944445</v>
      </c>
      <c r="Q925" s="13">
        <f t="shared" si="58"/>
        <v>41965.001423611116</v>
      </c>
      <c r="R925">
        <f t="shared" si="5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>
        <v>15</v>
      </c>
      <c r="L926" t="s">
        <v>8274</v>
      </c>
      <c r="M926">
        <f t="shared" si="56"/>
        <v>11</v>
      </c>
      <c r="N926" s="12" t="s">
        <v>8323</v>
      </c>
      <c r="O926" t="s">
        <v>8326</v>
      </c>
      <c r="P926" s="13">
        <f t="shared" si="57"/>
        <v>41288.942928240744</v>
      </c>
      <c r="Q926" s="13">
        <f t="shared" si="58"/>
        <v>41318.942928240744</v>
      </c>
      <c r="R926">
        <f t="shared" si="5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>
        <v>5</v>
      </c>
      <c r="L927" t="s">
        <v>8274</v>
      </c>
      <c r="M927">
        <f t="shared" si="56"/>
        <v>3</v>
      </c>
      <c r="N927" s="12" t="s">
        <v>8323</v>
      </c>
      <c r="O927" t="s">
        <v>8326</v>
      </c>
      <c r="P927" s="13">
        <f t="shared" si="57"/>
        <v>41575.880914351852</v>
      </c>
      <c r="Q927" s="13">
        <f t="shared" si="58"/>
        <v>41605.922581018516</v>
      </c>
      <c r="R927">
        <f t="shared" si="5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>
        <v>0</v>
      </c>
      <c r="L928" t="s">
        <v>8274</v>
      </c>
      <c r="M928">
        <f t="shared" si="56"/>
        <v>0</v>
      </c>
      <c r="N928" s="12" t="s">
        <v>8323</v>
      </c>
      <c r="O928" t="s">
        <v>8326</v>
      </c>
      <c r="P928" s="13">
        <f t="shared" si="57"/>
        <v>40338.02002314815</v>
      </c>
      <c r="Q928" s="13">
        <f t="shared" si="58"/>
        <v>40367.944444444445</v>
      </c>
      <c r="R928">
        <f t="shared" si="5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>
        <v>0</v>
      </c>
      <c r="L929" t="s">
        <v>8274</v>
      </c>
      <c r="M929">
        <f t="shared" si="56"/>
        <v>0</v>
      </c>
      <c r="N929" s="12" t="s">
        <v>8323</v>
      </c>
      <c r="O929" t="s">
        <v>8326</v>
      </c>
      <c r="P929" s="13">
        <f t="shared" si="57"/>
        <v>41013.822858796295</v>
      </c>
      <c r="Q929" s="13">
        <f t="shared" si="58"/>
        <v>41043.822858796295</v>
      </c>
      <c r="R929">
        <f t="shared" si="5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>
        <v>28</v>
      </c>
      <c r="L930" t="s">
        <v>8274</v>
      </c>
      <c r="M930">
        <f t="shared" si="56"/>
        <v>11</v>
      </c>
      <c r="N930" s="12" t="s">
        <v>8323</v>
      </c>
      <c r="O930" t="s">
        <v>8326</v>
      </c>
      <c r="P930" s="13">
        <f t="shared" si="57"/>
        <v>41180.86241898148</v>
      </c>
      <c r="Q930" s="13">
        <f t="shared" si="58"/>
        <v>41231</v>
      </c>
      <c r="R930">
        <f t="shared" si="5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>
        <v>0</v>
      </c>
      <c r="L931" t="s">
        <v>8274</v>
      </c>
      <c r="M931">
        <f t="shared" si="56"/>
        <v>0</v>
      </c>
      <c r="N931" s="12" t="s">
        <v>8323</v>
      </c>
      <c r="O931" t="s">
        <v>8326</v>
      </c>
      <c r="P931" s="13">
        <f t="shared" si="57"/>
        <v>40978.238067129627</v>
      </c>
      <c r="Q931" s="13">
        <f t="shared" si="58"/>
        <v>41008.196400462963</v>
      </c>
      <c r="R931">
        <f t="shared" si="5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>
        <v>5</v>
      </c>
      <c r="L932" t="s">
        <v>8274</v>
      </c>
      <c r="M932">
        <f t="shared" si="56"/>
        <v>38</v>
      </c>
      <c r="N932" s="12" t="s">
        <v>8323</v>
      </c>
      <c r="O932" t="s">
        <v>8326</v>
      </c>
      <c r="P932" s="13">
        <f t="shared" si="57"/>
        <v>40312.915578703702</v>
      </c>
      <c r="Q932" s="13">
        <f t="shared" si="58"/>
        <v>40354.897222222222</v>
      </c>
      <c r="R932">
        <f t="shared" si="5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>
        <v>7</v>
      </c>
      <c r="L933" t="s">
        <v>8274</v>
      </c>
      <c r="M933">
        <f t="shared" si="56"/>
        <v>7</v>
      </c>
      <c r="N933" s="12" t="s">
        <v>8323</v>
      </c>
      <c r="O933" t="s">
        <v>8326</v>
      </c>
      <c r="P933" s="13">
        <f t="shared" si="57"/>
        <v>41680.359976851854</v>
      </c>
      <c r="Q933" s="13">
        <f t="shared" si="58"/>
        <v>41714.916666666664</v>
      </c>
      <c r="R933">
        <f t="shared" si="5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>
        <v>30</v>
      </c>
      <c r="L934" t="s">
        <v>8274</v>
      </c>
      <c r="M934">
        <f t="shared" si="56"/>
        <v>15</v>
      </c>
      <c r="N934" s="12" t="s">
        <v>8323</v>
      </c>
      <c r="O934" t="s">
        <v>8326</v>
      </c>
      <c r="P934" s="13">
        <f t="shared" si="57"/>
        <v>41310.969270833331</v>
      </c>
      <c r="Q934" s="13">
        <f t="shared" si="58"/>
        <v>41355.927604166667</v>
      </c>
      <c r="R934">
        <f t="shared" si="5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>
        <v>2</v>
      </c>
      <c r="L935" t="s">
        <v>8274</v>
      </c>
      <c r="M935">
        <f t="shared" si="56"/>
        <v>6</v>
      </c>
      <c r="N935" s="12" t="s">
        <v>8323</v>
      </c>
      <c r="O935" t="s">
        <v>8326</v>
      </c>
      <c r="P935" s="13">
        <f t="shared" si="57"/>
        <v>41711.169085648151</v>
      </c>
      <c r="Q935" s="13">
        <f t="shared" si="58"/>
        <v>41771.169085648151</v>
      </c>
      <c r="R935">
        <f t="shared" si="5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>
        <v>30</v>
      </c>
      <c r="L936" t="s">
        <v>8274</v>
      </c>
      <c r="M936">
        <f t="shared" si="56"/>
        <v>30</v>
      </c>
      <c r="N936" s="12" t="s">
        <v>8323</v>
      </c>
      <c r="O936" t="s">
        <v>8326</v>
      </c>
      <c r="P936" s="13">
        <f t="shared" si="57"/>
        <v>41733.737083333333</v>
      </c>
      <c r="Q936" s="13">
        <f t="shared" si="58"/>
        <v>41763.25</v>
      </c>
      <c r="R936">
        <f t="shared" si="5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>
        <v>2</v>
      </c>
      <c r="L937" t="s">
        <v>8274</v>
      </c>
      <c r="M937">
        <f t="shared" si="56"/>
        <v>1</v>
      </c>
      <c r="N937" s="12" t="s">
        <v>8323</v>
      </c>
      <c r="O937" t="s">
        <v>8326</v>
      </c>
      <c r="P937" s="13">
        <f t="shared" si="57"/>
        <v>42368.333668981482</v>
      </c>
      <c r="Q937" s="13">
        <f t="shared" si="58"/>
        <v>42398.333668981482</v>
      </c>
      <c r="R937">
        <f t="shared" si="5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>
        <v>0</v>
      </c>
      <c r="L938" t="s">
        <v>8274</v>
      </c>
      <c r="M938">
        <f t="shared" si="56"/>
        <v>0</v>
      </c>
      <c r="N938" s="12" t="s">
        <v>8323</v>
      </c>
      <c r="O938" t="s">
        <v>8326</v>
      </c>
      <c r="P938" s="13">
        <f t="shared" si="57"/>
        <v>40883.024178240739</v>
      </c>
      <c r="Q938" s="13">
        <f t="shared" si="58"/>
        <v>40926.833333333336</v>
      </c>
      <c r="R938">
        <f t="shared" si="5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>
        <v>2</v>
      </c>
      <c r="L939" t="s">
        <v>8274</v>
      </c>
      <c r="M939">
        <f t="shared" si="56"/>
        <v>1</v>
      </c>
      <c r="N939" s="12" t="s">
        <v>8323</v>
      </c>
      <c r="O939" t="s">
        <v>8326</v>
      </c>
      <c r="P939" s="13">
        <f t="shared" si="57"/>
        <v>41551.798113425924</v>
      </c>
      <c r="Q939" s="13">
        <f t="shared" si="58"/>
        <v>41581.839780092596</v>
      </c>
      <c r="R939">
        <f t="shared" si="5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>
        <v>1</v>
      </c>
      <c r="L940" t="s">
        <v>8274</v>
      </c>
      <c r="M940">
        <f t="shared" si="56"/>
        <v>0</v>
      </c>
      <c r="N940" s="12" t="s">
        <v>8323</v>
      </c>
      <c r="O940" t="s">
        <v>8326</v>
      </c>
      <c r="P940" s="13">
        <f t="shared" si="57"/>
        <v>41124.479722222226</v>
      </c>
      <c r="Q940" s="13">
        <f t="shared" si="58"/>
        <v>41154.479722222226</v>
      </c>
      <c r="R940">
        <f t="shared" si="5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>
        <v>2</v>
      </c>
      <c r="L941" t="s">
        <v>8274</v>
      </c>
      <c r="M941">
        <f t="shared" si="56"/>
        <v>1</v>
      </c>
      <c r="N941" s="12" t="s">
        <v>8323</v>
      </c>
      <c r="O941" t="s">
        <v>8326</v>
      </c>
      <c r="P941" s="13">
        <f t="shared" si="57"/>
        <v>41416.763171296298</v>
      </c>
      <c r="Q941" s="13">
        <f t="shared" si="58"/>
        <v>41455.831944444442</v>
      </c>
      <c r="R941">
        <f t="shared" si="5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>
        <v>14</v>
      </c>
      <c r="L942" t="s">
        <v>8269</v>
      </c>
      <c r="M942">
        <f t="shared" si="56"/>
        <v>17</v>
      </c>
      <c r="N942" s="12" t="s">
        <v>8317</v>
      </c>
      <c r="O942" t="s">
        <v>8319</v>
      </c>
      <c r="P942" s="13">
        <f t="shared" si="57"/>
        <v>42182.008402777778</v>
      </c>
      <c r="Q942" s="13">
        <f t="shared" si="58"/>
        <v>42227.008402777778</v>
      </c>
      <c r="R942">
        <f t="shared" si="5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>
        <v>31</v>
      </c>
      <c r="L943" t="s">
        <v>8269</v>
      </c>
      <c r="M943">
        <f t="shared" si="56"/>
        <v>2</v>
      </c>
      <c r="N943" s="12" t="s">
        <v>8317</v>
      </c>
      <c r="O943" t="s">
        <v>8319</v>
      </c>
      <c r="P943" s="13">
        <f t="shared" si="57"/>
        <v>42746.096585648149</v>
      </c>
      <c r="Q943" s="13">
        <f t="shared" si="58"/>
        <v>42776.096585648149</v>
      </c>
      <c r="R943">
        <f t="shared" si="5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>
        <v>16</v>
      </c>
      <c r="L944" t="s">
        <v>8269</v>
      </c>
      <c r="M944">
        <f t="shared" si="56"/>
        <v>9</v>
      </c>
      <c r="N944" s="12" t="s">
        <v>8317</v>
      </c>
      <c r="O944" t="s">
        <v>8319</v>
      </c>
      <c r="P944" s="13">
        <f t="shared" si="57"/>
        <v>42382.843287037031</v>
      </c>
      <c r="Q944" s="13">
        <f t="shared" si="58"/>
        <v>42418.843287037031</v>
      </c>
      <c r="R944">
        <f t="shared" si="5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>
        <v>12</v>
      </c>
      <c r="L945" t="s">
        <v>8269</v>
      </c>
      <c r="M945">
        <f t="shared" si="56"/>
        <v>10</v>
      </c>
      <c r="N945" s="12" t="s">
        <v>8317</v>
      </c>
      <c r="O945" t="s">
        <v>8319</v>
      </c>
      <c r="P945" s="13">
        <f t="shared" si="57"/>
        <v>42673.66788194445</v>
      </c>
      <c r="Q945" s="13">
        <f t="shared" si="58"/>
        <v>42703.709548611107</v>
      </c>
      <c r="R945">
        <f t="shared" si="5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>
        <v>96</v>
      </c>
      <c r="L946" t="s">
        <v>8269</v>
      </c>
      <c r="M946">
        <f t="shared" si="56"/>
        <v>13</v>
      </c>
      <c r="N946" s="12" t="s">
        <v>8317</v>
      </c>
      <c r="O946" t="s">
        <v>8319</v>
      </c>
      <c r="P946" s="13">
        <f t="shared" si="57"/>
        <v>42444.583912037036</v>
      </c>
      <c r="Q946" s="13">
        <f t="shared" si="58"/>
        <v>42478.583333333328</v>
      </c>
      <c r="R946">
        <f t="shared" si="5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>
        <v>16</v>
      </c>
      <c r="L947" t="s">
        <v>8269</v>
      </c>
      <c r="M947">
        <f t="shared" si="56"/>
        <v>2</v>
      </c>
      <c r="N947" s="12" t="s">
        <v>8317</v>
      </c>
      <c r="O947" t="s">
        <v>8319</v>
      </c>
      <c r="P947" s="13">
        <f t="shared" si="57"/>
        <v>42732.872986111113</v>
      </c>
      <c r="Q947" s="13">
        <f t="shared" si="58"/>
        <v>42784.999305555553</v>
      </c>
      <c r="R947">
        <f t="shared" si="5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>
        <v>5</v>
      </c>
      <c r="L948" t="s">
        <v>8269</v>
      </c>
      <c r="M948">
        <f t="shared" si="56"/>
        <v>2</v>
      </c>
      <c r="N948" s="12" t="s">
        <v>8317</v>
      </c>
      <c r="O948" t="s">
        <v>8319</v>
      </c>
      <c r="P948" s="13">
        <f t="shared" si="57"/>
        <v>42592.750555555554</v>
      </c>
      <c r="Q948" s="13">
        <f t="shared" si="58"/>
        <v>42622.750555555554</v>
      </c>
      <c r="R948">
        <f t="shared" si="5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>
        <v>0</v>
      </c>
      <c r="L949" t="s">
        <v>8269</v>
      </c>
      <c r="M949">
        <f t="shared" si="56"/>
        <v>0</v>
      </c>
      <c r="N949" s="12" t="s">
        <v>8317</v>
      </c>
      <c r="O949" t="s">
        <v>8319</v>
      </c>
      <c r="P949" s="13">
        <f t="shared" si="57"/>
        <v>42491.781319444446</v>
      </c>
      <c r="Q949" s="13">
        <f t="shared" si="58"/>
        <v>42551.781319444446</v>
      </c>
      <c r="R949">
        <f t="shared" si="5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>
        <v>8</v>
      </c>
      <c r="L950" t="s">
        <v>8269</v>
      </c>
      <c r="M950">
        <f t="shared" si="56"/>
        <v>12</v>
      </c>
      <c r="N950" s="12" t="s">
        <v>8317</v>
      </c>
      <c r="O950" t="s">
        <v>8319</v>
      </c>
      <c r="P950" s="13">
        <f t="shared" si="57"/>
        <v>42411.828287037039</v>
      </c>
      <c r="Q950" s="13">
        <f t="shared" si="58"/>
        <v>42441.828287037039</v>
      </c>
      <c r="R950">
        <f t="shared" si="5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>
        <v>7</v>
      </c>
      <c r="L951" t="s">
        <v>8269</v>
      </c>
      <c r="M951">
        <f t="shared" si="56"/>
        <v>1</v>
      </c>
      <c r="N951" s="12" t="s">
        <v>8317</v>
      </c>
      <c r="O951" t="s">
        <v>8319</v>
      </c>
      <c r="P951" s="13">
        <f t="shared" si="57"/>
        <v>42361.043703703705</v>
      </c>
      <c r="Q951" s="13">
        <f t="shared" si="58"/>
        <v>42421.043703703705</v>
      </c>
      <c r="R951">
        <f t="shared" si="5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>
        <v>24</v>
      </c>
      <c r="L952" t="s">
        <v>8269</v>
      </c>
      <c r="M952">
        <f t="shared" si="56"/>
        <v>28</v>
      </c>
      <c r="N952" s="12" t="s">
        <v>8317</v>
      </c>
      <c r="O952" t="s">
        <v>8319</v>
      </c>
      <c r="P952" s="13">
        <f t="shared" si="57"/>
        <v>42356.750706018516</v>
      </c>
      <c r="Q952" s="13">
        <f t="shared" si="58"/>
        <v>42386.750706018516</v>
      </c>
      <c r="R952">
        <f t="shared" si="5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>
        <v>121</v>
      </c>
      <c r="L953" t="s">
        <v>8269</v>
      </c>
      <c r="M953">
        <f t="shared" si="56"/>
        <v>38</v>
      </c>
      <c r="N953" s="12" t="s">
        <v>8317</v>
      </c>
      <c r="O953" t="s">
        <v>8319</v>
      </c>
      <c r="P953" s="13">
        <f t="shared" si="57"/>
        <v>42480.653611111105</v>
      </c>
      <c r="Q953" s="13">
        <f t="shared" si="58"/>
        <v>42525.653611111105</v>
      </c>
      <c r="R953">
        <f t="shared" si="5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>
        <v>196</v>
      </c>
      <c r="L954" t="s">
        <v>8269</v>
      </c>
      <c r="M954">
        <f t="shared" si="56"/>
        <v>40</v>
      </c>
      <c r="N954" s="12" t="s">
        <v>8317</v>
      </c>
      <c r="O954" t="s">
        <v>8319</v>
      </c>
      <c r="P954" s="13">
        <f t="shared" si="57"/>
        <v>42662.613564814819</v>
      </c>
      <c r="Q954" s="13">
        <f t="shared" si="58"/>
        <v>42692.655231481483</v>
      </c>
      <c r="R954">
        <f t="shared" si="5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>
        <v>5</v>
      </c>
      <c r="L955" t="s">
        <v>8269</v>
      </c>
      <c r="M955">
        <f t="shared" si="56"/>
        <v>1</v>
      </c>
      <c r="N955" s="12" t="s">
        <v>8317</v>
      </c>
      <c r="O955" t="s">
        <v>8319</v>
      </c>
      <c r="P955" s="13">
        <f t="shared" si="57"/>
        <v>41999.164340277777</v>
      </c>
      <c r="Q955" s="13">
        <f t="shared" si="58"/>
        <v>42029.164340277777</v>
      </c>
      <c r="R955">
        <f t="shared" si="5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>
        <v>73</v>
      </c>
      <c r="L956" t="s">
        <v>8269</v>
      </c>
      <c r="M956">
        <f t="shared" si="56"/>
        <v>43</v>
      </c>
      <c r="N956" s="12" t="s">
        <v>8317</v>
      </c>
      <c r="O956" t="s">
        <v>8319</v>
      </c>
      <c r="P956" s="13">
        <f t="shared" si="57"/>
        <v>42194.833784722221</v>
      </c>
      <c r="Q956" s="13">
        <f t="shared" si="58"/>
        <v>42236.833784722221</v>
      </c>
      <c r="R956">
        <f t="shared" si="5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>
        <v>93</v>
      </c>
      <c r="L957" t="s">
        <v>8269</v>
      </c>
      <c r="M957">
        <f t="shared" si="56"/>
        <v>6</v>
      </c>
      <c r="N957" s="12" t="s">
        <v>8317</v>
      </c>
      <c r="O957" t="s">
        <v>8319</v>
      </c>
      <c r="P957" s="13">
        <f t="shared" si="57"/>
        <v>42586.295138888891</v>
      </c>
      <c r="Q957" s="13">
        <f t="shared" si="58"/>
        <v>42626.295138888891</v>
      </c>
      <c r="R957">
        <f t="shared" si="5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>
        <v>17</v>
      </c>
      <c r="L958" t="s">
        <v>8269</v>
      </c>
      <c r="M958">
        <f t="shared" si="56"/>
        <v>2</v>
      </c>
      <c r="N958" s="12" t="s">
        <v>8317</v>
      </c>
      <c r="O958" t="s">
        <v>8319</v>
      </c>
      <c r="P958" s="13">
        <f t="shared" si="57"/>
        <v>42060.913877314815</v>
      </c>
      <c r="Q958" s="13">
        <f t="shared" si="58"/>
        <v>42120.872210648144</v>
      </c>
      <c r="R958">
        <f t="shared" si="5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>
        <v>7</v>
      </c>
      <c r="L959" t="s">
        <v>8269</v>
      </c>
      <c r="M959">
        <f t="shared" si="56"/>
        <v>2</v>
      </c>
      <c r="N959" s="12" t="s">
        <v>8317</v>
      </c>
      <c r="O959" t="s">
        <v>8319</v>
      </c>
      <c r="P959" s="13">
        <f t="shared" si="57"/>
        <v>42660.552465277782</v>
      </c>
      <c r="Q959" s="13">
        <f t="shared" si="58"/>
        <v>42691.594131944439</v>
      </c>
      <c r="R959">
        <f t="shared" si="5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>
        <v>17</v>
      </c>
      <c r="L960" t="s">
        <v>8269</v>
      </c>
      <c r="M960">
        <f t="shared" si="56"/>
        <v>11</v>
      </c>
      <c r="N960" s="12" t="s">
        <v>8317</v>
      </c>
      <c r="O960" t="s">
        <v>8319</v>
      </c>
      <c r="P960" s="13">
        <f t="shared" si="57"/>
        <v>42082.802812499998</v>
      </c>
      <c r="Q960" s="13">
        <f t="shared" si="58"/>
        <v>42104.207638888889</v>
      </c>
      <c r="R960">
        <f t="shared" si="5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>
        <v>171</v>
      </c>
      <c r="L961" t="s">
        <v>8269</v>
      </c>
      <c r="M961">
        <f t="shared" si="56"/>
        <v>39</v>
      </c>
      <c r="N961" s="12" t="s">
        <v>8317</v>
      </c>
      <c r="O961" t="s">
        <v>8319</v>
      </c>
      <c r="P961" s="13">
        <f t="shared" si="57"/>
        <v>41993.174363425926</v>
      </c>
      <c r="Q961" s="13">
        <f t="shared" si="58"/>
        <v>42023.174363425926</v>
      </c>
      <c r="R961">
        <f t="shared" si="5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>
        <v>188</v>
      </c>
      <c r="L962" t="s">
        <v>8269</v>
      </c>
      <c r="M962">
        <f t="shared" ref="M962:M1025" si="60">ROUND(E962/D962*100,0)</f>
        <v>46</v>
      </c>
      <c r="N962" s="12" t="s">
        <v>8317</v>
      </c>
      <c r="O962" t="s">
        <v>8319</v>
      </c>
      <c r="P962" s="13">
        <f t="shared" ref="P962:P1025" si="61">(((J962/60)/60)/24)+DATE(1970,1,1)</f>
        <v>42766.626793981486</v>
      </c>
      <c r="Q962" s="13">
        <f t="shared" ref="Q962:Q1025" si="62">(((I962/60)/60)/24)+DATE(1970,1,1)</f>
        <v>42808.585127314815</v>
      </c>
      <c r="R962">
        <f t="shared" si="5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>
        <v>110</v>
      </c>
      <c r="L963" t="s">
        <v>8269</v>
      </c>
      <c r="M963">
        <f t="shared" si="60"/>
        <v>42</v>
      </c>
      <c r="N963" s="12" t="s">
        <v>8317</v>
      </c>
      <c r="O963" t="s">
        <v>8319</v>
      </c>
      <c r="P963" s="13">
        <f t="shared" si="61"/>
        <v>42740.693692129629</v>
      </c>
      <c r="Q963" s="13">
        <f t="shared" si="62"/>
        <v>42786.791666666672</v>
      </c>
      <c r="R963">
        <f t="shared" ref="R963:R1026" si="63">YEAR(P963)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>
        <v>37</v>
      </c>
      <c r="L964" t="s">
        <v>8269</v>
      </c>
      <c r="M964">
        <f t="shared" si="60"/>
        <v>28</v>
      </c>
      <c r="N964" s="12" t="s">
        <v>8317</v>
      </c>
      <c r="O964" t="s">
        <v>8319</v>
      </c>
      <c r="P964" s="13">
        <f t="shared" si="61"/>
        <v>42373.712418981479</v>
      </c>
      <c r="Q964" s="13">
        <f t="shared" si="62"/>
        <v>42411.712418981479</v>
      </c>
      <c r="R964">
        <f t="shared" si="63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>
        <v>9</v>
      </c>
      <c r="L965" t="s">
        <v>8269</v>
      </c>
      <c r="M965">
        <f t="shared" si="60"/>
        <v>1</v>
      </c>
      <c r="N965" s="12" t="s">
        <v>8317</v>
      </c>
      <c r="O965" t="s">
        <v>8319</v>
      </c>
      <c r="P965" s="13">
        <f t="shared" si="61"/>
        <v>42625.635636574079</v>
      </c>
      <c r="Q965" s="13">
        <f t="shared" si="62"/>
        <v>42660.635636574079</v>
      </c>
      <c r="R965">
        <f t="shared" si="63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>
        <v>29</v>
      </c>
      <c r="L966" t="s">
        <v>8269</v>
      </c>
      <c r="M966">
        <f t="shared" si="60"/>
        <v>1</v>
      </c>
      <c r="N966" s="12" t="s">
        <v>8317</v>
      </c>
      <c r="O966" t="s">
        <v>8319</v>
      </c>
      <c r="P966" s="13">
        <f t="shared" si="61"/>
        <v>42208.628692129627</v>
      </c>
      <c r="Q966" s="13">
        <f t="shared" si="62"/>
        <v>42248.628692129627</v>
      </c>
      <c r="R966">
        <f t="shared" si="63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>
        <v>6</v>
      </c>
      <c r="L967" t="s">
        <v>8269</v>
      </c>
      <c r="M967">
        <f t="shared" si="60"/>
        <v>1</v>
      </c>
      <c r="N967" s="12" t="s">
        <v>8317</v>
      </c>
      <c r="O967" t="s">
        <v>8319</v>
      </c>
      <c r="P967" s="13">
        <f t="shared" si="61"/>
        <v>42637.016736111109</v>
      </c>
      <c r="Q967" s="13">
        <f t="shared" si="62"/>
        <v>42669.165972222225</v>
      </c>
      <c r="R967">
        <f t="shared" si="63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>
        <v>30</v>
      </c>
      <c r="L968" t="s">
        <v>8269</v>
      </c>
      <c r="M968">
        <f t="shared" si="60"/>
        <v>15</v>
      </c>
      <c r="N968" s="12" t="s">
        <v>8317</v>
      </c>
      <c r="O968" t="s">
        <v>8319</v>
      </c>
      <c r="P968" s="13">
        <f t="shared" si="61"/>
        <v>42619.635787037041</v>
      </c>
      <c r="Q968" s="13">
        <f t="shared" si="62"/>
        <v>42649.635787037041</v>
      </c>
      <c r="R968">
        <f t="shared" si="63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>
        <v>81</v>
      </c>
      <c r="L969" t="s">
        <v>8269</v>
      </c>
      <c r="M969">
        <f t="shared" si="60"/>
        <v>18</v>
      </c>
      <c r="N969" s="12" t="s">
        <v>8317</v>
      </c>
      <c r="O969" t="s">
        <v>8319</v>
      </c>
      <c r="P969" s="13">
        <f t="shared" si="61"/>
        <v>42422.254328703704</v>
      </c>
      <c r="Q969" s="13">
        <f t="shared" si="62"/>
        <v>42482.21266203704</v>
      </c>
      <c r="R969">
        <f t="shared" si="63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>
        <v>4</v>
      </c>
      <c r="L970" t="s">
        <v>8269</v>
      </c>
      <c r="M970">
        <f t="shared" si="60"/>
        <v>1</v>
      </c>
      <c r="N970" s="12" t="s">
        <v>8317</v>
      </c>
      <c r="O970" t="s">
        <v>8319</v>
      </c>
      <c r="P970" s="13">
        <f t="shared" si="61"/>
        <v>41836.847615740742</v>
      </c>
      <c r="Q970" s="13">
        <f t="shared" si="62"/>
        <v>41866.847615740742</v>
      </c>
      <c r="R970">
        <f t="shared" si="63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>
        <v>11</v>
      </c>
      <c r="L971" t="s">
        <v>8269</v>
      </c>
      <c r="M971">
        <f t="shared" si="60"/>
        <v>47</v>
      </c>
      <c r="N971" s="12" t="s">
        <v>8317</v>
      </c>
      <c r="O971" t="s">
        <v>8319</v>
      </c>
      <c r="P971" s="13">
        <f t="shared" si="61"/>
        <v>42742.30332175926</v>
      </c>
      <c r="Q971" s="13">
        <f t="shared" si="62"/>
        <v>42775.30332175926</v>
      </c>
      <c r="R971">
        <f t="shared" si="63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>
        <v>14</v>
      </c>
      <c r="L972" t="s">
        <v>8269</v>
      </c>
      <c r="M972">
        <f t="shared" si="60"/>
        <v>46</v>
      </c>
      <c r="N972" s="12" t="s">
        <v>8317</v>
      </c>
      <c r="O972" t="s">
        <v>8319</v>
      </c>
      <c r="P972" s="13">
        <f t="shared" si="61"/>
        <v>42721.220520833333</v>
      </c>
      <c r="Q972" s="13">
        <f t="shared" si="62"/>
        <v>42758.207638888889</v>
      </c>
      <c r="R972">
        <f t="shared" si="63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>
        <v>5</v>
      </c>
      <c r="L973" t="s">
        <v>8269</v>
      </c>
      <c r="M973">
        <f t="shared" si="60"/>
        <v>0</v>
      </c>
      <c r="N973" s="12" t="s">
        <v>8317</v>
      </c>
      <c r="O973" t="s">
        <v>8319</v>
      </c>
      <c r="P973" s="13">
        <f t="shared" si="61"/>
        <v>42111.709027777775</v>
      </c>
      <c r="Q973" s="13">
        <f t="shared" si="62"/>
        <v>42156.709027777775</v>
      </c>
      <c r="R973">
        <f t="shared" si="63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>
        <v>45</v>
      </c>
      <c r="L974" t="s">
        <v>8269</v>
      </c>
      <c r="M974">
        <f t="shared" si="60"/>
        <v>35</v>
      </c>
      <c r="N974" s="12" t="s">
        <v>8317</v>
      </c>
      <c r="O974" t="s">
        <v>8319</v>
      </c>
      <c r="P974" s="13">
        <f t="shared" si="61"/>
        <v>41856.865717592591</v>
      </c>
      <c r="Q974" s="13">
        <f t="shared" si="62"/>
        <v>41886.290972222225</v>
      </c>
      <c r="R974">
        <f t="shared" si="63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>
        <v>8</v>
      </c>
      <c r="L975" t="s">
        <v>8269</v>
      </c>
      <c r="M975">
        <f t="shared" si="60"/>
        <v>2</v>
      </c>
      <c r="N975" s="12" t="s">
        <v>8317</v>
      </c>
      <c r="O975" t="s">
        <v>8319</v>
      </c>
      <c r="P975" s="13">
        <f t="shared" si="61"/>
        <v>42257.014965277776</v>
      </c>
      <c r="Q975" s="13">
        <f t="shared" si="62"/>
        <v>42317.056631944448</v>
      </c>
      <c r="R975">
        <f t="shared" si="63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>
        <v>3</v>
      </c>
      <c r="L976" t="s">
        <v>8269</v>
      </c>
      <c r="M976">
        <f t="shared" si="60"/>
        <v>1</v>
      </c>
      <c r="N976" s="12" t="s">
        <v>8317</v>
      </c>
      <c r="O976" t="s">
        <v>8319</v>
      </c>
      <c r="P976" s="13">
        <f t="shared" si="61"/>
        <v>42424.749490740738</v>
      </c>
      <c r="Q976" s="13">
        <f t="shared" si="62"/>
        <v>42454.707824074074</v>
      </c>
      <c r="R976">
        <f t="shared" si="63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>
        <v>24</v>
      </c>
      <c r="L977" t="s">
        <v>8269</v>
      </c>
      <c r="M977">
        <f t="shared" si="60"/>
        <v>3</v>
      </c>
      <c r="N977" s="12" t="s">
        <v>8317</v>
      </c>
      <c r="O977" t="s">
        <v>8319</v>
      </c>
      <c r="P977" s="13">
        <f t="shared" si="61"/>
        <v>42489.696585648147</v>
      </c>
      <c r="Q977" s="13">
        <f t="shared" si="62"/>
        <v>42549.696585648147</v>
      </c>
      <c r="R977">
        <f t="shared" si="63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>
        <v>18</v>
      </c>
      <c r="L978" t="s">
        <v>8269</v>
      </c>
      <c r="M978">
        <f t="shared" si="60"/>
        <v>2</v>
      </c>
      <c r="N978" s="12" t="s">
        <v>8317</v>
      </c>
      <c r="O978" t="s">
        <v>8319</v>
      </c>
      <c r="P978" s="13">
        <f t="shared" si="61"/>
        <v>42185.058993055558</v>
      </c>
      <c r="Q978" s="13">
        <f t="shared" si="62"/>
        <v>42230.058993055558</v>
      </c>
      <c r="R978">
        <f t="shared" si="63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>
        <v>12</v>
      </c>
      <c r="L979" t="s">
        <v>8269</v>
      </c>
      <c r="M979">
        <f t="shared" si="60"/>
        <v>34</v>
      </c>
      <c r="N979" s="12" t="s">
        <v>8317</v>
      </c>
      <c r="O979" t="s">
        <v>8319</v>
      </c>
      <c r="P979" s="13">
        <f t="shared" si="61"/>
        <v>42391.942094907412</v>
      </c>
      <c r="Q979" s="13">
        <f t="shared" si="62"/>
        <v>42421.942094907412</v>
      </c>
      <c r="R979">
        <f t="shared" si="63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>
        <v>123</v>
      </c>
      <c r="L980" t="s">
        <v>8269</v>
      </c>
      <c r="M980">
        <f t="shared" si="60"/>
        <v>56</v>
      </c>
      <c r="N980" s="12" t="s">
        <v>8317</v>
      </c>
      <c r="O980" t="s">
        <v>8319</v>
      </c>
      <c r="P980" s="13">
        <f t="shared" si="61"/>
        <v>42395.309039351851</v>
      </c>
      <c r="Q980" s="13">
        <f t="shared" si="62"/>
        <v>42425.309039351851</v>
      </c>
      <c r="R980">
        <f t="shared" si="63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>
        <v>96</v>
      </c>
      <c r="L981" t="s">
        <v>8269</v>
      </c>
      <c r="M981">
        <f t="shared" si="60"/>
        <v>83</v>
      </c>
      <c r="N981" s="12" t="s">
        <v>8317</v>
      </c>
      <c r="O981" t="s">
        <v>8319</v>
      </c>
      <c r="P981" s="13">
        <f t="shared" si="61"/>
        <v>42506.416990740734</v>
      </c>
      <c r="Q981" s="13">
        <f t="shared" si="62"/>
        <v>42541.790972222225</v>
      </c>
      <c r="R981">
        <f t="shared" si="63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>
        <v>31</v>
      </c>
      <c r="L982" t="s">
        <v>8269</v>
      </c>
      <c r="M982">
        <f t="shared" si="60"/>
        <v>15</v>
      </c>
      <c r="N982" s="12" t="s">
        <v>8317</v>
      </c>
      <c r="O982" t="s">
        <v>8319</v>
      </c>
      <c r="P982" s="13">
        <f t="shared" si="61"/>
        <v>41928.904189814813</v>
      </c>
      <c r="Q982" s="13">
        <f t="shared" si="62"/>
        <v>41973.945856481485</v>
      </c>
      <c r="R982">
        <f t="shared" si="63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>
        <v>4</v>
      </c>
      <c r="L983" t="s">
        <v>8269</v>
      </c>
      <c r="M983">
        <f t="shared" si="60"/>
        <v>0</v>
      </c>
      <c r="N983" s="12" t="s">
        <v>8317</v>
      </c>
      <c r="O983" t="s">
        <v>8319</v>
      </c>
      <c r="P983" s="13">
        <f t="shared" si="61"/>
        <v>41830.947013888886</v>
      </c>
      <c r="Q983" s="13">
        <f t="shared" si="62"/>
        <v>41860.947013888886</v>
      </c>
      <c r="R983">
        <f t="shared" si="63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>
        <v>3</v>
      </c>
      <c r="L984" t="s">
        <v>8269</v>
      </c>
      <c r="M984">
        <f t="shared" si="60"/>
        <v>0</v>
      </c>
      <c r="N984" s="12" t="s">
        <v>8317</v>
      </c>
      <c r="O984" t="s">
        <v>8319</v>
      </c>
      <c r="P984" s="13">
        <f t="shared" si="61"/>
        <v>42615.753310185188</v>
      </c>
      <c r="Q984" s="13">
        <f t="shared" si="62"/>
        <v>42645.753310185188</v>
      </c>
      <c r="R984">
        <f t="shared" si="63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>
        <v>179</v>
      </c>
      <c r="L985" t="s">
        <v>8269</v>
      </c>
      <c r="M985">
        <f t="shared" si="60"/>
        <v>30</v>
      </c>
      <c r="N985" s="12" t="s">
        <v>8317</v>
      </c>
      <c r="O985" t="s">
        <v>8319</v>
      </c>
      <c r="P985" s="13">
        <f t="shared" si="61"/>
        <v>42574.667650462965</v>
      </c>
      <c r="Q985" s="13">
        <f t="shared" si="62"/>
        <v>42605.870833333334</v>
      </c>
      <c r="R985">
        <f t="shared" si="63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>
        <v>3</v>
      </c>
      <c r="L986" t="s">
        <v>8269</v>
      </c>
      <c r="M986">
        <f t="shared" si="60"/>
        <v>1</v>
      </c>
      <c r="N986" s="12" t="s">
        <v>8317</v>
      </c>
      <c r="O986" t="s">
        <v>8319</v>
      </c>
      <c r="P986" s="13">
        <f t="shared" si="61"/>
        <v>42061.11583333333</v>
      </c>
      <c r="Q986" s="13">
        <f t="shared" si="62"/>
        <v>42091.074166666673</v>
      </c>
      <c r="R986">
        <f t="shared" si="63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>
        <v>23</v>
      </c>
      <c r="L987" t="s">
        <v>8269</v>
      </c>
      <c r="M987">
        <f t="shared" si="60"/>
        <v>6</v>
      </c>
      <c r="N987" s="12" t="s">
        <v>8317</v>
      </c>
      <c r="O987" t="s">
        <v>8319</v>
      </c>
      <c r="P987" s="13">
        <f t="shared" si="61"/>
        <v>42339.967708333337</v>
      </c>
      <c r="Q987" s="13">
        <f t="shared" si="62"/>
        <v>42369.958333333328</v>
      </c>
      <c r="R987">
        <f t="shared" si="63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>
        <v>23</v>
      </c>
      <c r="L988" t="s">
        <v>8269</v>
      </c>
      <c r="M988">
        <f t="shared" si="60"/>
        <v>13</v>
      </c>
      <c r="N988" s="12" t="s">
        <v>8317</v>
      </c>
      <c r="O988" t="s">
        <v>8319</v>
      </c>
      <c r="P988" s="13">
        <f t="shared" si="61"/>
        <v>42324.767361111109</v>
      </c>
      <c r="Q988" s="13">
        <f t="shared" si="62"/>
        <v>42379</v>
      </c>
      <c r="R988">
        <f t="shared" si="63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>
        <v>41</v>
      </c>
      <c r="L989" t="s">
        <v>8269</v>
      </c>
      <c r="M989">
        <f t="shared" si="60"/>
        <v>13</v>
      </c>
      <c r="N989" s="12" t="s">
        <v>8317</v>
      </c>
      <c r="O989" t="s">
        <v>8319</v>
      </c>
      <c r="P989" s="13">
        <f t="shared" si="61"/>
        <v>41773.294560185182</v>
      </c>
      <c r="Q989" s="13">
        <f t="shared" si="62"/>
        <v>41813.294560185182</v>
      </c>
      <c r="R989">
        <f t="shared" si="63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>
        <v>0</v>
      </c>
      <c r="L990" t="s">
        <v>8269</v>
      </c>
      <c r="M990">
        <f t="shared" si="60"/>
        <v>0</v>
      </c>
      <c r="N990" s="12" t="s">
        <v>8317</v>
      </c>
      <c r="O990" t="s">
        <v>8319</v>
      </c>
      <c r="P990" s="13">
        <f t="shared" si="61"/>
        <v>42614.356770833328</v>
      </c>
      <c r="Q990" s="13">
        <f t="shared" si="62"/>
        <v>42644.356770833328</v>
      </c>
      <c r="R990">
        <f t="shared" si="63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>
        <v>32</v>
      </c>
      <c r="L991" t="s">
        <v>8269</v>
      </c>
      <c r="M991">
        <f t="shared" si="60"/>
        <v>17</v>
      </c>
      <c r="N991" s="12" t="s">
        <v>8317</v>
      </c>
      <c r="O991" t="s">
        <v>8319</v>
      </c>
      <c r="P991" s="13">
        <f t="shared" si="61"/>
        <v>42611.933969907404</v>
      </c>
      <c r="Q991" s="13">
        <f t="shared" si="62"/>
        <v>42641.933969907404</v>
      </c>
      <c r="R991">
        <f t="shared" si="63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>
        <v>2</v>
      </c>
      <c r="L992" t="s">
        <v>8269</v>
      </c>
      <c r="M992">
        <f t="shared" si="60"/>
        <v>0</v>
      </c>
      <c r="N992" s="12" t="s">
        <v>8317</v>
      </c>
      <c r="O992" t="s">
        <v>8319</v>
      </c>
      <c r="P992" s="13">
        <f t="shared" si="61"/>
        <v>41855.784305555557</v>
      </c>
      <c r="Q992" s="13">
        <f t="shared" si="62"/>
        <v>41885.784305555557</v>
      </c>
      <c r="R992">
        <f t="shared" si="63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>
        <v>7</v>
      </c>
      <c r="L993" t="s">
        <v>8269</v>
      </c>
      <c r="M993">
        <f t="shared" si="60"/>
        <v>4</v>
      </c>
      <c r="N993" s="12" t="s">
        <v>8317</v>
      </c>
      <c r="O993" t="s">
        <v>8319</v>
      </c>
      <c r="P993" s="13">
        <f t="shared" si="61"/>
        <v>42538.75680555556</v>
      </c>
      <c r="Q993" s="13">
        <f t="shared" si="62"/>
        <v>42563.785416666666</v>
      </c>
      <c r="R993">
        <f t="shared" si="63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>
        <v>4</v>
      </c>
      <c r="L994" t="s">
        <v>8269</v>
      </c>
      <c r="M994">
        <f t="shared" si="60"/>
        <v>0</v>
      </c>
      <c r="N994" s="12" t="s">
        <v>8317</v>
      </c>
      <c r="O994" t="s">
        <v>8319</v>
      </c>
      <c r="P994" s="13">
        <f t="shared" si="61"/>
        <v>42437.924988425926</v>
      </c>
      <c r="Q994" s="13">
        <f t="shared" si="62"/>
        <v>42497.883321759262</v>
      </c>
      <c r="R994">
        <f t="shared" si="63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>
        <v>196</v>
      </c>
      <c r="L995" t="s">
        <v>8269</v>
      </c>
      <c r="M995">
        <f t="shared" si="60"/>
        <v>25</v>
      </c>
      <c r="N995" s="12" t="s">
        <v>8317</v>
      </c>
      <c r="O995" t="s">
        <v>8319</v>
      </c>
      <c r="P995" s="13">
        <f t="shared" si="61"/>
        <v>42652.964907407411</v>
      </c>
      <c r="Q995" s="13">
        <f t="shared" si="62"/>
        <v>42686.208333333328</v>
      </c>
      <c r="R995">
        <f t="shared" si="63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>
        <v>11</v>
      </c>
      <c r="L996" t="s">
        <v>8269</v>
      </c>
      <c r="M996">
        <f t="shared" si="60"/>
        <v>2</v>
      </c>
      <c r="N996" s="12" t="s">
        <v>8317</v>
      </c>
      <c r="O996" t="s">
        <v>8319</v>
      </c>
      <c r="P996" s="13">
        <f t="shared" si="61"/>
        <v>41921.263078703705</v>
      </c>
      <c r="Q996" s="13">
        <f t="shared" si="62"/>
        <v>41973.957638888889</v>
      </c>
      <c r="R996">
        <f t="shared" si="63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>
        <v>9</v>
      </c>
      <c r="L997" t="s">
        <v>8269</v>
      </c>
      <c r="M997">
        <f t="shared" si="60"/>
        <v>7</v>
      </c>
      <c r="N997" s="12" t="s">
        <v>8317</v>
      </c>
      <c r="O997" t="s">
        <v>8319</v>
      </c>
      <c r="P997" s="13">
        <f t="shared" si="61"/>
        <v>41947.940740740742</v>
      </c>
      <c r="Q997" s="13">
        <f t="shared" si="62"/>
        <v>41972.666666666672</v>
      </c>
      <c r="R997">
        <f t="shared" si="63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>
        <v>5</v>
      </c>
      <c r="L998" t="s">
        <v>8269</v>
      </c>
      <c r="M998">
        <f t="shared" si="60"/>
        <v>2</v>
      </c>
      <c r="N998" s="12" t="s">
        <v>8317</v>
      </c>
      <c r="O998" t="s">
        <v>8319</v>
      </c>
      <c r="P998" s="13">
        <f t="shared" si="61"/>
        <v>41817.866435185184</v>
      </c>
      <c r="Q998" s="13">
        <f t="shared" si="62"/>
        <v>41847.643750000003</v>
      </c>
      <c r="R998">
        <f t="shared" si="63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>
        <v>8</v>
      </c>
      <c r="L999" t="s">
        <v>8269</v>
      </c>
      <c r="M999">
        <f t="shared" si="60"/>
        <v>1</v>
      </c>
      <c r="N999" s="12" t="s">
        <v>8317</v>
      </c>
      <c r="O999" t="s">
        <v>8319</v>
      </c>
      <c r="P999" s="13">
        <f t="shared" si="61"/>
        <v>41941.10297453704</v>
      </c>
      <c r="Q999" s="13">
        <f t="shared" si="62"/>
        <v>41971.144641203704</v>
      </c>
      <c r="R999">
        <f t="shared" si="63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>
        <v>229</v>
      </c>
      <c r="L1000" t="s">
        <v>8269</v>
      </c>
      <c r="M1000">
        <f t="shared" si="60"/>
        <v>59</v>
      </c>
      <c r="N1000" s="12" t="s">
        <v>8317</v>
      </c>
      <c r="O1000" t="s">
        <v>8319</v>
      </c>
      <c r="P1000" s="13">
        <f t="shared" si="61"/>
        <v>42282.168993055559</v>
      </c>
      <c r="Q1000" s="13">
        <f t="shared" si="62"/>
        <v>42327.210659722223</v>
      </c>
      <c r="R1000">
        <f t="shared" si="63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>
        <v>40</v>
      </c>
      <c r="L1001" t="s">
        <v>8269</v>
      </c>
      <c r="M1001">
        <f t="shared" si="60"/>
        <v>8</v>
      </c>
      <c r="N1001" s="12" t="s">
        <v>8317</v>
      </c>
      <c r="O1001" t="s">
        <v>8319</v>
      </c>
      <c r="P1001" s="13">
        <f t="shared" si="61"/>
        <v>41926.29965277778</v>
      </c>
      <c r="Q1001" s="13">
        <f t="shared" si="62"/>
        <v>41956.334722222222</v>
      </c>
      <c r="R1001">
        <f t="shared" si="63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>
        <v>6</v>
      </c>
      <c r="L1002" t="s">
        <v>8269</v>
      </c>
      <c r="M1002">
        <f t="shared" si="60"/>
        <v>2</v>
      </c>
      <c r="N1002" s="12" t="s">
        <v>8317</v>
      </c>
      <c r="O1002" t="s">
        <v>8319</v>
      </c>
      <c r="P1002" s="13">
        <f t="shared" si="61"/>
        <v>42749.059722222228</v>
      </c>
      <c r="Q1002" s="13">
        <f t="shared" si="62"/>
        <v>42809.018055555556</v>
      </c>
      <c r="R1002">
        <f t="shared" si="63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>
        <v>4</v>
      </c>
      <c r="L1003" t="s">
        <v>8269</v>
      </c>
      <c r="M1003">
        <f t="shared" si="60"/>
        <v>104</v>
      </c>
      <c r="N1003" s="12" t="s">
        <v>8317</v>
      </c>
      <c r="O1003" t="s">
        <v>8319</v>
      </c>
      <c r="P1003" s="13">
        <f t="shared" si="61"/>
        <v>42720.720057870371</v>
      </c>
      <c r="Q1003" s="13">
        <f t="shared" si="62"/>
        <v>42765.720057870371</v>
      </c>
      <c r="R1003">
        <f t="shared" si="63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>
        <v>22</v>
      </c>
      <c r="L1004" t="s">
        <v>8269</v>
      </c>
      <c r="M1004">
        <f t="shared" si="60"/>
        <v>30</v>
      </c>
      <c r="N1004" s="12" t="s">
        <v>8317</v>
      </c>
      <c r="O1004" t="s">
        <v>8319</v>
      </c>
      <c r="P1004" s="13">
        <f t="shared" si="61"/>
        <v>42325.684189814812</v>
      </c>
      <c r="Q1004" s="13">
        <f t="shared" si="62"/>
        <v>42355.249305555553</v>
      </c>
      <c r="R1004">
        <f t="shared" si="63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>
        <v>15</v>
      </c>
      <c r="L1005" t="s">
        <v>8269</v>
      </c>
      <c r="M1005">
        <f t="shared" si="60"/>
        <v>16</v>
      </c>
      <c r="N1005" s="12" t="s">
        <v>8317</v>
      </c>
      <c r="O1005" t="s">
        <v>8319</v>
      </c>
      <c r="P1005" s="13">
        <f t="shared" si="61"/>
        <v>42780.709039351852</v>
      </c>
      <c r="Q1005" s="13">
        <f t="shared" si="62"/>
        <v>42810.667372685188</v>
      </c>
      <c r="R1005">
        <f t="shared" si="63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>
        <v>95</v>
      </c>
      <c r="L1006" t="s">
        <v>8269</v>
      </c>
      <c r="M1006">
        <f t="shared" si="60"/>
        <v>82</v>
      </c>
      <c r="N1006" s="12" t="s">
        <v>8317</v>
      </c>
      <c r="O1006" t="s">
        <v>8319</v>
      </c>
      <c r="P1006" s="13">
        <f t="shared" si="61"/>
        <v>42388.708645833336</v>
      </c>
      <c r="Q1006" s="13">
        <f t="shared" si="62"/>
        <v>42418.708645833336</v>
      </c>
      <c r="R1006">
        <f t="shared" si="63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>
        <v>161</v>
      </c>
      <c r="L1007" t="s">
        <v>8269</v>
      </c>
      <c r="M1007">
        <f t="shared" si="60"/>
        <v>75</v>
      </c>
      <c r="N1007" s="12" t="s">
        <v>8317</v>
      </c>
      <c r="O1007" t="s">
        <v>8319</v>
      </c>
      <c r="P1007" s="13">
        <f t="shared" si="61"/>
        <v>42276.624803240738</v>
      </c>
      <c r="Q1007" s="13">
        <f t="shared" si="62"/>
        <v>42307.624803240738</v>
      </c>
      <c r="R1007">
        <f t="shared" si="63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>
        <v>8</v>
      </c>
      <c r="L1008" t="s">
        <v>8269</v>
      </c>
      <c r="M1008">
        <f t="shared" si="60"/>
        <v>6</v>
      </c>
      <c r="N1008" s="12" t="s">
        <v>8317</v>
      </c>
      <c r="O1008" t="s">
        <v>8319</v>
      </c>
      <c r="P1008" s="13">
        <f t="shared" si="61"/>
        <v>41977.040185185186</v>
      </c>
      <c r="Q1008" s="13">
        <f t="shared" si="62"/>
        <v>41985.299305555556</v>
      </c>
      <c r="R1008">
        <f t="shared" si="63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>
        <v>76</v>
      </c>
      <c r="L1009" t="s">
        <v>8269</v>
      </c>
      <c r="M1009">
        <f t="shared" si="60"/>
        <v>44</v>
      </c>
      <c r="N1009" s="12" t="s">
        <v>8317</v>
      </c>
      <c r="O1009" t="s">
        <v>8319</v>
      </c>
      <c r="P1009" s="13">
        <f t="shared" si="61"/>
        <v>42676.583599537036</v>
      </c>
      <c r="Q1009" s="13">
        <f t="shared" si="62"/>
        <v>42718.6252662037</v>
      </c>
      <c r="R1009">
        <f t="shared" si="63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>
        <v>1</v>
      </c>
      <c r="L1010" t="s">
        <v>8269</v>
      </c>
      <c r="M1010">
        <f t="shared" si="60"/>
        <v>0</v>
      </c>
      <c r="N1010" s="12" t="s">
        <v>8317</v>
      </c>
      <c r="O1010" t="s">
        <v>8319</v>
      </c>
      <c r="P1010" s="13">
        <f t="shared" si="61"/>
        <v>42702.809201388889</v>
      </c>
      <c r="Q1010" s="13">
        <f t="shared" si="62"/>
        <v>42732.809201388889</v>
      </c>
      <c r="R1010">
        <f t="shared" si="63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>
        <v>101</v>
      </c>
      <c r="L1011" t="s">
        <v>8269</v>
      </c>
      <c r="M1011">
        <f t="shared" si="60"/>
        <v>13</v>
      </c>
      <c r="N1011" s="12" t="s">
        <v>8317</v>
      </c>
      <c r="O1011" t="s">
        <v>8319</v>
      </c>
      <c r="P1011" s="13">
        <f t="shared" si="61"/>
        <v>42510.604699074072</v>
      </c>
      <c r="Q1011" s="13">
        <f t="shared" si="62"/>
        <v>42540.604699074072</v>
      </c>
      <c r="R1011">
        <f t="shared" si="63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>
        <v>4</v>
      </c>
      <c r="L1012" t="s">
        <v>8269</v>
      </c>
      <c r="M1012">
        <f t="shared" si="60"/>
        <v>0</v>
      </c>
      <c r="N1012" s="12" t="s">
        <v>8317</v>
      </c>
      <c r="O1012" t="s">
        <v>8319</v>
      </c>
      <c r="P1012" s="13">
        <f t="shared" si="61"/>
        <v>42561.829421296294</v>
      </c>
      <c r="Q1012" s="13">
        <f t="shared" si="62"/>
        <v>42618.124305555553</v>
      </c>
      <c r="R1012">
        <f t="shared" si="63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>
        <v>1</v>
      </c>
      <c r="L1013" t="s">
        <v>8269</v>
      </c>
      <c r="M1013">
        <f t="shared" si="60"/>
        <v>0</v>
      </c>
      <c r="N1013" s="12" t="s">
        <v>8317</v>
      </c>
      <c r="O1013" t="s">
        <v>8319</v>
      </c>
      <c r="P1013" s="13">
        <f t="shared" si="61"/>
        <v>41946.898090277777</v>
      </c>
      <c r="Q1013" s="13">
        <f t="shared" si="62"/>
        <v>41991.898090277777</v>
      </c>
      <c r="R1013">
        <f t="shared" si="63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>
        <v>775</v>
      </c>
      <c r="L1014" t="s">
        <v>8269</v>
      </c>
      <c r="M1014">
        <f t="shared" si="60"/>
        <v>21535</v>
      </c>
      <c r="N1014" s="12" t="s">
        <v>8317</v>
      </c>
      <c r="O1014" t="s">
        <v>8319</v>
      </c>
      <c r="P1014" s="13">
        <f t="shared" si="61"/>
        <v>42714.440416666665</v>
      </c>
      <c r="Q1014" s="13">
        <f t="shared" si="62"/>
        <v>42759.440416666665</v>
      </c>
      <c r="R1014">
        <f t="shared" si="63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>
        <v>90</v>
      </c>
      <c r="L1015" t="s">
        <v>8269</v>
      </c>
      <c r="M1015">
        <f t="shared" si="60"/>
        <v>35</v>
      </c>
      <c r="N1015" s="12" t="s">
        <v>8317</v>
      </c>
      <c r="O1015" t="s">
        <v>8319</v>
      </c>
      <c r="P1015" s="13">
        <f t="shared" si="61"/>
        <v>42339.833981481483</v>
      </c>
      <c r="Q1015" s="13">
        <f t="shared" si="62"/>
        <v>42367.833333333328</v>
      </c>
      <c r="R1015">
        <f t="shared" si="63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>
        <v>16</v>
      </c>
      <c r="L1016" t="s">
        <v>8269</v>
      </c>
      <c r="M1016">
        <f t="shared" si="60"/>
        <v>31</v>
      </c>
      <c r="N1016" s="12" t="s">
        <v>8317</v>
      </c>
      <c r="O1016" t="s">
        <v>8319</v>
      </c>
      <c r="P1016" s="13">
        <f t="shared" si="61"/>
        <v>41955.002488425926</v>
      </c>
      <c r="Q1016" s="13">
        <f t="shared" si="62"/>
        <v>42005.002488425926</v>
      </c>
      <c r="R1016">
        <f t="shared" si="63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>
        <v>6</v>
      </c>
      <c r="L1017" t="s">
        <v>8269</v>
      </c>
      <c r="M1017">
        <f t="shared" si="60"/>
        <v>3</v>
      </c>
      <c r="N1017" s="12" t="s">
        <v>8317</v>
      </c>
      <c r="O1017" t="s">
        <v>8319</v>
      </c>
      <c r="P1017" s="13">
        <f t="shared" si="61"/>
        <v>42303.878414351857</v>
      </c>
      <c r="Q1017" s="13">
        <f t="shared" si="62"/>
        <v>42333.920081018514</v>
      </c>
      <c r="R1017">
        <f t="shared" si="63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>
        <v>38</v>
      </c>
      <c r="L1018" t="s">
        <v>8269</v>
      </c>
      <c r="M1018">
        <f t="shared" si="60"/>
        <v>3</v>
      </c>
      <c r="N1018" s="12" t="s">
        <v>8317</v>
      </c>
      <c r="O1018" t="s">
        <v>8319</v>
      </c>
      <c r="P1018" s="13">
        <f t="shared" si="61"/>
        <v>42422.107129629629</v>
      </c>
      <c r="Q1018" s="13">
        <f t="shared" si="62"/>
        <v>42467.065462962957</v>
      </c>
      <c r="R1018">
        <f t="shared" si="63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>
        <v>355</v>
      </c>
      <c r="L1019" t="s">
        <v>8269</v>
      </c>
      <c r="M1019">
        <f t="shared" si="60"/>
        <v>23</v>
      </c>
      <c r="N1019" s="12" t="s">
        <v>8317</v>
      </c>
      <c r="O1019" t="s">
        <v>8319</v>
      </c>
      <c r="P1019" s="13">
        <f t="shared" si="61"/>
        <v>42289.675173611111</v>
      </c>
      <c r="Q1019" s="13">
        <f t="shared" si="62"/>
        <v>42329.716840277775</v>
      </c>
      <c r="R1019">
        <f t="shared" si="63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>
        <v>7</v>
      </c>
      <c r="L1020" t="s">
        <v>8269</v>
      </c>
      <c r="M1020">
        <f t="shared" si="60"/>
        <v>3</v>
      </c>
      <c r="N1020" s="12" t="s">
        <v>8317</v>
      </c>
      <c r="O1020" t="s">
        <v>8319</v>
      </c>
      <c r="P1020" s="13">
        <f t="shared" si="61"/>
        <v>42535.492280092592</v>
      </c>
      <c r="Q1020" s="13">
        <f t="shared" si="62"/>
        <v>42565.492280092592</v>
      </c>
      <c r="R1020">
        <f t="shared" si="63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>
        <v>400</v>
      </c>
      <c r="L1021" t="s">
        <v>8269</v>
      </c>
      <c r="M1021">
        <f t="shared" si="60"/>
        <v>47</v>
      </c>
      <c r="N1021" s="12" t="s">
        <v>8317</v>
      </c>
      <c r="O1021" t="s">
        <v>8319</v>
      </c>
      <c r="P1021" s="13">
        <f t="shared" si="61"/>
        <v>42009.973946759259</v>
      </c>
      <c r="Q1021" s="13">
        <f t="shared" si="62"/>
        <v>42039.973946759259</v>
      </c>
      <c r="R1021">
        <f t="shared" si="63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>
        <v>30</v>
      </c>
      <c r="L1022" t="s">
        <v>8276</v>
      </c>
      <c r="M1022">
        <f t="shared" si="60"/>
        <v>206</v>
      </c>
      <c r="N1022" s="12" t="s">
        <v>8323</v>
      </c>
      <c r="O1022" t="s">
        <v>8328</v>
      </c>
      <c r="P1022" s="13">
        <f t="shared" si="61"/>
        <v>42127.069548611107</v>
      </c>
      <c r="Q1022" s="13">
        <f t="shared" si="62"/>
        <v>42157.032638888893</v>
      </c>
      <c r="R1022">
        <f t="shared" si="63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>
        <v>478</v>
      </c>
      <c r="L1023" t="s">
        <v>8276</v>
      </c>
      <c r="M1023">
        <f t="shared" si="60"/>
        <v>352</v>
      </c>
      <c r="N1023" s="12" t="s">
        <v>8323</v>
      </c>
      <c r="O1023" t="s">
        <v>8328</v>
      </c>
      <c r="P1023" s="13">
        <f t="shared" si="61"/>
        <v>42271.251979166671</v>
      </c>
      <c r="Q1023" s="13">
        <f t="shared" si="62"/>
        <v>42294.166666666672</v>
      </c>
      <c r="R1023">
        <f t="shared" si="63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>
        <v>74</v>
      </c>
      <c r="L1024" t="s">
        <v>8276</v>
      </c>
      <c r="M1024">
        <f t="shared" si="60"/>
        <v>115</v>
      </c>
      <c r="N1024" s="12" t="s">
        <v>8323</v>
      </c>
      <c r="O1024" t="s">
        <v>8328</v>
      </c>
      <c r="P1024" s="13">
        <f t="shared" si="61"/>
        <v>42111.646724537044</v>
      </c>
      <c r="Q1024" s="13">
        <f t="shared" si="62"/>
        <v>42141.646724537044</v>
      </c>
      <c r="R1024">
        <f t="shared" si="63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>
        <v>131</v>
      </c>
      <c r="L1025" t="s">
        <v>8276</v>
      </c>
      <c r="M1025">
        <f t="shared" si="60"/>
        <v>237</v>
      </c>
      <c r="N1025" s="12" t="s">
        <v>8323</v>
      </c>
      <c r="O1025" t="s">
        <v>8328</v>
      </c>
      <c r="P1025" s="13">
        <f t="shared" si="61"/>
        <v>42145.919687500005</v>
      </c>
      <c r="Q1025" s="13">
        <f t="shared" si="62"/>
        <v>42175.919687500005</v>
      </c>
      <c r="R1025">
        <f t="shared" si="63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>
        <v>61</v>
      </c>
      <c r="L1026" t="s">
        <v>8276</v>
      </c>
      <c r="M1026">
        <f t="shared" ref="M1026:M1089" si="64">ROUND(E1026/D1026*100,0)</f>
        <v>119</v>
      </c>
      <c r="N1026" s="12" t="s">
        <v>8323</v>
      </c>
      <c r="O1026" t="s">
        <v>8328</v>
      </c>
      <c r="P1026" s="13">
        <f t="shared" ref="P1026:P1089" si="65">(((J1026/60)/60)/24)+DATE(1970,1,1)</f>
        <v>42370.580590277779</v>
      </c>
      <c r="Q1026" s="13">
        <f t="shared" ref="Q1026:Q1089" si="66">(((I1026/60)/60)/24)+DATE(1970,1,1)</f>
        <v>42400.580590277779</v>
      </c>
      <c r="R1026">
        <f t="shared" si="63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>
        <v>1071</v>
      </c>
      <c r="L1027" t="s">
        <v>8276</v>
      </c>
      <c r="M1027">
        <f t="shared" si="64"/>
        <v>110</v>
      </c>
      <c r="N1027" s="12" t="s">
        <v>8323</v>
      </c>
      <c r="O1027" t="s">
        <v>8328</v>
      </c>
      <c r="P1027" s="13">
        <f t="shared" si="65"/>
        <v>42049.833761574075</v>
      </c>
      <c r="Q1027" s="13">
        <f t="shared" si="66"/>
        <v>42079.792094907403</v>
      </c>
      <c r="R1027">
        <f t="shared" ref="R1027:R1090" si="67">YEAR(P1027)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>
        <v>122</v>
      </c>
      <c r="L1028" t="s">
        <v>8276</v>
      </c>
      <c r="M1028">
        <f t="shared" si="64"/>
        <v>100</v>
      </c>
      <c r="N1028" s="12" t="s">
        <v>8323</v>
      </c>
      <c r="O1028" t="s">
        <v>8328</v>
      </c>
      <c r="P1028" s="13">
        <f t="shared" si="65"/>
        <v>42426.407592592594</v>
      </c>
      <c r="Q1028" s="13">
        <f t="shared" si="66"/>
        <v>42460.365925925929</v>
      </c>
      <c r="R1028">
        <f t="shared" si="67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>
        <v>111</v>
      </c>
      <c r="L1029" t="s">
        <v>8276</v>
      </c>
      <c r="M1029">
        <f t="shared" si="64"/>
        <v>103</v>
      </c>
      <c r="N1029" s="12" t="s">
        <v>8323</v>
      </c>
      <c r="O1029" t="s">
        <v>8328</v>
      </c>
      <c r="P1029" s="13">
        <f t="shared" si="65"/>
        <v>41905.034108796295</v>
      </c>
      <c r="Q1029" s="13">
        <f t="shared" si="66"/>
        <v>41935.034108796295</v>
      </c>
      <c r="R1029">
        <f t="shared" si="67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>
        <v>255</v>
      </c>
      <c r="L1030" t="s">
        <v>8276</v>
      </c>
      <c r="M1030">
        <f t="shared" si="64"/>
        <v>117</v>
      </c>
      <c r="N1030" s="12" t="s">
        <v>8323</v>
      </c>
      <c r="O1030" t="s">
        <v>8328</v>
      </c>
      <c r="P1030" s="13">
        <f t="shared" si="65"/>
        <v>42755.627372685187</v>
      </c>
      <c r="Q1030" s="13">
        <f t="shared" si="66"/>
        <v>42800.833333333328</v>
      </c>
      <c r="R1030">
        <f t="shared" si="67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>
        <v>141</v>
      </c>
      <c r="L1031" t="s">
        <v>8276</v>
      </c>
      <c r="M1031">
        <f t="shared" si="64"/>
        <v>112</v>
      </c>
      <c r="N1031" s="12" t="s">
        <v>8323</v>
      </c>
      <c r="O1031" t="s">
        <v>8328</v>
      </c>
      <c r="P1031" s="13">
        <f t="shared" si="65"/>
        <v>42044.711886574078</v>
      </c>
      <c r="Q1031" s="13">
        <f t="shared" si="66"/>
        <v>42098.915972222225</v>
      </c>
      <c r="R1031">
        <f t="shared" si="67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>
        <v>159</v>
      </c>
      <c r="L1032" t="s">
        <v>8276</v>
      </c>
      <c r="M1032">
        <f t="shared" si="64"/>
        <v>342</v>
      </c>
      <c r="N1032" s="12" t="s">
        <v>8323</v>
      </c>
      <c r="O1032" t="s">
        <v>8328</v>
      </c>
      <c r="P1032" s="13">
        <f t="shared" si="65"/>
        <v>42611.483206018514</v>
      </c>
      <c r="Q1032" s="13">
        <f t="shared" si="66"/>
        <v>42625.483206018514</v>
      </c>
      <c r="R1032">
        <f t="shared" si="67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>
        <v>99</v>
      </c>
      <c r="L1033" t="s">
        <v>8276</v>
      </c>
      <c r="M1033">
        <f t="shared" si="64"/>
        <v>107</v>
      </c>
      <c r="N1033" s="12" t="s">
        <v>8323</v>
      </c>
      <c r="O1033" t="s">
        <v>8328</v>
      </c>
      <c r="P1033" s="13">
        <f t="shared" si="65"/>
        <v>42324.764004629629</v>
      </c>
      <c r="Q1033" s="13">
        <f t="shared" si="66"/>
        <v>42354.764004629629</v>
      </c>
      <c r="R1033">
        <f t="shared" si="67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>
        <v>96</v>
      </c>
      <c r="L1034" t="s">
        <v>8276</v>
      </c>
      <c r="M1034">
        <f t="shared" si="64"/>
        <v>108</v>
      </c>
      <c r="N1034" s="12" t="s">
        <v>8323</v>
      </c>
      <c r="O1034" t="s">
        <v>8328</v>
      </c>
      <c r="P1034" s="13">
        <f t="shared" si="65"/>
        <v>42514.666956018518</v>
      </c>
      <c r="Q1034" s="13">
        <f t="shared" si="66"/>
        <v>42544.666956018518</v>
      </c>
      <c r="R1034">
        <f t="shared" si="67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>
        <v>27</v>
      </c>
      <c r="L1035" t="s">
        <v>8276</v>
      </c>
      <c r="M1035">
        <f t="shared" si="64"/>
        <v>103</v>
      </c>
      <c r="N1035" s="12" t="s">
        <v>8323</v>
      </c>
      <c r="O1035" t="s">
        <v>8328</v>
      </c>
      <c r="P1035" s="13">
        <f t="shared" si="65"/>
        <v>42688.732407407413</v>
      </c>
      <c r="Q1035" s="13">
        <f t="shared" si="66"/>
        <v>42716.732407407413</v>
      </c>
      <c r="R1035">
        <f t="shared" si="67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>
        <v>166</v>
      </c>
      <c r="L1036" t="s">
        <v>8276</v>
      </c>
      <c r="M1036">
        <f t="shared" si="64"/>
        <v>130</v>
      </c>
      <c r="N1036" s="12" t="s">
        <v>8323</v>
      </c>
      <c r="O1036" t="s">
        <v>8328</v>
      </c>
      <c r="P1036" s="13">
        <f t="shared" si="65"/>
        <v>42555.166712962964</v>
      </c>
      <c r="Q1036" s="13">
        <f t="shared" si="66"/>
        <v>42587.165972222225</v>
      </c>
      <c r="R1036">
        <f t="shared" si="67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>
        <v>76</v>
      </c>
      <c r="L1037" t="s">
        <v>8276</v>
      </c>
      <c r="M1037">
        <f t="shared" si="64"/>
        <v>108</v>
      </c>
      <c r="N1037" s="12" t="s">
        <v>8323</v>
      </c>
      <c r="O1037" t="s">
        <v>8328</v>
      </c>
      <c r="P1037" s="13">
        <f t="shared" si="65"/>
        <v>42016.641435185185</v>
      </c>
      <c r="Q1037" s="13">
        <f t="shared" si="66"/>
        <v>42046.641435185185</v>
      </c>
      <c r="R1037">
        <f t="shared" si="67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>
        <v>211</v>
      </c>
      <c r="L1038" t="s">
        <v>8276</v>
      </c>
      <c r="M1038">
        <f t="shared" si="64"/>
        <v>112</v>
      </c>
      <c r="N1038" s="12" t="s">
        <v>8323</v>
      </c>
      <c r="O1038" t="s">
        <v>8328</v>
      </c>
      <c r="P1038" s="13">
        <f t="shared" si="65"/>
        <v>41249.448958333334</v>
      </c>
      <c r="Q1038" s="13">
        <f t="shared" si="66"/>
        <v>41281.333333333336</v>
      </c>
      <c r="R1038">
        <f t="shared" si="67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>
        <v>21</v>
      </c>
      <c r="L1039" t="s">
        <v>8276</v>
      </c>
      <c r="M1039">
        <f t="shared" si="64"/>
        <v>102</v>
      </c>
      <c r="N1039" s="12" t="s">
        <v>8323</v>
      </c>
      <c r="O1039" t="s">
        <v>8328</v>
      </c>
      <c r="P1039" s="13">
        <f t="shared" si="65"/>
        <v>42119.822476851856</v>
      </c>
      <c r="Q1039" s="13">
        <f t="shared" si="66"/>
        <v>42142.208333333328</v>
      </c>
      <c r="R1039">
        <f t="shared" si="67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>
        <v>61</v>
      </c>
      <c r="L1040" t="s">
        <v>8276</v>
      </c>
      <c r="M1040">
        <f t="shared" si="64"/>
        <v>145</v>
      </c>
      <c r="N1040" s="12" t="s">
        <v>8323</v>
      </c>
      <c r="O1040" t="s">
        <v>8328</v>
      </c>
      <c r="P1040" s="13">
        <f t="shared" si="65"/>
        <v>42418.231747685189</v>
      </c>
      <c r="Q1040" s="13">
        <f t="shared" si="66"/>
        <v>42448.190081018518</v>
      </c>
      <c r="R1040">
        <f t="shared" si="67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>
        <v>30</v>
      </c>
      <c r="L1041" t="s">
        <v>8276</v>
      </c>
      <c r="M1041">
        <f t="shared" si="64"/>
        <v>128</v>
      </c>
      <c r="N1041" s="12" t="s">
        <v>8323</v>
      </c>
      <c r="O1041" t="s">
        <v>8328</v>
      </c>
      <c r="P1041" s="13">
        <f t="shared" si="65"/>
        <v>42692.109328703707</v>
      </c>
      <c r="Q1041" s="13">
        <f t="shared" si="66"/>
        <v>42717.332638888889</v>
      </c>
      <c r="R1041">
        <f t="shared" si="67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>
        <v>1</v>
      </c>
      <c r="L1042" t="s">
        <v>8277</v>
      </c>
      <c r="M1042">
        <f t="shared" si="64"/>
        <v>0</v>
      </c>
      <c r="N1042" s="12" t="s">
        <v>8329</v>
      </c>
      <c r="O1042" t="s">
        <v>8330</v>
      </c>
      <c r="P1042" s="13">
        <f t="shared" si="65"/>
        <v>42579.708437499998</v>
      </c>
      <c r="Q1042" s="13">
        <f t="shared" si="66"/>
        <v>42609.708437499998</v>
      </c>
      <c r="R1042">
        <f t="shared" si="67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>
        <v>0</v>
      </c>
      <c r="L1043" t="s">
        <v>8277</v>
      </c>
      <c r="M1043">
        <f t="shared" si="64"/>
        <v>0</v>
      </c>
      <c r="N1043" s="12" t="s">
        <v>8329</v>
      </c>
      <c r="O1043" t="s">
        <v>8330</v>
      </c>
      <c r="P1043" s="13">
        <f t="shared" si="65"/>
        <v>41831.060092592597</v>
      </c>
      <c r="Q1043" s="13">
        <f t="shared" si="66"/>
        <v>41851.060092592597</v>
      </c>
      <c r="R1043">
        <f t="shared" si="67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>
        <v>1</v>
      </c>
      <c r="L1044" t="s">
        <v>8277</v>
      </c>
      <c r="M1044">
        <f t="shared" si="64"/>
        <v>2</v>
      </c>
      <c r="N1044" s="12" t="s">
        <v>8329</v>
      </c>
      <c r="O1044" t="s">
        <v>8330</v>
      </c>
      <c r="P1044" s="13">
        <f t="shared" si="65"/>
        <v>41851.696157407408</v>
      </c>
      <c r="Q1044" s="13">
        <f t="shared" si="66"/>
        <v>41894.416666666664</v>
      </c>
      <c r="R1044">
        <f t="shared" si="67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>
        <v>292</v>
      </c>
      <c r="L1045" t="s">
        <v>8277</v>
      </c>
      <c r="M1045">
        <f t="shared" si="64"/>
        <v>9</v>
      </c>
      <c r="N1045" s="12" t="s">
        <v>8329</v>
      </c>
      <c r="O1045" t="s">
        <v>8330</v>
      </c>
      <c r="P1045" s="13">
        <f t="shared" si="65"/>
        <v>42114.252951388888</v>
      </c>
      <c r="Q1045" s="13">
        <f t="shared" si="66"/>
        <v>42144.252951388888</v>
      </c>
      <c r="R1045">
        <f t="shared" si="67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>
        <v>2</v>
      </c>
      <c r="L1046" t="s">
        <v>8277</v>
      </c>
      <c r="M1046">
        <f t="shared" si="64"/>
        <v>0</v>
      </c>
      <c r="N1046" s="12" t="s">
        <v>8329</v>
      </c>
      <c r="O1046" t="s">
        <v>8330</v>
      </c>
      <c r="P1046" s="13">
        <f t="shared" si="65"/>
        <v>42011.925937499997</v>
      </c>
      <c r="Q1046" s="13">
        <f t="shared" si="66"/>
        <v>42068.852083333331</v>
      </c>
      <c r="R1046">
        <f t="shared" si="67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>
        <v>8</v>
      </c>
      <c r="L1047" t="s">
        <v>8277</v>
      </c>
      <c r="M1047">
        <f t="shared" si="64"/>
        <v>3</v>
      </c>
      <c r="N1047" s="12" t="s">
        <v>8329</v>
      </c>
      <c r="O1047" t="s">
        <v>8330</v>
      </c>
      <c r="P1047" s="13">
        <f t="shared" si="65"/>
        <v>41844.874421296299</v>
      </c>
      <c r="Q1047" s="13">
        <f t="shared" si="66"/>
        <v>41874.874421296299</v>
      </c>
      <c r="R1047">
        <f t="shared" si="67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>
        <v>0</v>
      </c>
      <c r="L1048" t="s">
        <v>8277</v>
      </c>
      <c r="M1048">
        <f t="shared" si="64"/>
        <v>0</v>
      </c>
      <c r="N1048" s="12" t="s">
        <v>8329</v>
      </c>
      <c r="O1048" t="s">
        <v>8330</v>
      </c>
      <c r="P1048" s="13">
        <f t="shared" si="65"/>
        <v>42319.851388888885</v>
      </c>
      <c r="Q1048" s="13">
        <f t="shared" si="66"/>
        <v>42364.851388888885</v>
      </c>
      <c r="R1048">
        <f t="shared" si="67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>
        <v>1</v>
      </c>
      <c r="L1049" t="s">
        <v>8277</v>
      </c>
      <c r="M1049">
        <f t="shared" si="64"/>
        <v>0</v>
      </c>
      <c r="N1049" s="12" t="s">
        <v>8329</v>
      </c>
      <c r="O1049" t="s">
        <v>8330</v>
      </c>
      <c r="P1049" s="13">
        <f t="shared" si="65"/>
        <v>41918.818460648145</v>
      </c>
      <c r="Q1049" s="13">
        <f t="shared" si="66"/>
        <v>41948.860127314816</v>
      </c>
      <c r="R1049">
        <f t="shared" si="67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>
        <v>4</v>
      </c>
      <c r="L1050" t="s">
        <v>8277</v>
      </c>
      <c r="M1050">
        <f t="shared" si="64"/>
        <v>1</v>
      </c>
      <c r="N1050" s="12" t="s">
        <v>8329</v>
      </c>
      <c r="O1050" t="s">
        <v>8330</v>
      </c>
      <c r="P1050" s="13">
        <f t="shared" si="65"/>
        <v>42598.053113425922</v>
      </c>
      <c r="Q1050" s="13">
        <f t="shared" si="66"/>
        <v>42638.053113425922</v>
      </c>
      <c r="R1050">
        <f t="shared" si="67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>
        <v>0</v>
      </c>
      <c r="L1051" t="s">
        <v>8277</v>
      </c>
      <c r="M1051">
        <f t="shared" si="64"/>
        <v>0</v>
      </c>
      <c r="N1051" s="12" t="s">
        <v>8329</v>
      </c>
      <c r="O1051" t="s">
        <v>8330</v>
      </c>
      <c r="P1051" s="13">
        <f t="shared" si="65"/>
        <v>42382.431076388893</v>
      </c>
      <c r="Q1051" s="13">
        <f t="shared" si="66"/>
        <v>42412.431076388893</v>
      </c>
      <c r="R1051">
        <f t="shared" si="67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>
        <v>0</v>
      </c>
      <c r="L1052" t="s">
        <v>8277</v>
      </c>
      <c r="M1052">
        <f t="shared" si="64"/>
        <v>0</v>
      </c>
      <c r="N1052" s="12" t="s">
        <v>8329</v>
      </c>
      <c r="O1052" t="s">
        <v>8330</v>
      </c>
      <c r="P1052" s="13">
        <f t="shared" si="65"/>
        <v>42231.7971875</v>
      </c>
      <c r="Q1052" s="13">
        <f t="shared" si="66"/>
        <v>42261.7971875</v>
      </c>
      <c r="R1052">
        <f t="shared" si="67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>
        <v>0</v>
      </c>
      <c r="L1053" t="s">
        <v>8277</v>
      </c>
      <c r="M1053">
        <f t="shared" si="64"/>
        <v>0</v>
      </c>
      <c r="N1053" s="12" t="s">
        <v>8329</v>
      </c>
      <c r="O1053" t="s">
        <v>8330</v>
      </c>
      <c r="P1053" s="13">
        <f t="shared" si="65"/>
        <v>41850.014178240745</v>
      </c>
      <c r="Q1053" s="13">
        <f t="shared" si="66"/>
        <v>41878.014178240745</v>
      </c>
      <c r="R1053">
        <f t="shared" si="67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>
        <v>0</v>
      </c>
      <c r="L1054" t="s">
        <v>8277</v>
      </c>
      <c r="M1054">
        <f t="shared" si="64"/>
        <v>0</v>
      </c>
      <c r="N1054" s="12" t="s">
        <v>8329</v>
      </c>
      <c r="O1054" t="s">
        <v>8330</v>
      </c>
      <c r="P1054" s="13">
        <f t="shared" si="65"/>
        <v>42483.797395833331</v>
      </c>
      <c r="Q1054" s="13">
        <f t="shared" si="66"/>
        <v>42527.839583333334</v>
      </c>
      <c r="R1054">
        <f t="shared" si="67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>
        <v>1</v>
      </c>
      <c r="L1055" t="s">
        <v>8277</v>
      </c>
      <c r="M1055">
        <f t="shared" si="64"/>
        <v>1</v>
      </c>
      <c r="N1055" s="12" t="s">
        <v>8329</v>
      </c>
      <c r="O1055" t="s">
        <v>8330</v>
      </c>
      <c r="P1055" s="13">
        <f t="shared" si="65"/>
        <v>42775.172824074078</v>
      </c>
      <c r="Q1055" s="13">
        <f t="shared" si="66"/>
        <v>42800.172824074078</v>
      </c>
      <c r="R1055">
        <f t="shared" si="67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>
        <v>0</v>
      </c>
      <c r="L1056" t="s">
        <v>8277</v>
      </c>
      <c r="M1056">
        <f t="shared" si="64"/>
        <v>0</v>
      </c>
      <c r="N1056" s="12" t="s">
        <v>8329</v>
      </c>
      <c r="O1056" t="s">
        <v>8330</v>
      </c>
      <c r="P1056" s="13">
        <f t="shared" si="65"/>
        <v>41831.851840277777</v>
      </c>
      <c r="Q1056" s="13">
        <f t="shared" si="66"/>
        <v>41861.916666666664</v>
      </c>
      <c r="R1056">
        <f t="shared" si="67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>
        <v>0</v>
      </c>
      <c r="L1057" t="s">
        <v>8277</v>
      </c>
      <c r="M1057">
        <f t="shared" si="64"/>
        <v>0</v>
      </c>
      <c r="N1057" s="12" t="s">
        <v>8329</v>
      </c>
      <c r="O1057" t="s">
        <v>8330</v>
      </c>
      <c r="P1057" s="13">
        <f t="shared" si="65"/>
        <v>42406.992418981477</v>
      </c>
      <c r="Q1057" s="13">
        <f t="shared" si="66"/>
        <v>42436.992418981477</v>
      </c>
      <c r="R1057">
        <f t="shared" si="67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>
        <v>0</v>
      </c>
      <c r="L1058" t="s">
        <v>8277</v>
      </c>
      <c r="M1058">
        <f t="shared" si="64"/>
        <v>0</v>
      </c>
      <c r="N1058" s="12" t="s">
        <v>8329</v>
      </c>
      <c r="O1058" t="s">
        <v>8330</v>
      </c>
      <c r="P1058" s="13">
        <f t="shared" si="65"/>
        <v>42058.719641203701</v>
      </c>
      <c r="Q1058" s="13">
        <f t="shared" si="66"/>
        <v>42118.677974537044</v>
      </c>
      <c r="R1058">
        <f t="shared" si="67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>
        <v>0</v>
      </c>
      <c r="L1059" t="s">
        <v>8277</v>
      </c>
      <c r="M1059">
        <f t="shared" si="64"/>
        <v>0</v>
      </c>
      <c r="N1059" s="12" t="s">
        <v>8329</v>
      </c>
      <c r="O1059" t="s">
        <v>8330</v>
      </c>
      <c r="P1059" s="13">
        <f t="shared" si="65"/>
        <v>42678.871331018512</v>
      </c>
      <c r="Q1059" s="13">
        <f t="shared" si="66"/>
        <v>42708.912997685184</v>
      </c>
      <c r="R1059">
        <f t="shared" si="67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>
        <v>0</v>
      </c>
      <c r="L1060" t="s">
        <v>8277</v>
      </c>
      <c r="M1060">
        <f t="shared" si="64"/>
        <v>0</v>
      </c>
      <c r="N1060" s="12" t="s">
        <v>8329</v>
      </c>
      <c r="O1060" t="s">
        <v>8330</v>
      </c>
      <c r="P1060" s="13">
        <f t="shared" si="65"/>
        <v>42047.900960648149</v>
      </c>
      <c r="Q1060" s="13">
        <f t="shared" si="66"/>
        <v>42089</v>
      </c>
      <c r="R1060">
        <f t="shared" si="67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>
        <v>0</v>
      </c>
      <c r="L1061" t="s">
        <v>8277</v>
      </c>
      <c r="M1061">
        <f t="shared" si="64"/>
        <v>0</v>
      </c>
      <c r="N1061" s="12" t="s">
        <v>8329</v>
      </c>
      <c r="O1061" t="s">
        <v>8330</v>
      </c>
      <c r="P1061" s="13">
        <f t="shared" si="65"/>
        <v>42046.79</v>
      </c>
      <c r="Q1061" s="13">
        <f t="shared" si="66"/>
        <v>42076.748333333337</v>
      </c>
      <c r="R1061">
        <f t="shared" si="67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>
        <v>1</v>
      </c>
      <c r="L1062" t="s">
        <v>8277</v>
      </c>
      <c r="M1062">
        <f t="shared" si="64"/>
        <v>1</v>
      </c>
      <c r="N1062" s="12" t="s">
        <v>8329</v>
      </c>
      <c r="O1062" t="s">
        <v>8330</v>
      </c>
      <c r="P1062" s="13">
        <f t="shared" si="65"/>
        <v>42079.913113425922</v>
      </c>
      <c r="Q1062" s="13">
        <f t="shared" si="66"/>
        <v>42109.913113425922</v>
      </c>
      <c r="R1062">
        <f t="shared" si="67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>
        <v>0</v>
      </c>
      <c r="L1063" t="s">
        <v>8277</v>
      </c>
      <c r="M1063">
        <f t="shared" si="64"/>
        <v>0</v>
      </c>
      <c r="N1063" s="12" t="s">
        <v>8329</v>
      </c>
      <c r="O1063" t="s">
        <v>8330</v>
      </c>
      <c r="P1063" s="13">
        <f t="shared" si="65"/>
        <v>42432.276712962965</v>
      </c>
      <c r="Q1063" s="13">
        <f t="shared" si="66"/>
        <v>42492.041666666672</v>
      </c>
      <c r="R1063">
        <f t="shared" si="67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>
        <v>4</v>
      </c>
      <c r="L1064" t="s">
        <v>8277</v>
      </c>
      <c r="M1064">
        <f t="shared" si="64"/>
        <v>95</v>
      </c>
      <c r="N1064" s="12" t="s">
        <v>8329</v>
      </c>
      <c r="O1064" t="s">
        <v>8330</v>
      </c>
      <c r="P1064" s="13">
        <f t="shared" si="65"/>
        <v>42556.807187500002</v>
      </c>
      <c r="Q1064" s="13">
        <f t="shared" si="66"/>
        <v>42563.807187500002</v>
      </c>
      <c r="R1064">
        <f t="shared" si="67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>
        <v>0</v>
      </c>
      <c r="L1065" t="s">
        <v>8277</v>
      </c>
      <c r="M1065">
        <f t="shared" si="64"/>
        <v>0</v>
      </c>
      <c r="N1065" s="12" t="s">
        <v>8329</v>
      </c>
      <c r="O1065" t="s">
        <v>8330</v>
      </c>
      <c r="P1065" s="13">
        <f t="shared" si="65"/>
        <v>42583.030810185184</v>
      </c>
      <c r="Q1065" s="13">
        <f t="shared" si="66"/>
        <v>42613.030810185184</v>
      </c>
      <c r="R1065">
        <f t="shared" si="67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>
        <v>123</v>
      </c>
      <c r="L1066" t="s">
        <v>8278</v>
      </c>
      <c r="M1066">
        <f t="shared" si="64"/>
        <v>9</v>
      </c>
      <c r="N1066" s="12" t="s">
        <v>8331</v>
      </c>
      <c r="O1066" t="s">
        <v>8332</v>
      </c>
      <c r="P1066" s="13">
        <f t="shared" si="65"/>
        <v>41417.228043981479</v>
      </c>
      <c r="Q1066" s="13">
        <f t="shared" si="66"/>
        <v>41462.228043981479</v>
      </c>
      <c r="R1066">
        <f t="shared" si="67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>
        <v>5</v>
      </c>
      <c r="L1067" t="s">
        <v>8278</v>
      </c>
      <c r="M1067">
        <f t="shared" si="64"/>
        <v>3</v>
      </c>
      <c r="N1067" s="12" t="s">
        <v>8331</v>
      </c>
      <c r="O1067" t="s">
        <v>8332</v>
      </c>
      <c r="P1067" s="13">
        <f t="shared" si="65"/>
        <v>41661.381041666667</v>
      </c>
      <c r="Q1067" s="13">
        <f t="shared" si="66"/>
        <v>41689.381041666667</v>
      </c>
      <c r="R1067">
        <f t="shared" si="67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>
        <v>148</v>
      </c>
      <c r="L1068" t="s">
        <v>8278</v>
      </c>
      <c r="M1068">
        <f t="shared" si="64"/>
        <v>3</v>
      </c>
      <c r="N1068" s="12" t="s">
        <v>8331</v>
      </c>
      <c r="O1068" t="s">
        <v>8332</v>
      </c>
      <c r="P1068" s="13">
        <f t="shared" si="65"/>
        <v>41445.962754629632</v>
      </c>
      <c r="Q1068" s="13">
        <f t="shared" si="66"/>
        <v>41490.962754629632</v>
      </c>
      <c r="R1068">
        <f t="shared" si="67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>
        <v>10</v>
      </c>
      <c r="L1069" t="s">
        <v>8278</v>
      </c>
      <c r="M1069">
        <f t="shared" si="64"/>
        <v>26</v>
      </c>
      <c r="N1069" s="12" t="s">
        <v>8331</v>
      </c>
      <c r="O1069" t="s">
        <v>8332</v>
      </c>
      <c r="P1069" s="13">
        <f t="shared" si="65"/>
        <v>41599.855682870373</v>
      </c>
      <c r="Q1069" s="13">
        <f t="shared" si="66"/>
        <v>41629.855682870373</v>
      </c>
      <c r="R1069">
        <f t="shared" si="67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>
        <v>4</v>
      </c>
      <c r="L1070" t="s">
        <v>8278</v>
      </c>
      <c r="M1070">
        <f t="shared" si="64"/>
        <v>0</v>
      </c>
      <c r="N1070" s="12" t="s">
        <v>8331</v>
      </c>
      <c r="O1070" t="s">
        <v>8332</v>
      </c>
      <c r="P1070" s="13">
        <f t="shared" si="65"/>
        <v>42440.371111111104</v>
      </c>
      <c r="Q1070" s="13">
        <f t="shared" si="66"/>
        <v>42470.329444444447</v>
      </c>
      <c r="R1070">
        <f t="shared" si="67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>
        <v>21</v>
      </c>
      <c r="L1071" t="s">
        <v>8278</v>
      </c>
      <c r="M1071">
        <f t="shared" si="64"/>
        <v>39</v>
      </c>
      <c r="N1071" s="12" t="s">
        <v>8331</v>
      </c>
      <c r="O1071" t="s">
        <v>8332</v>
      </c>
      <c r="P1071" s="13">
        <f t="shared" si="65"/>
        <v>41572.229849537034</v>
      </c>
      <c r="Q1071" s="13">
        <f t="shared" si="66"/>
        <v>41604.271516203706</v>
      </c>
      <c r="R1071">
        <f t="shared" si="67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>
        <v>2</v>
      </c>
      <c r="L1072" t="s">
        <v>8278</v>
      </c>
      <c r="M1072">
        <f t="shared" si="64"/>
        <v>1</v>
      </c>
      <c r="N1072" s="12" t="s">
        <v>8331</v>
      </c>
      <c r="O1072" t="s">
        <v>8332</v>
      </c>
      <c r="P1072" s="13">
        <f t="shared" si="65"/>
        <v>41163.011828703704</v>
      </c>
      <c r="Q1072" s="13">
        <f t="shared" si="66"/>
        <v>41183.011828703704</v>
      </c>
      <c r="R1072">
        <f t="shared" si="67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>
        <v>0</v>
      </c>
      <c r="L1073" t="s">
        <v>8278</v>
      </c>
      <c r="M1073">
        <f t="shared" si="64"/>
        <v>0</v>
      </c>
      <c r="N1073" s="12" t="s">
        <v>8331</v>
      </c>
      <c r="O1073" t="s">
        <v>8332</v>
      </c>
      <c r="P1073" s="13">
        <f t="shared" si="65"/>
        <v>42295.753391203703</v>
      </c>
      <c r="Q1073" s="13">
        <f t="shared" si="66"/>
        <v>42325.795057870375</v>
      </c>
      <c r="R1073">
        <f t="shared" si="67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>
        <v>4</v>
      </c>
      <c r="L1074" t="s">
        <v>8278</v>
      </c>
      <c r="M1074">
        <f t="shared" si="64"/>
        <v>0</v>
      </c>
      <c r="N1074" s="12" t="s">
        <v>8331</v>
      </c>
      <c r="O1074" t="s">
        <v>8332</v>
      </c>
      <c r="P1074" s="13">
        <f t="shared" si="65"/>
        <v>41645.832141203704</v>
      </c>
      <c r="Q1074" s="13">
        <f t="shared" si="66"/>
        <v>41675.832141203704</v>
      </c>
      <c r="R1074">
        <f t="shared" si="67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>
        <v>1</v>
      </c>
      <c r="L1075" t="s">
        <v>8278</v>
      </c>
      <c r="M1075">
        <f t="shared" si="64"/>
        <v>1</v>
      </c>
      <c r="N1075" s="12" t="s">
        <v>8331</v>
      </c>
      <c r="O1075" t="s">
        <v>8332</v>
      </c>
      <c r="P1075" s="13">
        <f t="shared" si="65"/>
        <v>40802.964594907404</v>
      </c>
      <c r="Q1075" s="13">
        <f t="shared" si="66"/>
        <v>40832.964594907404</v>
      </c>
      <c r="R1075">
        <f t="shared" si="67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>
        <v>30</v>
      </c>
      <c r="L1076" t="s">
        <v>8278</v>
      </c>
      <c r="M1076">
        <f t="shared" si="64"/>
        <v>6</v>
      </c>
      <c r="N1076" s="12" t="s">
        <v>8331</v>
      </c>
      <c r="O1076" t="s">
        <v>8332</v>
      </c>
      <c r="P1076" s="13">
        <f t="shared" si="65"/>
        <v>41613.172974537039</v>
      </c>
      <c r="Q1076" s="13">
        <f t="shared" si="66"/>
        <v>41643.172974537039</v>
      </c>
      <c r="R1076">
        <f t="shared" si="67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>
        <v>3</v>
      </c>
      <c r="L1077" t="s">
        <v>8278</v>
      </c>
      <c r="M1077">
        <f t="shared" si="64"/>
        <v>5</v>
      </c>
      <c r="N1077" s="12" t="s">
        <v>8331</v>
      </c>
      <c r="O1077" t="s">
        <v>8332</v>
      </c>
      <c r="P1077" s="13">
        <f t="shared" si="65"/>
        <v>41005.904120370367</v>
      </c>
      <c r="Q1077" s="13">
        <f t="shared" si="66"/>
        <v>41035.904120370367</v>
      </c>
      <c r="R1077">
        <f t="shared" si="67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>
        <v>975</v>
      </c>
      <c r="L1078" t="s">
        <v>8278</v>
      </c>
      <c r="M1078">
        <f t="shared" si="64"/>
        <v>63</v>
      </c>
      <c r="N1078" s="12" t="s">
        <v>8331</v>
      </c>
      <c r="O1078" t="s">
        <v>8332</v>
      </c>
      <c r="P1078" s="13">
        <f t="shared" si="65"/>
        <v>41838.377893518518</v>
      </c>
      <c r="Q1078" s="13">
        <f t="shared" si="66"/>
        <v>41893.377893518518</v>
      </c>
      <c r="R1078">
        <f t="shared" si="67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>
        <v>167</v>
      </c>
      <c r="L1079" t="s">
        <v>8278</v>
      </c>
      <c r="M1079">
        <f t="shared" si="64"/>
        <v>29</v>
      </c>
      <c r="N1079" s="12" t="s">
        <v>8331</v>
      </c>
      <c r="O1079" t="s">
        <v>8332</v>
      </c>
      <c r="P1079" s="13">
        <f t="shared" si="65"/>
        <v>42353.16679398148</v>
      </c>
      <c r="Q1079" s="13">
        <f t="shared" si="66"/>
        <v>42383.16679398148</v>
      </c>
      <c r="R1079">
        <f t="shared" si="67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>
        <v>5</v>
      </c>
      <c r="L1080" t="s">
        <v>8278</v>
      </c>
      <c r="M1080">
        <f t="shared" si="64"/>
        <v>8</v>
      </c>
      <c r="N1080" s="12" t="s">
        <v>8331</v>
      </c>
      <c r="O1080" t="s">
        <v>8332</v>
      </c>
      <c r="P1080" s="13">
        <f t="shared" si="65"/>
        <v>40701.195844907408</v>
      </c>
      <c r="Q1080" s="13">
        <f t="shared" si="66"/>
        <v>40746.195844907408</v>
      </c>
      <c r="R1080">
        <f t="shared" si="67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>
        <v>18</v>
      </c>
      <c r="L1081" t="s">
        <v>8278</v>
      </c>
      <c r="M1081">
        <f t="shared" si="64"/>
        <v>3</v>
      </c>
      <c r="N1081" s="12" t="s">
        <v>8331</v>
      </c>
      <c r="O1081" t="s">
        <v>8332</v>
      </c>
      <c r="P1081" s="13">
        <f t="shared" si="65"/>
        <v>42479.566388888896</v>
      </c>
      <c r="Q1081" s="13">
        <f t="shared" si="66"/>
        <v>42504.566388888896</v>
      </c>
      <c r="R1081">
        <f t="shared" si="67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>
        <v>98</v>
      </c>
      <c r="L1082" t="s">
        <v>8278</v>
      </c>
      <c r="M1082">
        <f t="shared" si="64"/>
        <v>9</v>
      </c>
      <c r="N1082" s="12" t="s">
        <v>8331</v>
      </c>
      <c r="O1082" t="s">
        <v>8332</v>
      </c>
      <c r="P1082" s="13">
        <f t="shared" si="65"/>
        <v>41740.138113425928</v>
      </c>
      <c r="Q1082" s="13">
        <f t="shared" si="66"/>
        <v>41770.138113425928</v>
      </c>
      <c r="R1082">
        <f t="shared" si="67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>
        <v>4</v>
      </c>
      <c r="L1083" t="s">
        <v>8278</v>
      </c>
      <c r="M1083">
        <f t="shared" si="64"/>
        <v>0</v>
      </c>
      <c r="N1083" s="12" t="s">
        <v>8331</v>
      </c>
      <c r="O1083" t="s">
        <v>8332</v>
      </c>
      <c r="P1083" s="13">
        <f t="shared" si="65"/>
        <v>42002.926990740743</v>
      </c>
      <c r="Q1083" s="13">
        <f t="shared" si="66"/>
        <v>42032.926990740743</v>
      </c>
      <c r="R1083">
        <f t="shared" si="67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>
        <v>3</v>
      </c>
      <c r="L1084" t="s">
        <v>8278</v>
      </c>
      <c r="M1084">
        <f t="shared" si="64"/>
        <v>1</v>
      </c>
      <c r="N1084" s="12" t="s">
        <v>8331</v>
      </c>
      <c r="O1084" t="s">
        <v>8332</v>
      </c>
      <c r="P1084" s="13">
        <f t="shared" si="65"/>
        <v>41101.906111111115</v>
      </c>
      <c r="Q1084" s="13">
        <f t="shared" si="66"/>
        <v>41131.906111111115</v>
      </c>
      <c r="R1084">
        <f t="shared" si="67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>
        <v>1</v>
      </c>
      <c r="L1085" t="s">
        <v>8278</v>
      </c>
      <c r="M1085">
        <f t="shared" si="64"/>
        <v>1</v>
      </c>
      <c r="N1085" s="12" t="s">
        <v>8331</v>
      </c>
      <c r="O1085" t="s">
        <v>8332</v>
      </c>
      <c r="P1085" s="13">
        <f t="shared" si="65"/>
        <v>41793.659525462965</v>
      </c>
      <c r="Q1085" s="13">
        <f t="shared" si="66"/>
        <v>41853.659525462965</v>
      </c>
      <c r="R1085">
        <f t="shared" si="67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>
        <v>0</v>
      </c>
      <c r="L1086" t="s">
        <v>8278</v>
      </c>
      <c r="M1086">
        <f t="shared" si="64"/>
        <v>0</v>
      </c>
      <c r="N1086" s="12" t="s">
        <v>8331</v>
      </c>
      <c r="O1086" t="s">
        <v>8332</v>
      </c>
      <c r="P1086" s="13">
        <f t="shared" si="65"/>
        <v>41829.912083333329</v>
      </c>
      <c r="Q1086" s="13">
        <f t="shared" si="66"/>
        <v>41859.912083333329</v>
      </c>
      <c r="R1086">
        <f t="shared" si="67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>
        <v>9</v>
      </c>
      <c r="L1087" t="s">
        <v>8278</v>
      </c>
      <c r="M1087">
        <f t="shared" si="64"/>
        <v>3</v>
      </c>
      <c r="N1087" s="12" t="s">
        <v>8331</v>
      </c>
      <c r="O1087" t="s">
        <v>8332</v>
      </c>
      <c r="P1087" s="13">
        <f t="shared" si="65"/>
        <v>42413.671006944445</v>
      </c>
      <c r="Q1087" s="13">
        <f t="shared" si="66"/>
        <v>42443.629340277781</v>
      </c>
      <c r="R1087">
        <f t="shared" si="67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>
        <v>2</v>
      </c>
      <c r="L1088" t="s">
        <v>8278</v>
      </c>
      <c r="M1088">
        <f t="shared" si="64"/>
        <v>0</v>
      </c>
      <c r="N1088" s="12" t="s">
        <v>8331</v>
      </c>
      <c r="O1088" t="s">
        <v>8332</v>
      </c>
      <c r="P1088" s="13">
        <f t="shared" si="65"/>
        <v>41845.866793981484</v>
      </c>
      <c r="Q1088" s="13">
        <f t="shared" si="66"/>
        <v>41875.866793981484</v>
      </c>
      <c r="R1088">
        <f t="shared" si="67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>
        <v>0</v>
      </c>
      <c r="L1089" t="s">
        <v>8278</v>
      </c>
      <c r="M1089">
        <f t="shared" si="64"/>
        <v>0</v>
      </c>
      <c r="N1089" s="12" t="s">
        <v>8331</v>
      </c>
      <c r="O1089" t="s">
        <v>8332</v>
      </c>
      <c r="P1089" s="13">
        <f t="shared" si="65"/>
        <v>41775.713969907411</v>
      </c>
      <c r="Q1089" s="13">
        <f t="shared" si="66"/>
        <v>41805.713969907411</v>
      </c>
      <c r="R1089">
        <f t="shared" si="67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>
        <v>147</v>
      </c>
      <c r="L1090" t="s">
        <v>8278</v>
      </c>
      <c r="M1090">
        <f t="shared" ref="M1090:M1153" si="68">ROUND(E1090/D1090*100,0)</f>
        <v>14</v>
      </c>
      <c r="N1090" s="12" t="s">
        <v>8331</v>
      </c>
      <c r="O1090" t="s">
        <v>8332</v>
      </c>
      <c r="P1090" s="13">
        <f t="shared" ref="P1090:P1153" si="69">(((J1090/60)/60)/24)+DATE(1970,1,1)</f>
        <v>41723.799386574072</v>
      </c>
      <c r="Q1090" s="13">
        <f t="shared" ref="Q1090:Q1153" si="70">(((I1090/60)/60)/24)+DATE(1970,1,1)</f>
        <v>41753.799386574072</v>
      </c>
      <c r="R1090">
        <f t="shared" si="67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>
        <v>49</v>
      </c>
      <c r="L1091" t="s">
        <v>8278</v>
      </c>
      <c r="M1091">
        <f t="shared" si="68"/>
        <v>8</v>
      </c>
      <c r="N1091" s="12" t="s">
        <v>8331</v>
      </c>
      <c r="O1091" t="s">
        <v>8332</v>
      </c>
      <c r="P1091" s="13">
        <f t="shared" si="69"/>
        <v>42151.189525462964</v>
      </c>
      <c r="Q1091" s="13">
        <f t="shared" si="70"/>
        <v>42181.189525462964</v>
      </c>
      <c r="R1091">
        <f t="shared" ref="R1091:R1154" si="71">YEAR(P1091)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>
        <v>1</v>
      </c>
      <c r="L1092" t="s">
        <v>8278</v>
      </c>
      <c r="M1092">
        <f t="shared" si="68"/>
        <v>0</v>
      </c>
      <c r="N1092" s="12" t="s">
        <v>8331</v>
      </c>
      <c r="O1092" t="s">
        <v>8332</v>
      </c>
      <c r="P1092" s="13">
        <f t="shared" si="69"/>
        <v>42123.185798611114</v>
      </c>
      <c r="Q1092" s="13">
        <f t="shared" si="70"/>
        <v>42153.185798611114</v>
      </c>
      <c r="R1092">
        <f t="shared" si="71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>
        <v>2</v>
      </c>
      <c r="L1093" t="s">
        <v>8278</v>
      </c>
      <c r="M1093">
        <f t="shared" si="68"/>
        <v>13</v>
      </c>
      <c r="N1093" s="12" t="s">
        <v>8331</v>
      </c>
      <c r="O1093" t="s">
        <v>8332</v>
      </c>
      <c r="P1093" s="13">
        <f t="shared" si="69"/>
        <v>42440.820277777777</v>
      </c>
      <c r="Q1093" s="13">
        <f t="shared" si="70"/>
        <v>42470.778611111105</v>
      </c>
      <c r="R1093">
        <f t="shared" si="71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>
        <v>7</v>
      </c>
      <c r="L1094" t="s">
        <v>8278</v>
      </c>
      <c r="M1094">
        <f t="shared" si="68"/>
        <v>1</v>
      </c>
      <c r="N1094" s="12" t="s">
        <v>8331</v>
      </c>
      <c r="O1094" t="s">
        <v>8332</v>
      </c>
      <c r="P1094" s="13">
        <f t="shared" si="69"/>
        <v>41250.025902777779</v>
      </c>
      <c r="Q1094" s="13">
        <f t="shared" si="70"/>
        <v>41280.025902777779</v>
      </c>
      <c r="R1094">
        <f t="shared" si="71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>
        <v>4</v>
      </c>
      <c r="L1095" t="s">
        <v>8278</v>
      </c>
      <c r="M1095">
        <f t="shared" si="68"/>
        <v>14</v>
      </c>
      <c r="N1095" s="12" t="s">
        <v>8331</v>
      </c>
      <c r="O1095" t="s">
        <v>8332</v>
      </c>
      <c r="P1095" s="13">
        <f t="shared" si="69"/>
        <v>42396.973807870367</v>
      </c>
      <c r="Q1095" s="13">
        <f t="shared" si="70"/>
        <v>42411.973807870367</v>
      </c>
      <c r="R1095">
        <f t="shared" si="71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>
        <v>27</v>
      </c>
      <c r="L1096" t="s">
        <v>8278</v>
      </c>
      <c r="M1096">
        <f t="shared" si="68"/>
        <v>18</v>
      </c>
      <c r="N1096" s="12" t="s">
        <v>8331</v>
      </c>
      <c r="O1096" t="s">
        <v>8332</v>
      </c>
      <c r="P1096" s="13">
        <f t="shared" si="69"/>
        <v>40795.713344907403</v>
      </c>
      <c r="Q1096" s="13">
        <f t="shared" si="70"/>
        <v>40825.713344907403</v>
      </c>
      <c r="R1096">
        <f t="shared" si="71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>
        <v>94</v>
      </c>
      <c r="L1097" t="s">
        <v>8278</v>
      </c>
      <c r="M1097">
        <f t="shared" si="68"/>
        <v>5</v>
      </c>
      <c r="N1097" s="12" t="s">
        <v>8331</v>
      </c>
      <c r="O1097" t="s">
        <v>8332</v>
      </c>
      <c r="P1097" s="13">
        <f t="shared" si="69"/>
        <v>41486.537268518521</v>
      </c>
      <c r="Q1097" s="13">
        <f t="shared" si="70"/>
        <v>41516.537268518521</v>
      </c>
      <c r="R1097">
        <f t="shared" si="71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>
        <v>29</v>
      </c>
      <c r="L1098" t="s">
        <v>8278</v>
      </c>
      <c r="M1098">
        <f t="shared" si="68"/>
        <v>18</v>
      </c>
      <c r="N1098" s="12" t="s">
        <v>8331</v>
      </c>
      <c r="O1098" t="s">
        <v>8332</v>
      </c>
      <c r="P1098" s="13">
        <f t="shared" si="69"/>
        <v>41885.51798611111</v>
      </c>
      <c r="Q1098" s="13">
        <f t="shared" si="70"/>
        <v>41916.145833333336</v>
      </c>
      <c r="R1098">
        <f t="shared" si="71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>
        <v>7</v>
      </c>
      <c r="L1099" t="s">
        <v>8278</v>
      </c>
      <c r="M1099">
        <f t="shared" si="68"/>
        <v>0</v>
      </c>
      <c r="N1099" s="12" t="s">
        <v>8331</v>
      </c>
      <c r="O1099" t="s">
        <v>8332</v>
      </c>
      <c r="P1099" s="13">
        <f t="shared" si="69"/>
        <v>41660.792557870373</v>
      </c>
      <c r="Q1099" s="13">
        <f t="shared" si="70"/>
        <v>41700.792557870373</v>
      </c>
      <c r="R1099">
        <f t="shared" si="71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>
        <v>22</v>
      </c>
      <c r="L1100" t="s">
        <v>8278</v>
      </c>
      <c r="M1100">
        <f t="shared" si="68"/>
        <v>7</v>
      </c>
      <c r="N1100" s="12" t="s">
        <v>8331</v>
      </c>
      <c r="O1100" t="s">
        <v>8332</v>
      </c>
      <c r="P1100" s="13">
        <f t="shared" si="69"/>
        <v>41712.762673611112</v>
      </c>
      <c r="Q1100" s="13">
        <f t="shared" si="70"/>
        <v>41742.762673611112</v>
      </c>
      <c r="R1100">
        <f t="shared" si="71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>
        <v>1</v>
      </c>
      <c r="L1101" t="s">
        <v>8278</v>
      </c>
      <c r="M1101">
        <f t="shared" si="68"/>
        <v>1</v>
      </c>
      <c r="N1101" s="12" t="s">
        <v>8331</v>
      </c>
      <c r="O1101" t="s">
        <v>8332</v>
      </c>
      <c r="P1101" s="13">
        <f t="shared" si="69"/>
        <v>42107.836435185185</v>
      </c>
      <c r="Q1101" s="13">
        <f t="shared" si="70"/>
        <v>42137.836435185185</v>
      </c>
      <c r="R1101">
        <f t="shared" si="71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>
        <v>10</v>
      </c>
      <c r="L1102" t="s">
        <v>8278</v>
      </c>
      <c r="M1102">
        <f t="shared" si="68"/>
        <v>3</v>
      </c>
      <c r="N1102" s="12" t="s">
        <v>8331</v>
      </c>
      <c r="O1102" t="s">
        <v>8332</v>
      </c>
      <c r="P1102" s="13">
        <f t="shared" si="69"/>
        <v>42384.110775462963</v>
      </c>
      <c r="Q1102" s="13">
        <f t="shared" si="70"/>
        <v>42414.110775462963</v>
      </c>
      <c r="R1102">
        <f t="shared" si="71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>
        <v>6</v>
      </c>
      <c r="L1103" t="s">
        <v>8278</v>
      </c>
      <c r="M1103">
        <f t="shared" si="68"/>
        <v>0</v>
      </c>
      <c r="N1103" s="12" t="s">
        <v>8331</v>
      </c>
      <c r="O1103" t="s">
        <v>8332</v>
      </c>
      <c r="P1103" s="13">
        <f t="shared" si="69"/>
        <v>42538.77243055556</v>
      </c>
      <c r="Q1103" s="13">
        <f t="shared" si="70"/>
        <v>42565.758333333331</v>
      </c>
      <c r="R1103">
        <f t="shared" si="71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>
        <v>24</v>
      </c>
      <c r="L1104" t="s">
        <v>8278</v>
      </c>
      <c r="M1104">
        <f t="shared" si="68"/>
        <v>5</v>
      </c>
      <c r="N1104" s="12" t="s">
        <v>8331</v>
      </c>
      <c r="O1104" t="s">
        <v>8332</v>
      </c>
      <c r="P1104" s="13">
        <f t="shared" si="69"/>
        <v>41577.045428240745</v>
      </c>
      <c r="Q1104" s="13">
        <f t="shared" si="70"/>
        <v>41617.249305555553</v>
      </c>
      <c r="R1104">
        <f t="shared" si="71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>
        <v>15</v>
      </c>
      <c r="L1105" t="s">
        <v>8278</v>
      </c>
      <c r="M1105">
        <f t="shared" si="68"/>
        <v>2</v>
      </c>
      <c r="N1105" s="12" t="s">
        <v>8331</v>
      </c>
      <c r="O1105" t="s">
        <v>8332</v>
      </c>
      <c r="P1105" s="13">
        <f t="shared" si="69"/>
        <v>42479.22210648148</v>
      </c>
      <c r="Q1105" s="13">
        <f t="shared" si="70"/>
        <v>42539.22210648148</v>
      </c>
      <c r="R1105">
        <f t="shared" si="71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>
        <v>37</v>
      </c>
      <c r="L1106" t="s">
        <v>8278</v>
      </c>
      <c r="M1106">
        <f t="shared" si="68"/>
        <v>5</v>
      </c>
      <c r="N1106" s="12" t="s">
        <v>8331</v>
      </c>
      <c r="O1106" t="s">
        <v>8332</v>
      </c>
      <c r="P1106" s="13">
        <f t="shared" si="69"/>
        <v>41771.40996527778</v>
      </c>
      <c r="Q1106" s="13">
        <f t="shared" si="70"/>
        <v>41801.40996527778</v>
      </c>
      <c r="R1106">
        <f t="shared" si="71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>
        <v>20</v>
      </c>
      <c r="L1107" t="s">
        <v>8278</v>
      </c>
      <c r="M1107">
        <f t="shared" si="68"/>
        <v>0</v>
      </c>
      <c r="N1107" s="12" t="s">
        <v>8331</v>
      </c>
      <c r="O1107" t="s">
        <v>8332</v>
      </c>
      <c r="P1107" s="13">
        <f t="shared" si="69"/>
        <v>41692.135729166665</v>
      </c>
      <c r="Q1107" s="13">
        <f t="shared" si="70"/>
        <v>41722.0940625</v>
      </c>
      <c r="R1107">
        <f t="shared" si="71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>
        <v>7</v>
      </c>
      <c r="L1108" t="s">
        <v>8278</v>
      </c>
      <c r="M1108">
        <f t="shared" si="68"/>
        <v>41</v>
      </c>
      <c r="N1108" s="12" t="s">
        <v>8331</v>
      </c>
      <c r="O1108" t="s">
        <v>8332</v>
      </c>
      <c r="P1108" s="13">
        <f t="shared" si="69"/>
        <v>40973.740451388891</v>
      </c>
      <c r="Q1108" s="13">
        <f t="shared" si="70"/>
        <v>41003.698784722219</v>
      </c>
      <c r="R1108">
        <f t="shared" si="71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>
        <v>0</v>
      </c>
      <c r="L1109" t="s">
        <v>8278</v>
      </c>
      <c r="M1109">
        <f t="shared" si="68"/>
        <v>0</v>
      </c>
      <c r="N1109" s="12" t="s">
        <v>8331</v>
      </c>
      <c r="O1109" t="s">
        <v>8332</v>
      </c>
      <c r="P1109" s="13">
        <f t="shared" si="69"/>
        <v>41813.861388888887</v>
      </c>
      <c r="Q1109" s="13">
        <f t="shared" si="70"/>
        <v>41843.861388888887</v>
      </c>
      <c r="R1109">
        <f t="shared" si="71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>
        <v>21</v>
      </c>
      <c r="L1110" t="s">
        <v>8278</v>
      </c>
      <c r="M1110">
        <f t="shared" si="68"/>
        <v>3</v>
      </c>
      <c r="N1110" s="12" t="s">
        <v>8331</v>
      </c>
      <c r="O1110" t="s">
        <v>8332</v>
      </c>
      <c r="P1110" s="13">
        <f t="shared" si="69"/>
        <v>40952.636979166666</v>
      </c>
      <c r="Q1110" s="13">
        <f t="shared" si="70"/>
        <v>41012.595312500001</v>
      </c>
      <c r="R1110">
        <f t="shared" si="71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>
        <v>3</v>
      </c>
      <c r="L1111" t="s">
        <v>8278</v>
      </c>
      <c r="M1111">
        <f t="shared" si="68"/>
        <v>0</v>
      </c>
      <c r="N1111" s="12" t="s">
        <v>8331</v>
      </c>
      <c r="O1111" t="s">
        <v>8332</v>
      </c>
      <c r="P1111" s="13">
        <f t="shared" si="69"/>
        <v>42662.752199074079</v>
      </c>
      <c r="Q1111" s="13">
        <f t="shared" si="70"/>
        <v>42692.793865740736</v>
      </c>
      <c r="R1111">
        <f t="shared" si="71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>
        <v>11</v>
      </c>
      <c r="L1112" t="s">
        <v>8278</v>
      </c>
      <c r="M1112">
        <f t="shared" si="68"/>
        <v>1</v>
      </c>
      <c r="N1112" s="12" t="s">
        <v>8331</v>
      </c>
      <c r="O1112" t="s">
        <v>8332</v>
      </c>
      <c r="P1112" s="13">
        <f t="shared" si="69"/>
        <v>41220.933124999996</v>
      </c>
      <c r="Q1112" s="13">
        <f t="shared" si="70"/>
        <v>41250.933124999996</v>
      </c>
      <c r="R1112">
        <f t="shared" si="71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>
        <v>1</v>
      </c>
      <c r="L1113" t="s">
        <v>8278</v>
      </c>
      <c r="M1113">
        <f t="shared" si="68"/>
        <v>0</v>
      </c>
      <c r="N1113" s="12" t="s">
        <v>8331</v>
      </c>
      <c r="O1113" t="s">
        <v>8332</v>
      </c>
      <c r="P1113" s="13">
        <f t="shared" si="69"/>
        <v>42347.203587962969</v>
      </c>
      <c r="Q1113" s="13">
        <f t="shared" si="70"/>
        <v>42377.203587962969</v>
      </c>
      <c r="R1113">
        <f t="shared" si="71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>
        <v>312</v>
      </c>
      <c r="L1114" t="s">
        <v>8278</v>
      </c>
      <c r="M1114">
        <f t="shared" si="68"/>
        <v>36</v>
      </c>
      <c r="N1114" s="12" t="s">
        <v>8331</v>
      </c>
      <c r="O1114" t="s">
        <v>8332</v>
      </c>
      <c r="P1114" s="13">
        <f t="shared" si="69"/>
        <v>41963.759386574078</v>
      </c>
      <c r="Q1114" s="13">
        <f t="shared" si="70"/>
        <v>42023.354166666672</v>
      </c>
      <c r="R1114">
        <f t="shared" si="71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>
        <v>1</v>
      </c>
      <c r="L1115" t="s">
        <v>8278</v>
      </c>
      <c r="M1115">
        <f t="shared" si="68"/>
        <v>1</v>
      </c>
      <c r="N1115" s="12" t="s">
        <v>8331</v>
      </c>
      <c r="O1115" t="s">
        <v>8332</v>
      </c>
      <c r="P1115" s="13">
        <f t="shared" si="69"/>
        <v>41835.977083333331</v>
      </c>
      <c r="Q1115" s="13">
        <f t="shared" si="70"/>
        <v>41865.977083333331</v>
      </c>
      <c r="R1115">
        <f t="shared" si="71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>
        <v>3</v>
      </c>
      <c r="L1116" t="s">
        <v>8278</v>
      </c>
      <c r="M1116">
        <f t="shared" si="68"/>
        <v>0</v>
      </c>
      <c r="N1116" s="12" t="s">
        <v>8331</v>
      </c>
      <c r="O1116" t="s">
        <v>8332</v>
      </c>
      <c r="P1116" s="13">
        <f t="shared" si="69"/>
        <v>41526.345914351856</v>
      </c>
      <c r="Q1116" s="13">
        <f t="shared" si="70"/>
        <v>41556.345914351856</v>
      </c>
      <c r="R1116">
        <f t="shared" si="71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>
        <v>4</v>
      </c>
      <c r="L1117" t="s">
        <v>8278</v>
      </c>
      <c r="M1117">
        <f t="shared" si="68"/>
        <v>0</v>
      </c>
      <c r="N1117" s="12" t="s">
        <v>8331</v>
      </c>
      <c r="O1117" t="s">
        <v>8332</v>
      </c>
      <c r="P1117" s="13">
        <f t="shared" si="69"/>
        <v>42429.695543981477</v>
      </c>
      <c r="Q1117" s="13">
        <f t="shared" si="70"/>
        <v>42459.653877314813</v>
      </c>
      <c r="R1117">
        <f t="shared" si="71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>
        <v>10</v>
      </c>
      <c r="L1118" t="s">
        <v>8278</v>
      </c>
      <c r="M1118">
        <f t="shared" si="68"/>
        <v>0</v>
      </c>
      <c r="N1118" s="12" t="s">
        <v>8331</v>
      </c>
      <c r="O1118" t="s">
        <v>8332</v>
      </c>
      <c r="P1118" s="13">
        <f t="shared" si="69"/>
        <v>41009.847314814811</v>
      </c>
      <c r="Q1118" s="13">
        <f t="shared" si="70"/>
        <v>41069.847314814811</v>
      </c>
      <c r="R1118">
        <f t="shared" si="71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>
        <v>8</v>
      </c>
      <c r="L1119" t="s">
        <v>8278</v>
      </c>
      <c r="M1119">
        <f t="shared" si="68"/>
        <v>8</v>
      </c>
      <c r="N1119" s="12" t="s">
        <v>8331</v>
      </c>
      <c r="O1119" t="s">
        <v>8332</v>
      </c>
      <c r="P1119" s="13">
        <f t="shared" si="69"/>
        <v>42333.598530092597</v>
      </c>
      <c r="Q1119" s="13">
        <f t="shared" si="70"/>
        <v>42363.598530092597</v>
      </c>
      <c r="R1119">
        <f t="shared" si="71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>
        <v>3</v>
      </c>
      <c r="L1120" t="s">
        <v>8278</v>
      </c>
      <c r="M1120">
        <f t="shared" si="68"/>
        <v>2</v>
      </c>
      <c r="N1120" s="12" t="s">
        <v>8331</v>
      </c>
      <c r="O1120" t="s">
        <v>8332</v>
      </c>
      <c r="P1120" s="13">
        <f t="shared" si="69"/>
        <v>41704.16642361111</v>
      </c>
      <c r="Q1120" s="13">
        <f t="shared" si="70"/>
        <v>41734.124756944446</v>
      </c>
      <c r="R1120">
        <f t="shared" si="71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>
        <v>1</v>
      </c>
      <c r="L1121" t="s">
        <v>8278</v>
      </c>
      <c r="M1121">
        <f t="shared" si="68"/>
        <v>0</v>
      </c>
      <c r="N1121" s="12" t="s">
        <v>8331</v>
      </c>
      <c r="O1121" t="s">
        <v>8332</v>
      </c>
      <c r="P1121" s="13">
        <f t="shared" si="69"/>
        <v>41722.792407407411</v>
      </c>
      <c r="Q1121" s="13">
        <f t="shared" si="70"/>
        <v>41735.792407407411</v>
      </c>
      <c r="R1121">
        <f t="shared" si="71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>
        <v>0</v>
      </c>
      <c r="L1122" t="s">
        <v>8278</v>
      </c>
      <c r="M1122">
        <f t="shared" si="68"/>
        <v>0</v>
      </c>
      <c r="N1122" s="12" t="s">
        <v>8331</v>
      </c>
      <c r="O1122" t="s">
        <v>8332</v>
      </c>
      <c r="P1122" s="13">
        <f t="shared" si="69"/>
        <v>40799.872685185182</v>
      </c>
      <c r="Q1122" s="13">
        <f t="shared" si="70"/>
        <v>40844.872685185182</v>
      </c>
      <c r="R1122">
        <f t="shared" si="71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>
        <v>5</v>
      </c>
      <c r="L1123" t="s">
        <v>8278</v>
      </c>
      <c r="M1123">
        <f t="shared" si="68"/>
        <v>0</v>
      </c>
      <c r="N1123" s="12" t="s">
        <v>8331</v>
      </c>
      <c r="O1123" t="s">
        <v>8332</v>
      </c>
      <c r="P1123" s="13">
        <f t="shared" si="69"/>
        <v>42412.934212962966</v>
      </c>
      <c r="Q1123" s="13">
        <f t="shared" si="70"/>
        <v>42442.892546296294</v>
      </c>
      <c r="R1123">
        <f t="shared" si="71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>
        <v>0</v>
      </c>
      <c r="L1124" t="s">
        <v>8278</v>
      </c>
      <c r="M1124">
        <f t="shared" si="68"/>
        <v>0</v>
      </c>
      <c r="N1124" s="12" t="s">
        <v>8331</v>
      </c>
      <c r="O1124" t="s">
        <v>8332</v>
      </c>
      <c r="P1124" s="13">
        <f t="shared" si="69"/>
        <v>41410.703993055555</v>
      </c>
      <c r="Q1124" s="13">
        <f t="shared" si="70"/>
        <v>41424.703993055555</v>
      </c>
      <c r="R1124">
        <f t="shared" si="71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>
        <v>3</v>
      </c>
      <c r="L1125" t="s">
        <v>8278</v>
      </c>
      <c r="M1125">
        <f t="shared" si="68"/>
        <v>0</v>
      </c>
      <c r="N1125" s="12" t="s">
        <v>8331</v>
      </c>
      <c r="O1125" t="s">
        <v>8332</v>
      </c>
      <c r="P1125" s="13">
        <f t="shared" si="69"/>
        <v>41718.5237037037</v>
      </c>
      <c r="Q1125" s="13">
        <f t="shared" si="70"/>
        <v>41748.5237037037</v>
      </c>
      <c r="R1125">
        <f t="shared" si="71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>
        <v>7</v>
      </c>
      <c r="L1126" t="s">
        <v>8279</v>
      </c>
      <c r="M1126">
        <f t="shared" si="68"/>
        <v>0</v>
      </c>
      <c r="N1126" s="12" t="s">
        <v>8331</v>
      </c>
      <c r="O1126" t="s">
        <v>8333</v>
      </c>
      <c r="P1126" s="13">
        <f t="shared" si="69"/>
        <v>42094.667256944449</v>
      </c>
      <c r="Q1126" s="13">
        <f t="shared" si="70"/>
        <v>42124.667256944449</v>
      </c>
      <c r="R1126">
        <f t="shared" si="71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>
        <v>0</v>
      </c>
      <c r="L1127" t="s">
        <v>8279</v>
      </c>
      <c r="M1127">
        <f t="shared" si="68"/>
        <v>0</v>
      </c>
      <c r="N1127" s="12" t="s">
        <v>8331</v>
      </c>
      <c r="O1127" t="s">
        <v>8333</v>
      </c>
      <c r="P1127" s="13">
        <f t="shared" si="69"/>
        <v>42212.624189814815</v>
      </c>
      <c r="Q1127" s="13">
        <f t="shared" si="70"/>
        <v>42272.624189814815</v>
      </c>
      <c r="R1127">
        <f t="shared" si="71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>
        <v>2</v>
      </c>
      <c r="L1128" t="s">
        <v>8279</v>
      </c>
      <c r="M1128">
        <f t="shared" si="68"/>
        <v>1</v>
      </c>
      <c r="N1128" s="12" t="s">
        <v>8331</v>
      </c>
      <c r="O1128" t="s">
        <v>8333</v>
      </c>
      <c r="P1128" s="13">
        <f t="shared" si="69"/>
        <v>42535.327476851846</v>
      </c>
      <c r="Q1128" s="13">
        <f t="shared" si="70"/>
        <v>42565.327476851846</v>
      </c>
      <c r="R1128">
        <f t="shared" si="71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>
        <v>23</v>
      </c>
      <c r="L1129" t="s">
        <v>8279</v>
      </c>
      <c r="M1129">
        <f t="shared" si="68"/>
        <v>2</v>
      </c>
      <c r="N1129" s="12" t="s">
        <v>8331</v>
      </c>
      <c r="O1129" t="s">
        <v>8333</v>
      </c>
      <c r="P1129" s="13">
        <f t="shared" si="69"/>
        <v>41926.854166666664</v>
      </c>
      <c r="Q1129" s="13">
        <f t="shared" si="70"/>
        <v>41957.895833333328</v>
      </c>
      <c r="R1129">
        <f t="shared" si="71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>
        <v>1</v>
      </c>
      <c r="L1130" t="s">
        <v>8279</v>
      </c>
      <c r="M1130">
        <f t="shared" si="68"/>
        <v>0</v>
      </c>
      <c r="N1130" s="12" t="s">
        <v>8331</v>
      </c>
      <c r="O1130" t="s">
        <v>8333</v>
      </c>
      <c r="P1130" s="13">
        <f t="shared" si="69"/>
        <v>41828.649502314816</v>
      </c>
      <c r="Q1130" s="13">
        <f t="shared" si="70"/>
        <v>41858.649502314816</v>
      </c>
      <c r="R1130">
        <f t="shared" si="71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>
        <v>2</v>
      </c>
      <c r="L1131" t="s">
        <v>8279</v>
      </c>
      <c r="M1131">
        <f t="shared" si="68"/>
        <v>0</v>
      </c>
      <c r="N1131" s="12" t="s">
        <v>8331</v>
      </c>
      <c r="O1131" t="s">
        <v>8333</v>
      </c>
      <c r="P1131" s="13">
        <f t="shared" si="69"/>
        <v>42496.264965277776</v>
      </c>
      <c r="Q1131" s="13">
        <f t="shared" si="70"/>
        <v>42526.264965277776</v>
      </c>
      <c r="R1131">
        <f t="shared" si="71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>
        <v>3</v>
      </c>
      <c r="L1132" t="s">
        <v>8279</v>
      </c>
      <c r="M1132">
        <f t="shared" si="68"/>
        <v>0</v>
      </c>
      <c r="N1132" s="12" t="s">
        <v>8331</v>
      </c>
      <c r="O1132" t="s">
        <v>8333</v>
      </c>
      <c r="P1132" s="13">
        <f t="shared" si="69"/>
        <v>41908.996527777781</v>
      </c>
      <c r="Q1132" s="13">
        <f t="shared" si="70"/>
        <v>41969.038194444445</v>
      </c>
      <c r="R1132">
        <f t="shared" si="71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>
        <v>0</v>
      </c>
      <c r="L1133" t="s">
        <v>8279</v>
      </c>
      <c r="M1133">
        <f t="shared" si="68"/>
        <v>0</v>
      </c>
      <c r="N1133" s="12" t="s">
        <v>8331</v>
      </c>
      <c r="O1133" t="s">
        <v>8333</v>
      </c>
      <c r="P1133" s="13">
        <f t="shared" si="69"/>
        <v>42332.908194444448</v>
      </c>
      <c r="Q1133" s="13">
        <f t="shared" si="70"/>
        <v>42362.908194444448</v>
      </c>
      <c r="R1133">
        <f t="shared" si="71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>
        <v>13</v>
      </c>
      <c r="L1134" t="s">
        <v>8279</v>
      </c>
      <c r="M1134">
        <f t="shared" si="68"/>
        <v>14</v>
      </c>
      <c r="N1134" s="12" t="s">
        <v>8331</v>
      </c>
      <c r="O1134" t="s">
        <v>8333</v>
      </c>
      <c r="P1134" s="13">
        <f t="shared" si="69"/>
        <v>42706.115405092598</v>
      </c>
      <c r="Q1134" s="13">
        <f t="shared" si="70"/>
        <v>42736.115405092598</v>
      </c>
      <c r="R1134">
        <f t="shared" si="71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>
        <v>1</v>
      </c>
      <c r="L1135" t="s">
        <v>8279</v>
      </c>
      <c r="M1135">
        <f t="shared" si="68"/>
        <v>1</v>
      </c>
      <c r="N1135" s="12" t="s">
        <v>8331</v>
      </c>
      <c r="O1135" t="s">
        <v>8333</v>
      </c>
      <c r="P1135" s="13">
        <f t="shared" si="69"/>
        <v>41821.407187500001</v>
      </c>
      <c r="Q1135" s="13">
        <f t="shared" si="70"/>
        <v>41851.407187500001</v>
      </c>
      <c r="R1135">
        <f t="shared" si="71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>
        <v>1</v>
      </c>
      <c r="L1136" t="s">
        <v>8279</v>
      </c>
      <c r="M1136">
        <f t="shared" si="68"/>
        <v>0</v>
      </c>
      <c r="N1136" s="12" t="s">
        <v>8331</v>
      </c>
      <c r="O1136" t="s">
        <v>8333</v>
      </c>
      <c r="P1136" s="13">
        <f t="shared" si="69"/>
        <v>41958.285046296296</v>
      </c>
      <c r="Q1136" s="13">
        <f t="shared" si="70"/>
        <v>41972.189583333333</v>
      </c>
      <c r="R1136">
        <f t="shared" si="71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>
        <v>1</v>
      </c>
      <c r="L1137" t="s">
        <v>8279</v>
      </c>
      <c r="M1137">
        <f t="shared" si="68"/>
        <v>5</v>
      </c>
      <c r="N1137" s="12" t="s">
        <v>8331</v>
      </c>
      <c r="O1137" t="s">
        <v>8333</v>
      </c>
      <c r="P1137" s="13">
        <f t="shared" si="69"/>
        <v>42558.989513888882</v>
      </c>
      <c r="Q1137" s="13">
        <f t="shared" si="70"/>
        <v>42588.989513888882</v>
      </c>
      <c r="R1137">
        <f t="shared" si="71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>
        <v>6</v>
      </c>
      <c r="L1138" t="s">
        <v>8279</v>
      </c>
      <c r="M1138">
        <f t="shared" si="68"/>
        <v>6</v>
      </c>
      <c r="N1138" s="12" t="s">
        <v>8331</v>
      </c>
      <c r="O1138" t="s">
        <v>8333</v>
      </c>
      <c r="P1138" s="13">
        <f t="shared" si="69"/>
        <v>42327.671631944439</v>
      </c>
      <c r="Q1138" s="13">
        <f t="shared" si="70"/>
        <v>42357.671631944439</v>
      </c>
      <c r="R1138">
        <f t="shared" si="71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>
        <v>39</v>
      </c>
      <c r="L1139" t="s">
        <v>8279</v>
      </c>
      <c r="M1139">
        <f t="shared" si="68"/>
        <v>40</v>
      </c>
      <c r="N1139" s="12" t="s">
        <v>8331</v>
      </c>
      <c r="O1139" t="s">
        <v>8333</v>
      </c>
      <c r="P1139" s="13">
        <f t="shared" si="69"/>
        <v>42453.819687499999</v>
      </c>
      <c r="Q1139" s="13">
        <f t="shared" si="70"/>
        <v>42483.819687499999</v>
      </c>
      <c r="R1139">
        <f t="shared" si="71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>
        <v>4</v>
      </c>
      <c r="L1140" t="s">
        <v>8279</v>
      </c>
      <c r="M1140">
        <f t="shared" si="68"/>
        <v>0</v>
      </c>
      <c r="N1140" s="12" t="s">
        <v>8331</v>
      </c>
      <c r="O1140" t="s">
        <v>8333</v>
      </c>
      <c r="P1140" s="13">
        <f t="shared" si="69"/>
        <v>42736.9066087963</v>
      </c>
      <c r="Q1140" s="13">
        <f t="shared" si="70"/>
        <v>42756.9066087963</v>
      </c>
      <c r="R1140">
        <f t="shared" si="71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>
        <v>1</v>
      </c>
      <c r="L1141" t="s">
        <v>8279</v>
      </c>
      <c r="M1141">
        <f t="shared" si="68"/>
        <v>0</v>
      </c>
      <c r="N1141" s="12" t="s">
        <v>8331</v>
      </c>
      <c r="O1141" t="s">
        <v>8333</v>
      </c>
      <c r="P1141" s="13">
        <f t="shared" si="69"/>
        <v>41975.347523148142</v>
      </c>
      <c r="Q1141" s="13">
        <f t="shared" si="70"/>
        <v>42005.347523148142</v>
      </c>
      <c r="R1141">
        <f t="shared" si="71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>
        <v>0</v>
      </c>
      <c r="L1142" t="s">
        <v>8279</v>
      </c>
      <c r="M1142">
        <f t="shared" si="68"/>
        <v>0</v>
      </c>
      <c r="N1142" s="12" t="s">
        <v>8331</v>
      </c>
      <c r="O1142" t="s">
        <v>8333</v>
      </c>
      <c r="P1142" s="13">
        <f t="shared" si="69"/>
        <v>42192.462048611109</v>
      </c>
      <c r="Q1142" s="13">
        <f t="shared" si="70"/>
        <v>42222.462048611109</v>
      </c>
      <c r="R1142">
        <f t="shared" si="71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>
        <v>0</v>
      </c>
      <c r="L1143" t="s">
        <v>8279</v>
      </c>
      <c r="M1143">
        <f t="shared" si="68"/>
        <v>0</v>
      </c>
      <c r="N1143" s="12" t="s">
        <v>8331</v>
      </c>
      <c r="O1143" t="s">
        <v>8333</v>
      </c>
      <c r="P1143" s="13">
        <f t="shared" si="69"/>
        <v>42164.699652777781</v>
      </c>
      <c r="Q1143" s="13">
        <f t="shared" si="70"/>
        <v>42194.699652777781</v>
      </c>
      <c r="R1143">
        <f t="shared" si="71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>
        <v>0</v>
      </c>
      <c r="L1144" t="s">
        <v>8279</v>
      </c>
      <c r="M1144">
        <f t="shared" si="68"/>
        <v>0</v>
      </c>
      <c r="N1144" s="12" t="s">
        <v>8331</v>
      </c>
      <c r="O1144" t="s">
        <v>8333</v>
      </c>
      <c r="P1144" s="13">
        <f t="shared" si="69"/>
        <v>42022.006099537044</v>
      </c>
      <c r="Q1144" s="13">
        <f t="shared" si="70"/>
        <v>42052.006099537044</v>
      </c>
      <c r="R1144">
        <f t="shared" si="71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>
        <v>8</v>
      </c>
      <c r="L1145" t="s">
        <v>8279</v>
      </c>
      <c r="M1145">
        <f t="shared" si="68"/>
        <v>0</v>
      </c>
      <c r="N1145" s="12" t="s">
        <v>8331</v>
      </c>
      <c r="O1145" t="s">
        <v>8333</v>
      </c>
      <c r="P1145" s="13">
        <f t="shared" si="69"/>
        <v>42325.19358796296</v>
      </c>
      <c r="Q1145" s="13">
        <f t="shared" si="70"/>
        <v>42355.19358796296</v>
      </c>
      <c r="R1145">
        <f t="shared" si="71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>
        <v>0</v>
      </c>
      <c r="L1146" t="s">
        <v>8280</v>
      </c>
      <c r="M1146">
        <f t="shared" si="68"/>
        <v>0</v>
      </c>
      <c r="N1146" s="12" t="s">
        <v>8334</v>
      </c>
      <c r="O1146" t="s">
        <v>8335</v>
      </c>
      <c r="P1146" s="13">
        <f t="shared" si="69"/>
        <v>42093.181944444441</v>
      </c>
      <c r="Q1146" s="13">
        <f t="shared" si="70"/>
        <v>42123.181944444441</v>
      </c>
      <c r="R1146">
        <f t="shared" si="71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>
        <v>1</v>
      </c>
      <c r="L1147" t="s">
        <v>8280</v>
      </c>
      <c r="M1147">
        <f t="shared" si="68"/>
        <v>0</v>
      </c>
      <c r="N1147" s="12" t="s">
        <v>8334</v>
      </c>
      <c r="O1147" t="s">
        <v>8335</v>
      </c>
      <c r="P1147" s="13">
        <f t="shared" si="69"/>
        <v>41854.747592592597</v>
      </c>
      <c r="Q1147" s="13">
        <f t="shared" si="70"/>
        <v>41914.747592592597</v>
      </c>
      <c r="R1147">
        <f t="shared" si="71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>
        <v>12</v>
      </c>
      <c r="L1148" t="s">
        <v>8280</v>
      </c>
      <c r="M1148">
        <f t="shared" si="68"/>
        <v>9</v>
      </c>
      <c r="N1148" s="12" t="s">
        <v>8334</v>
      </c>
      <c r="O1148" t="s">
        <v>8335</v>
      </c>
      <c r="P1148" s="13">
        <f t="shared" si="69"/>
        <v>41723.9533912037</v>
      </c>
      <c r="Q1148" s="13">
        <f t="shared" si="70"/>
        <v>41761.9533912037</v>
      </c>
      <c r="R1148">
        <f t="shared" si="71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>
        <v>0</v>
      </c>
      <c r="L1149" t="s">
        <v>8280</v>
      </c>
      <c r="M1149">
        <f t="shared" si="68"/>
        <v>0</v>
      </c>
      <c r="N1149" s="12" t="s">
        <v>8334</v>
      </c>
      <c r="O1149" t="s">
        <v>8335</v>
      </c>
      <c r="P1149" s="13">
        <f t="shared" si="69"/>
        <v>41871.972025462965</v>
      </c>
      <c r="Q1149" s="13">
        <f t="shared" si="70"/>
        <v>41931.972025462965</v>
      </c>
      <c r="R1149">
        <f t="shared" si="71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>
        <v>3</v>
      </c>
      <c r="L1150" t="s">
        <v>8280</v>
      </c>
      <c r="M1150">
        <f t="shared" si="68"/>
        <v>0</v>
      </c>
      <c r="N1150" s="12" t="s">
        <v>8334</v>
      </c>
      <c r="O1150" t="s">
        <v>8335</v>
      </c>
      <c r="P1150" s="13">
        <f t="shared" si="69"/>
        <v>42675.171076388884</v>
      </c>
      <c r="Q1150" s="13">
        <f t="shared" si="70"/>
        <v>42705.212743055556</v>
      </c>
      <c r="R1150">
        <f t="shared" si="71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>
        <v>2</v>
      </c>
      <c r="L1151" t="s">
        <v>8280</v>
      </c>
      <c r="M1151">
        <f t="shared" si="68"/>
        <v>0</v>
      </c>
      <c r="N1151" s="12" t="s">
        <v>8334</v>
      </c>
      <c r="O1151" t="s">
        <v>8335</v>
      </c>
      <c r="P1151" s="13">
        <f t="shared" si="69"/>
        <v>42507.71025462963</v>
      </c>
      <c r="Q1151" s="13">
        <f t="shared" si="70"/>
        <v>42537.71025462963</v>
      </c>
      <c r="R1151">
        <f t="shared" si="71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>
        <v>6</v>
      </c>
      <c r="L1152" t="s">
        <v>8280</v>
      </c>
      <c r="M1152">
        <f t="shared" si="68"/>
        <v>10</v>
      </c>
      <c r="N1152" s="12" t="s">
        <v>8334</v>
      </c>
      <c r="O1152" t="s">
        <v>8335</v>
      </c>
      <c r="P1152" s="13">
        <f t="shared" si="69"/>
        <v>42317.954571759255</v>
      </c>
      <c r="Q1152" s="13">
        <f t="shared" si="70"/>
        <v>42377.954571759255</v>
      </c>
      <c r="R1152">
        <f t="shared" si="71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>
        <v>0</v>
      </c>
      <c r="L1153" t="s">
        <v>8280</v>
      </c>
      <c r="M1153">
        <f t="shared" si="68"/>
        <v>0</v>
      </c>
      <c r="N1153" s="12" t="s">
        <v>8334</v>
      </c>
      <c r="O1153" t="s">
        <v>8335</v>
      </c>
      <c r="P1153" s="13">
        <f t="shared" si="69"/>
        <v>42224.102581018517</v>
      </c>
      <c r="Q1153" s="13">
        <f t="shared" si="70"/>
        <v>42254.102581018517</v>
      </c>
      <c r="R1153">
        <f t="shared" si="71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>
        <v>15</v>
      </c>
      <c r="L1154" t="s">
        <v>8280</v>
      </c>
      <c r="M1154">
        <f t="shared" ref="M1154:M1217" si="72">ROUND(E1154/D1154*100,0)</f>
        <v>6</v>
      </c>
      <c r="N1154" s="12" t="s">
        <v>8334</v>
      </c>
      <c r="O1154" t="s">
        <v>8335</v>
      </c>
      <c r="P1154" s="13">
        <f t="shared" ref="P1154:P1217" si="73">(((J1154/60)/60)/24)+DATE(1970,1,1)</f>
        <v>42109.709629629629</v>
      </c>
      <c r="Q1154" s="13">
        <f t="shared" ref="Q1154:Q1217" si="74">(((I1154/60)/60)/24)+DATE(1970,1,1)</f>
        <v>42139.709629629629</v>
      </c>
      <c r="R1154">
        <f t="shared" si="71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>
        <v>1</v>
      </c>
      <c r="L1155" t="s">
        <v>8280</v>
      </c>
      <c r="M1155">
        <f t="shared" si="72"/>
        <v>1</v>
      </c>
      <c r="N1155" s="12" t="s">
        <v>8334</v>
      </c>
      <c r="O1155" t="s">
        <v>8335</v>
      </c>
      <c r="P1155" s="13">
        <f t="shared" si="73"/>
        <v>42143.714178240742</v>
      </c>
      <c r="Q1155" s="13">
        <f t="shared" si="74"/>
        <v>42173.714178240742</v>
      </c>
      <c r="R1155">
        <f t="shared" ref="R1155:R1218" si="75">YEAR(P1155)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>
        <v>3</v>
      </c>
      <c r="L1156" t="s">
        <v>8280</v>
      </c>
      <c r="M1156">
        <f t="shared" si="72"/>
        <v>7</v>
      </c>
      <c r="N1156" s="12" t="s">
        <v>8334</v>
      </c>
      <c r="O1156" t="s">
        <v>8335</v>
      </c>
      <c r="P1156" s="13">
        <f t="shared" si="73"/>
        <v>42223.108865740738</v>
      </c>
      <c r="Q1156" s="13">
        <f t="shared" si="74"/>
        <v>42253.108865740738</v>
      </c>
      <c r="R1156">
        <f t="shared" si="75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>
        <v>8</v>
      </c>
      <c r="L1157" t="s">
        <v>8280</v>
      </c>
      <c r="M1157">
        <f t="shared" si="72"/>
        <v>1</v>
      </c>
      <c r="N1157" s="12" t="s">
        <v>8334</v>
      </c>
      <c r="O1157" t="s">
        <v>8335</v>
      </c>
      <c r="P1157" s="13">
        <f t="shared" si="73"/>
        <v>41835.763981481483</v>
      </c>
      <c r="Q1157" s="13">
        <f t="shared" si="74"/>
        <v>41865.763981481483</v>
      </c>
      <c r="R1157">
        <f t="shared" si="75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>
        <v>0</v>
      </c>
      <c r="L1158" t="s">
        <v>8280</v>
      </c>
      <c r="M1158">
        <f t="shared" si="72"/>
        <v>0</v>
      </c>
      <c r="N1158" s="12" t="s">
        <v>8334</v>
      </c>
      <c r="O1158" t="s">
        <v>8335</v>
      </c>
      <c r="P1158" s="13">
        <f t="shared" si="73"/>
        <v>42029.07131944444</v>
      </c>
      <c r="Q1158" s="13">
        <f t="shared" si="74"/>
        <v>42059.07131944444</v>
      </c>
      <c r="R1158">
        <f t="shared" si="75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>
        <v>3</v>
      </c>
      <c r="L1159" t="s">
        <v>8280</v>
      </c>
      <c r="M1159">
        <f t="shared" si="72"/>
        <v>2</v>
      </c>
      <c r="N1159" s="12" t="s">
        <v>8334</v>
      </c>
      <c r="O1159" t="s">
        <v>8335</v>
      </c>
      <c r="P1159" s="13">
        <f t="shared" si="73"/>
        <v>41918.628240740742</v>
      </c>
      <c r="Q1159" s="13">
        <f t="shared" si="74"/>
        <v>41978.669907407413</v>
      </c>
      <c r="R1159">
        <f t="shared" si="75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>
        <v>3</v>
      </c>
      <c r="L1160" t="s">
        <v>8280</v>
      </c>
      <c r="M1160">
        <f t="shared" si="72"/>
        <v>0</v>
      </c>
      <c r="N1160" s="12" t="s">
        <v>8334</v>
      </c>
      <c r="O1160" t="s">
        <v>8335</v>
      </c>
      <c r="P1160" s="13">
        <f t="shared" si="73"/>
        <v>41952.09175925926</v>
      </c>
      <c r="Q1160" s="13">
        <f t="shared" si="74"/>
        <v>41982.09175925926</v>
      </c>
      <c r="R1160">
        <f t="shared" si="75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>
        <v>0</v>
      </c>
      <c r="L1161" t="s">
        <v>8280</v>
      </c>
      <c r="M1161">
        <f t="shared" si="72"/>
        <v>0</v>
      </c>
      <c r="N1161" s="12" t="s">
        <v>8334</v>
      </c>
      <c r="O1161" t="s">
        <v>8335</v>
      </c>
      <c r="P1161" s="13">
        <f t="shared" si="73"/>
        <v>42154.726446759261</v>
      </c>
      <c r="Q1161" s="13">
        <f t="shared" si="74"/>
        <v>42185.65625</v>
      </c>
      <c r="R1161">
        <f t="shared" si="75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>
        <v>19</v>
      </c>
      <c r="L1162" t="s">
        <v>8280</v>
      </c>
      <c r="M1162">
        <f t="shared" si="72"/>
        <v>4</v>
      </c>
      <c r="N1162" s="12" t="s">
        <v>8334</v>
      </c>
      <c r="O1162" t="s">
        <v>8335</v>
      </c>
      <c r="P1162" s="13">
        <f t="shared" si="73"/>
        <v>42061.154930555553</v>
      </c>
      <c r="Q1162" s="13">
        <f t="shared" si="74"/>
        <v>42091.113263888896</v>
      </c>
      <c r="R1162">
        <f t="shared" si="75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>
        <v>0</v>
      </c>
      <c r="L1163" t="s">
        <v>8280</v>
      </c>
      <c r="M1163">
        <f t="shared" si="72"/>
        <v>0</v>
      </c>
      <c r="N1163" s="12" t="s">
        <v>8334</v>
      </c>
      <c r="O1163" t="s">
        <v>8335</v>
      </c>
      <c r="P1163" s="13">
        <f t="shared" si="73"/>
        <v>42122.629502314812</v>
      </c>
      <c r="Q1163" s="13">
        <f t="shared" si="74"/>
        <v>42143.629502314812</v>
      </c>
      <c r="R1163">
        <f t="shared" si="75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>
        <v>2</v>
      </c>
      <c r="L1164" t="s">
        <v>8280</v>
      </c>
      <c r="M1164">
        <f t="shared" si="72"/>
        <v>0</v>
      </c>
      <c r="N1164" s="12" t="s">
        <v>8334</v>
      </c>
      <c r="O1164" t="s">
        <v>8335</v>
      </c>
      <c r="P1164" s="13">
        <f t="shared" si="73"/>
        <v>41876.683611111112</v>
      </c>
      <c r="Q1164" s="13">
        <f t="shared" si="74"/>
        <v>41907.683611111112</v>
      </c>
      <c r="R1164">
        <f t="shared" si="75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>
        <v>0</v>
      </c>
      <c r="L1165" t="s">
        <v>8280</v>
      </c>
      <c r="M1165">
        <f t="shared" si="72"/>
        <v>0</v>
      </c>
      <c r="N1165" s="12" t="s">
        <v>8334</v>
      </c>
      <c r="O1165" t="s">
        <v>8335</v>
      </c>
      <c r="P1165" s="13">
        <f t="shared" si="73"/>
        <v>41830.723611111112</v>
      </c>
      <c r="Q1165" s="13">
        <f t="shared" si="74"/>
        <v>41860.723611111112</v>
      </c>
      <c r="R1165">
        <f t="shared" si="75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>
        <v>0</v>
      </c>
      <c r="L1166" t="s">
        <v>8280</v>
      </c>
      <c r="M1166">
        <f t="shared" si="72"/>
        <v>0</v>
      </c>
      <c r="N1166" s="12" t="s">
        <v>8334</v>
      </c>
      <c r="O1166" t="s">
        <v>8335</v>
      </c>
      <c r="P1166" s="13">
        <f t="shared" si="73"/>
        <v>42509.724328703705</v>
      </c>
      <c r="Q1166" s="13">
        <f t="shared" si="74"/>
        <v>42539.724328703705</v>
      </c>
      <c r="R1166">
        <f t="shared" si="75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>
        <v>25</v>
      </c>
      <c r="L1167" t="s">
        <v>8280</v>
      </c>
      <c r="M1167">
        <f t="shared" si="72"/>
        <v>21</v>
      </c>
      <c r="N1167" s="12" t="s">
        <v>8334</v>
      </c>
      <c r="O1167" t="s">
        <v>8335</v>
      </c>
      <c r="P1167" s="13">
        <f t="shared" si="73"/>
        <v>41792.214467592588</v>
      </c>
      <c r="Q1167" s="13">
        <f t="shared" si="74"/>
        <v>41826.214467592588</v>
      </c>
      <c r="R1167">
        <f t="shared" si="75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>
        <v>8</v>
      </c>
      <c r="L1168" t="s">
        <v>8280</v>
      </c>
      <c r="M1168">
        <f t="shared" si="72"/>
        <v>19</v>
      </c>
      <c r="N1168" s="12" t="s">
        <v>8334</v>
      </c>
      <c r="O1168" t="s">
        <v>8335</v>
      </c>
      <c r="P1168" s="13">
        <f t="shared" si="73"/>
        <v>42150.485439814816</v>
      </c>
      <c r="Q1168" s="13">
        <f t="shared" si="74"/>
        <v>42181.166666666672</v>
      </c>
      <c r="R1168">
        <f t="shared" si="75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>
        <v>16</v>
      </c>
      <c r="L1169" t="s">
        <v>8280</v>
      </c>
      <c r="M1169">
        <f t="shared" si="72"/>
        <v>2</v>
      </c>
      <c r="N1169" s="12" t="s">
        <v>8334</v>
      </c>
      <c r="O1169" t="s">
        <v>8335</v>
      </c>
      <c r="P1169" s="13">
        <f t="shared" si="73"/>
        <v>41863.734895833331</v>
      </c>
      <c r="Q1169" s="13">
        <f t="shared" si="74"/>
        <v>41894.734895833331</v>
      </c>
      <c r="R1169">
        <f t="shared" si="75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>
        <v>3</v>
      </c>
      <c r="L1170" t="s">
        <v>8280</v>
      </c>
      <c r="M1170">
        <f t="shared" si="72"/>
        <v>6</v>
      </c>
      <c r="N1170" s="12" t="s">
        <v>8334</v>
      </c>
      <c r="O1170" t="s">
        <v>8335</v>
      </c>
      <c r="P1170" s="13">
        <f t="shared" si="73"/>
        <v>42605.053993055553</v>
      </c>
      <c r="Q1170" s="13">
        <f t="shared" si="74"/>
        <v>42635.053993055553</v>
      </c>
      <c r="R1170">
        <f t="shared" si="75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>
        <v>3</v>
      </c>
      <c r="L1171" t="s">
        <v>8280</v>
      </c>
      <c r="M1171">
        <f t="shared" si="72"/>
        <v>0</v>
      </c>
      <c r="N1171" s="12" t="s">
        <v>8334</v>
      </c>
      <c r="O1171" t="s">
        <v>8335</v>
      </c>
      <c r="P1171" s="13">
        <f t="shared" si="73"/>
        <v>42027.353738425925</v>
      </c>
      <c r="Q1171" s="13">
        <f t="shared" si="74"/>
        <v>42057.353738425925</v>
      </c>
      <c r="R1171">
        <f t="shared" si="75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>
        <v>2</v>
      </c>
      <c r="L1172" t="s">
        <v>8280</v>
      </c>
      <c r="M1172">
        <f t="shared" si="72"/>
        <v>0</v>
      </c>
      <c r="N1172" s="12" t="s">
        <v>8334</v>
      </c>
      <c r="O1172" t="s">
        <v>8335</v>
      </c>
      <c r="P1172" s="13">
        <f t="shared" si="73"/>
        <v>42124.893182870372</v>
      </c>
      <c r="Q1172" s="13">
        <f t="shared" si="74"/>
        <v>42154.893182870372</v>
      </c>
      <c r="R1172">
        <f t="shared" si="75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>
        <v>1</v>
      </c>
      <c r="L1173" t="s">
        <v>8280</v>
      </c>
      <c r="M1173">
        <f t="shared" si="72"/>
        <v>0</v>
      </c>
      <c r="N1173" s="12" t="s">
        <v>8334</v>
      </c>
      <c r="O1173" t="s">
        <v>8335</v>
      </c>
      <c r="P1173" s="13">
        <f t="shared" si="73"/>
        <v>41938.804710648146</v>
      </c>
      <c r="Q1173" s="13">
        <f t="shared" si="74"/>
        <v>41956.846377314811</v>
      </c>
      <c r="R1173">
        <f t="shared" si="75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>
        <v>0</v>
      </c>
      <c r="L1174" t="s">
        <v>8280</v>
      </c>
      <c r="M1174">
        <f t="shared" si="72"/>
        <v>0</v>
      </c>
      <c r="N1174" s="12" t="s">
        <v>8334</v>
      </c>
      <c r="O1174" t="s">
        <v>8335</v>
      </c>
      <c r="P1174" s="13">
        <f t="shared" si="73"/>
        <v>41841.682314814818</v>
      </c>
      <c r="Q1174" s="13">
        <f t="shared" si="74"/>
        <v>41871.682314814818</v>
      </c>
      <c r="R1174">
        <f t="shared" si="75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>
        <v>1</v>
      </c>
      <c r="L1175" t="s">
        <v>8280</v>
      </c>
      <c r="M1175">
        <f t="shared" si="72"/>
        <v>0</v>
      </c>
      <c r="N1175" s="12" t="s">
        <v>8334</v>
      </c>
      <c r="O1175" t="s">
        <v>8335</v>
      </c>
      <c r="P1175" s="13">
        <f t="shared" si="73"/>
        <v>42184.185844907406</v>
      </c>
      <c r="Q1175" s="13">
        <f t="shared" si="74"/>
        <v>42219.185844907406</v>
      </c>
      <c r="R1175">
        <f t="shared" si="75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>
        <v>19</v>
      </c>
      <c r="L1176" t="s">
        <v>8280</v>
      </c>
      <c r="M1176">
        <f t="shared" si="72"/>
        <v>6</v>
      </c>
      <c r="N1176" s="12" t="s">
        <v>8334</v>
      </c>
      <c r="O1176" t="s">
        <v>8335</v>
      </c>
      <c r="P1176" s="13">
        <f t="shared" si="73"/>
        <v>42468.84174768519</v>
      </c>
      <c r="Q1176" s="13">
        <f t="shared" si="74"/>
        <v>42498.84174768519</v>
      </c>
      <c r="R1176">
        <f t="shared" si="75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>
        <v>9</v>
      </c>
      <c r="L1177" t="s">
        <v>8280</v>
      </c>
      <c r="M1177">
        <f t="shared" si="72"/>
        <v>3</v>
      </c>
      <c r="N1177" s="12" t="s">
        <v>8334</v>
      </c>
      <c r="O1177" t="s">
        <v>8335</v>
      </c>
      <c r="P1177" s="13">
        <f t="shared" si="73"/>
        <v>42170.728460648148</v>
      </c>
      <c r="Q1177" s="13">
        <f t="shared" si="74"/>
        <v>42200.728460648148</v>
      </c>
      <c r="R1177">
        <f t="shared" si="75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>
        <v>1</v>
      </c>
      <c r="L1178" t="s">
        <v>8280</v>
      </c>
      <c r="M1178">
        <f t="shared" si="72"/>
        <v>0</v>
      </c>
      <c r="N1178" s="12" t="s">
        <v>8334</v>
      </c>
      <c r="O1178" t="s">
        <v>8335</v>
      </c>
      <c r="P1178" s="13">
        <f t="shared" si="73"/>
        <v>42746.019652777773</v>
      </c>
      <c r="Q1178" s="13">
        <f t="shared" si="74"/>
        <v>42800.541666666672</v>
      </c>
      <c r="R1178">
        <f t="shared" si="75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>
        <v>0</v>
      </c>
      <c r="L1179" t="s">
        <v>8280</v>
      </c>
      <c r="M1179">
        <f t="shared" si="72"/>
        <v>0</v>
      </c>
      <c r="N1179" s="12" t="s">
        <v>8334</v>
      </c>
      <c r="O1179" t="s">
        <v>8335</v>
      </c>
      <c r="P1179" s="13">
        <f t="shared" si="73"/>
        <v>41897.660833333335</v>
      </c>
      <c r="Q1179" s="13">
        <f t="shared" si="74"/>
        <v>41927.660833333335</v>
      </c>
      <c r="R1179">
        <f t="shared" si="75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>
        <v>1</v>
      </c>
      <c r="L1180" t="s">
        <v>8280</v>
      </c>
      <c r="M1180">
        <f t="shared" si="72"/>
        <v>0</v>
      </c>
      <c r="N1180" s="12" t="s">
        <v>8334</v>
      </c>
      <c r="O1180" t="s">
        <v>8335</v>
      </c>
      <c r="P1180" s="13">
        <f t="shared" si="73"/>
        <v>41837.905694444446</v>
      </c>
      <c r="Q1180" s="13">
        <f t="shared" si="74"/>
        <v>41867.905694444446</v>
      </c>
      <c r="R1180">
        <f t="shared" si="75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>
        <v>5</v>
      </c>
      <c r="L1181" t="s">
        <v>8280</v>
      </c>
      <c r="M1181">
        <f t="shared" si="72"/>
        <v>5</v>
      </c>
      <c r="N1181" s="12" t="s">
        <v>8334</v>
      </c>
      <c r="O1181" t="s">
        <v>8335</v>
      </c>
      <c r="P1181" s="13">
        <f t="shared" si="73"/>
        <v>42275.720219907409</v>
      </c>
      <c r="Q1181" s="13">
        <f t="shared" si="74"/>
        <v>42305.720219907409</v>
      </c>
      <c r="R1181">
        <f t="shared" si="75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>
        <v>85</v>
      </c>
      <c r="L1182" t="s">
        <v>8280</v>
      </c>
      <c r="M1182">
        <f t="shared" si="72"/>
        <v>12</v>
      </c>
      <c r="N1182" s="12" t="s">
        <v>8334</v>
      </c>
      <c r="O1182" t="s">
        <v>8335</v>
      </c>
      <c r="P1182" s="13">
        <f t="shared" si="73"/>
        <v>41781.806875000002</v>
      </c>
      <c r="Q1182" s="13">
        <f t="shared" si="74"/>
        <v>41818.806875000002</v>
      </c>
      <c r="R1182">
        <f t="shared" si="75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>
        <v>3</v>
      </c>
      <c r="L1183" t="s">
        <v>8280</v>
      </c>
      <c r="M1183">
        <f t="shared" si="72"/>
        <v>0</v>
      </c>
      <c r="N1183" s="12" t="s">
        <v>8334</v>
      </c>
      <c r="O1183" t="s">
        <v>8335</v>
      </c>
      <c r="P1183" s="13">
        <f t="shared" si="73"/>
        <v>42034.339363425926</v>
      </c>
      <c r="Q1183" s="13">
        <f t="shared" si="74"/>
        <v>42064.339363425926</v>
      </c>
      <c r="R1183">
        <f t="shared" si="75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>
        <v>4</v>
      </c>
      <c r="L1184" t="s">
        <v>8280</v>
      </c>
      <c r="M1184">
        <f t="shared" si="72"/>
        <v>4</v>
      </c>
      <c r="N1184" s="12" t="s">
        <v>8334</v>
      </c>
      <c r="O1184" t="s">
        <v>8335</v>
      </c>
      <c r="P1184" s="13">
        <f t="shared" si="73"/>
        <v>42728.827407407407</v>
      </c>
      <c r="Q1184" s="13">
        <f t="shared" si="74"/>
        <v>42747.695833333331</v>
      </c>
      <c r="R1184">
        <f t="shared" si="75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>
        <v>3</v>
      </c>
      <c r="L1185" t="s">
        <v>8280</v>
      </c>
      <c r="M1185">
        <f t="shared" si="72"/>
        <v>4</v>
      </c>
      <c r="N1185" s="12" t="s">
        <v>8334</v>
      </c>
      <c r="O1185" t="s">
        <v>8335</v>
      </c>
      <c r="P1185" s="13">
        <f t="shared" si="73"/>
        <v>42656.86137731481</v>
      </c>
      <c r="Q1185" s="13">
        <f t="shared" si="74"/>
        <v>42676.165972222225</v>
      </c>
      <c r="R1185">
        <f t="shared" si="75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>
        <v>375</v>
      </c>
      <c r="L1186" t="s">
        <v>8281</v>
      </c>
      <c r="M1186">
        <f t="shared" si="72"/>
        <v>105</v>
      </c>
      <c r="N1186" s="12" t="s">
        <v>8336</v>
      </c>
      <c r="O1186" t="s">
        <v>8337</v>
      </c>
      <c r="P1186" s="13">
        <f t="shared" si="73"/>
        <v>42741.599664351852</v>
      </c>
      <c r="Q1186" s="13">
        <f t="shared" si="74"/>
        <v>42772.599664351852</v>
      </c>
      <c r="R1186">
        <f t="shared" si="75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>
        <v>111</v>
      </c>
      <c r="L1187" t="s">
        <v>8281</v>
      </c>
      <c r="M1187">
        <f t="shared" si="72"/>
        <v>105</v>
      </c>
      <c r="N1187" s="12" t="s">
        <v>8336</v>
      </c>
      <c r="O1187" t="s">
        <v>8337</v>
      </c>
      <c r="P1187" s="13">
        <f t="shared" si="73"/>
        <v>42130.865150462967</v>
      </c>
      <c r="Q1187" s="13">
        <f t="shared" si="74"/>
        <v>42163.166666666672</v>
      </c>
      <c r="R1187">
        <f t="shared" si="75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>
        <v>123</v>
      </c>
      <c r="L1188" t="s">
        <v>8281</v>
      </c>
      <c r="M1188">
        <f t="shared" si="72"/>
        <v>107</v>
      </c>
      <c r="N1188" s="12" t="s">
        <v>8336</v>
      </c>
      <c r="O1188" t="s">
        <v>8337</v>
      </c>
      <c r="P1188" s="13">
        <f t="shared" si="73"/>
        <v>42123.86336805555</v>
      </c>
      <c r="Q1188" s="13">
        <f t="shared" si="74"/>
        <v>42156.945833333331</v>
      </c>
      <c r="R1188">
        <f t="shared" si="75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>
        <v>70</v>
      </c>
      <c r="L1189" t="s">
        <v>8281</v>
      </c>
      <c r="M1189">
        <f t="shared" si="72"/>
        <v>104</v>
      </c>
      <c r="N1189" s="12" t="s">
        <v>8336</v>
      </c>
      <c r="O1189" t="s">
        <v>8337</v>
      </c>
      <c r="P1189" s="13">
        <f t="shared" si="73"/>
        <v>42109.894942129627</v>
      </c>
      <c r="Q1189" s="13">
        <f t="shared" si="74"/>
        <v>42141.75</v>
      </c>
      <c r="R1189">
        <f t="shared" si="75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>
        <v>85</v>
      </c>
      <c r="L1190" t="s">
        <v>8281</v>
      </c>
      <c r="M1190">
        <f t="shared" si="72"/>
        <v>161</v>
      </c>
      <c r="N1190" s="12" t="s">
        <v>8336</v>
      </c>
      <c r="O1190" t="s">
        <v>8337</v>
      </c>
      <c r="P1190" s="13">
        <f t="shared" si="73"/>
        <v>42711.700694444444</v>
      </c>
      <c r="Q1190" s="13">
        <f t="shared" si="74"/>
        <v>42732.700694444444</v>
      </c>
      <c r="R1190">
        <f t="shared" si="75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>
        <v>86</v>
      </c>
      <c r="L1191" t="s">
        <v>8281</v>
      </c>
      <c r="M1191">
        <f t="shared" si="72"/>
        <v>108</v>
      </c>
      <c r="N1191" s="12" t="s">
        <v>8336</v>
      </c>
      <c r="O1191" t="s">
        <v>8337</v>
      </c>
      <c r="P1191" s="13">
        <f t="shared" si="73"/>
        <v>42529.979108796295</v>
      </c>
      <c r="Q1191" s="13">
        <f t="shared" si="74"/>
        <v>42550.979108796295</v>
      </c>
      <c r="R1191">
        <f t="shared" si="75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>
        <v>13</v>
      </c>
      <c r="L1192" t="s">
        <v>8281</v>
      </c>
      <c r="M1192">
        <f t="shared" si="72"/>
        <v>135</v>
      </c>
      <c r="N1192" s="12" t="s">
        <v>8336</v>
      </c>
      <c r="O1192" t="s">
        <v>8337</v>
      </c>
      <c r="P1192" s="13">
        <f t="shared" si="73"/>
        <v>41852.665798611109</v>
      </c>
      <c r="Q1192" s="13">
        <f t="shared" si="74"/>
        <v>41882.665798611109</v>
      </c>
      <c r="R1192">
        <f t="shared" si="75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>
        <v>33</v>
      </c>
      <c r="L1193" t="s">
        <v>8281</v>
      </c>
      <c r="M1193">
        <f t="shared" si="72"/>
        <v>109</v>
      </c>
      <c r="N1193" s="12" t="s">
        <v>8336</v>
      </c>
      <c r="O1193" t="s">
        <v>8337</v>
      </c>
      <c r="P1193" s="13">
        <f t="shared" si="73"/>
        <v>42419.603703703702</v>
      </c>
      <c r="Q1193" s="13">
        <f t="shared" si="74"/>
        <v>42449.562037037031</v>
      </c>
      <c r="R1193">
        <f t="shared" si="75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>
        <v>15</v>
      </c>
      <c r="L1194" t="s">
        <v>8281</v>
      </c>
      <c r="M1194">
        <f t="shared" si="72"/>
        <v>290</v>
      </c>
      <c r="N1194" s="12" t="s">
        <v>8336</v>
      </c>
      <c r="O1194" t="s">
        <v>8337</v>
      </c>
      <c r="P1194" s="13">
        <f t="shared" si="73"/>
        <v>42747.506689814814</v>
      </c>
      <c r="Q1194" s="13">
        <f t="shared" si="74"/>
        <v>42777.506689814814</v>
      </c>
      <c r="R1194">
        <f t="shared" si="75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>
        <v>273</v>
      </c>
      <c r="L1195" t="s">
        <v>8281</v>
      </c>
      <c r="M1195">
        <f t="shared" si="72"/>
        <v>104</v>
      </c>
      <c r="N1195" s="12" t="s">
        <v>8336</v>
      </c>
      <c r="O1195" t="s">
        <v>8337</v>
      </c>
      <c r="P1195" s="13">
        <f t="shared" si="73"/>
        <v>42409.776076388895</v>
      </c>
      <c r="Q1195" s="13">
        <f t="shared" si="74"/>
        <v>42469.734409722223</v>
      </c>
      <c r="R1195">
        <f t="shared" si="75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>
        <v>714</v>
      </c>
      <c r="L1196" t="s">
        <v>8281</v>
      </c>
      <c r="M1196">
        <f t="shared" si="72"/>
        <v>322</v>
      </c>
      <c r="N1196" s="12" t="s">
        <v>8336</v>
      </c>
      <c r="O1196" t="s">
        <v>8337</v>
      </c>
      <c r="P1196" s="13">
        <f t="shared" si="73"/>
        <v>42072.488182870366</v>
      </c>
      <c r="Q1196" s="13">
        <f t="shared" si="74"/>
        <v>42102.488182870366</v>
      </c>
      <c r="R1196">
        <f t="shared" si="75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>
        <v>170</v>
      </c>
      <c r="L1197" t="s">
        <v>8281</v>
      </c>
      <c r="M1197">
        <f t="shared" si="72"/>
        <v>135</v>
      </c>
      <c r="N1197" s="12" t="s">
        <v>8336</v>
      </c>
      <c r="O1197" t="s">
        <v>8337</v>
      </c>
      <c r="P1197" s="13">
        <f t="shared" si="73"/>
        <v>42298.34783564815</v>
      </c>
      <c r="Q1197" s="13">
        <f t="shared" si="74"/>
        <v>42358.375</v>
      </c>
      <c r="R1197">
        <f t="shared" si="75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>
        <v>512</v>
      </c>
      <c r="L1198" t="s">
        <v>8281</v>
      </c>
      <c r="M1198">
        <f t="shared" si="72"/>
        <v>270</v>
      </c>
      <c r="N1198" s="12" t="s">
        <v>8336</v>
      </c>
      <c r="O1198" t="s">
        <v>8337</v>
      </c>
      <c r="P1198" s="13">
        <f t="shared" si="73"/>
        <v>42326.818738425922</v>
      </c>
      <c r="Q1198" s="13">
        <f t="shared" si="74"/>
        <v>42356.818738425922</v>
      </c>
      <c r="R1198">
        <f t="shared" si="75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>
        <v>314</v>
      </c>
      <c r="L1199" t="s">
        <v>8281</v>
      </c>
      <c r="M1199">
        <f t="shared" si="72"/>
        <v>253</v>
      </c>
      <c r="N1199" s="12" t="s">
        <v>8336</v>
      </c>
      <c r="O1199" t="s">
        <v>8337</v>
      </c>
      <c r="P1199" s="13">
        <f t="shared" si="73"/>
        <v>42503.66474537037</v>
      </c>
      <c r="Q1199" s="13">
        <f t="shared" si="74"/>
        <v>42534.249305555553</v>
      </c>
      <c r="R1199">
        <f t="shared" si="75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>
        <v>167</v>
      </c>
      <c r="L1200" t="s">
        <v>8281</v>
      </c>
      <c r="M1200">
        <f t="shared" si="72"/>
        <v>261</v>
      </c>
      <c r="N1200" s="12" t="s">
        <v>8336</v>
      </c>
      <c r="O1200" t="s">
        <v>8337</v>
      </c>
      <c r="P1200" s="13">
        <f t="shared" si="73"/>
        <v>42333.619050925925</v>
      </c>
      <c r="Q1200" s="13">
        <f t="shared" si="74"/>
        <v>42369.125</v>
      </c>
      <c r="R1200">
        <f t="shared" si="75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>
        <v>9</v>
      </c>
      <c r="L1201" t="s">
        <v>8281</v>
      </c>
      <c r="M1201">
        <f t="shared" si="72"/>
        <v>101</v>
      </c>
      <c r="N1201" s="12" t="s">
        <v>8336</v>
      </c>
      <c r="O1201" t="s">
        <v>8337</v>
      </c>
      <c r="P1201" s="13">
        <f t="shared" si="73"/>
        <v>42161.770833333328</v>
      </c>
      <c r="Q1201" s="13">
        <f t="shared" si="74"/>
        <v>42193.770833333328</v>
      </c>
      <c r="R1201">
        <f t="shared" si="75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>
        <v>103</v>
      </c>
      <c r="L1202" t="s">
        <v>8281</v>
      </c>
      <c r="M1202">
        <f t="shared" si="72"/>
        <v>126</v>
      </c>
      <c r="N1202" s="12" t="s">
        <v>8336</v>
      </c>
      <c r="O1202" t="s">
        <v>8337</v>
      </c>
      <c r="P1202" s="13">
        <f t="shared" si="73"/>
        <v>42089.477500000001</v>
      </c>
      <c r="Q1202" s="13">
        <f t="shared" si="74"/>
        <v>42110.477500000001</v>
      </c>
      <c r="R1202">
        <f t="shared" si="75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>
        <v>111</v>
      </c>
      <c r="L1203" t="s">
        <v>8281</v>
      </c>
      <c r="M1203">
        <f t="shared" si="72"/>
        <v>102</v>
      </c>
      <c r="N1203" s="12" t="s">
        <v>8336</v>
      </c>
      <c r="O1203" t="s">
        <v>8337</v>
      </c>
      <c r="P1203" s="13">
        <f t="shared" si="73"/>
        <v>42536.60701388889</v>
      </c>
      <c r="Q1203" s="13">
        <f t="shared" si="74"/>
        <v>42566.60701388889</v>
      </c>
      <c r="R1203">
        <f t="shared" si="75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>
        <v>271</v>
      </c>
      <c r="L1204" t="s">
        <v>8281</v>
      </c>
      <c r="M1204">
        <f t="shared" si="72"/>
        <v>199</v>
      </c>
      <c r="N1204" s="12" t="s">
        <v>8336</v>
      </c>
      <c r="O1204" t="s">
        <v>8337</v>
      </c>
      <c r="P1204" s="13">
        <f t="shared" si="73"/>
        <v>42152.288819444439</v>
      </c>
      <c r="Q1204" s="13">
        <f t="shared" si="74"/>
        <v>42182.288819444439</v>
      </c>
      <c r="R1204">
        <f t="shared" si="75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>
        <v>101</v>
      </c>
      <c r="L1205" t="s">
        <v>8281</v>
      </c>
      <c r="M1205">
        <f t="shared" si="72"/>
        <v>102</v>
      </c>
      <c r="N1205" s="12" t="s">
        <v>8336</v>
      </c>
      <c r="O1205" t="s">
        <v>8337</v>
      </c>
      <c r="P1205" s="13">
        <f t="shared" si="73"/>
        <v>42125.614895833336</v>
      </c>
      <c r="Q1205" s="13">
        <f t="shared" si="74"/>
        <v>42155.614895833336</v>
      </c>
      <c r="R1205">
        <f t="shared" si="75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>
        <v>57</v>
      </c>
      <c r="L1206" t="s">
        <v>8281</v>
      </c>
      <c r="M1206">
        <f t="shared" si="72"/>
        <v>103</v>
      </c>
      <c r="N1206" s="12" t="s">
        <v>8336</v>
      </c>
      <c r="O1206" t="s">
        <v>8337</v>
      </c>
      <c r="P1206" s="13">
        <f t="shared" si="73"/>
        <v>42297.748067129629</v>
      </c>
      <c r="Q1206" s="13">
        <f t="shared" si="74"/>
        <v>42342.208333333328</v>
      </c>
      <c r="R1206">
        <f t="shared" si="75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>
        <v>62</v>
      </c>
      <c r="L1207" t="s">
        <v>8281</v>
      </c>
      <c r="M1207">
        <f t="shared" si="72"/>
        <v>101</v>
      </c>
      <c r="N1207" s="12" t="s">
        <v>8336</v>
      </c>
      <c r="O1207" t="s">
        <v>8337</v>
      </c>
      <c r="P1207" s="13">
        <f t="shared" si="73"/>
        <v>42138.506377314814</v>
      </c>
      <c r="Q1207" s="13">
        <f t="shared" si="74"/>
        <v>42168.506377314814</v>
      </c>
      <c r="R1207">
        <f t="shared" si="75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>
        <v>32</v>
      </c>
      <c r="L1208" t="s">
        <v>8281</v>
      </c>
      <c r="M1208">
        <f t="shared" si="72"/>
        <v>115</v>
      </c>
      <c r="N1208" s="12" t="s">
        <v>8336</v>
      </c>
      <c r="O1208" t="s">
        <v>8337</v>
      </c>
      <c r="P1208" s="13">
        <f t="shared" si="73"/>
        <v>42772.776076388895</v>
      </c>
      <c r="Q1208" s="13">
        <f t="shared" si="74"/>
        <v>42805.561805555553</v>
      </c>
      <c r="R1208">
        <f t="shared" si="75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>
        <v>141</v>
      </c>
      <c r="L1209" t="s">
        <v>8281</v>
      </c>
      <c r="M1209">
        <f t="shared" si="72"/>
        <v>104</v>
      </c>
      <c r="N1209" s="12" t="s">
        <v>8336</v>
      </c>
      <c r="O1209" t="s">
        <v>8337</v>
      </c>
      <c r="P1209" s="13">
        <f t="shared" si="73"/>
        <v>42430.430243055554</v>
      </c>
      <c r="Q1209" s="13">
        <f t="shared" si="74"/>
        <v>42460.416666666672</v>
      </c>
      <c r="R1209">
        <f t="shared" si="75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>
        <v>75</v>
      </c>
      <c r="L1210" t="s">
        <v>8281</v>
      </c>
      <c r="M1210">
        <f t="shared" si="72"/>
        <v>155</v>
      </c>
      <c r="N1210" s="12" t="s">
        <v>8336</v>
      </c>
      <c r="O1210" t="s">
        <v>8337</v>
      </c>
      <c r="P1210" s="13">
        <f t="shared" si="73"/>
        <v>42423.709074074075</v>
      </c>
      <c r="Q1210" s="13">
        <f t="shared" si="74"/>
        <v>42453.667407407411</v>
      </c>
      <c r="R1210">
        <f t="shared" si="75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>
        <v>46</v>
      </c>
      <c r="L1211" t="s">
        <v>8281</v>
      </c>
      <c r="M1211">
        <f t="shared" si="72"/>
        <v>106</v>
      </c>
      <c r="N1211" s="12" t="s">
        <v>8336</v>
      </c>
      <c r="O1211" t="s">
        <v>8337</v>
      </c>
      <c r="P1211" s="13">
        <f t="shared" si="73"/>
        <v>42761.846122685187</v>
      </c>
      <c r="Q1211" s="13">
        <f t="shared" si="74"/>
        <v>42791.846122685187</v>
      </c>
      <c r="R1211">
        <f t="shared" si="75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>
        <v>103</v>
      </c>
      <c r="L1212" t="s">
        <v>8281</v>
      </c>
      <c r="M1212">
        <f t="shared" si="72"/>
        <v>254</v>
      </c>
      <c r="N1212" s="12" t="s">
        <v>8336</v>
      </c>
      <c r="O1212" t="s">
        <v>8337</v>
      </c>
      <c r="P1212" s="13">
        <f t="shared" si="73"/>
        <v>42132.941805555558</v>
      </c>
      <c r="Q1212" s="13">
        <f t="shared" si="74"/>
        <v>42155.875</v>
      </c>
      <c r="R1212">
        <f t="shared" si="75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>
        <v>6</v>
      </c>
      <c r="L1213" t="s">
        <v>8281</v>
      </c>
      <c r="M1213">
        <f t="shared" si="72"/>
        <v>101</v>
      </c>
      <c r="N1213" s="12" t="s">
        <v>8336</v>
      </c>
      <c r="O1213" t="s">
        <v>8337</v>
      </c>
      <c r="P1213" s="13">
        <f t="shared" si="73"/>
        <v>42515.866446759261</v>
      </c>
      <c r="Q1213" s="13">
        <f t="shared" si="74"/>
        <v>42530.866446759261</v>
      </c>
      <c r="R1213">
        <f t="shared" si="75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>
        <v>83</v>
      </c>
      <c r="L1214" t="s">
        <v>8281</v>
      </c>
      <c r="M1214">
        <f t="shared" si="72"/>
        <v>129</v>
      </c>
      <c r="N1214" s="12" t="s">
        <v>8336</v>
      </c>
      <c r="O1214" t="s">
        <v>8337</v>
      </c>
      <c r="P1214" s="13">
        <f t="shared" si="73"/>
        <v>42318.950173611112</v>
      </c>
      <c r="Q1214" s="13">
        <f t="shared" si="74"/>
        <v>42335.041666666672</v>
      </c>
      <c r="R1214">
        <f t="shared" si="75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>
        <v>108</v>
      </c>
      <c r="L1215" t="s">
        <v>8281</v>
      </c>
      <c r="M1215">
        <f t="shared" si="72"/>
        <v>102</v>
      </c>
      <c r="N1215" s="12" t="s">
        <v>8336</v>
      </c>
      <c r="O1215" t="s">
        <v>8337</v>
      </c>
      <c r="P1215" s="13">
        <f t="shared" si="73"/>
        <v>42731.755787037036</v>
      </c>
      <c r="Q1215" s="13">
        <f t="shared" si="74"/>
        <v>42766.755787037036</v>
      </c>
      <c r="R1215">
        <f t="shared" si="75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>
        <v>25</v>
      </c>
      <c r="L1216" t="s">
        <v>8281</v>
      </c>
      <c r="M1216">
        <f t="shared" si="72"/>
        <v>132</v>
      </c>
      <c r="N1216" s="12" t="s">
        <v>8336</v>
      </c>
      <c r="O1216" t="s">
        <v>8337</v>
      </c>
      <c r="P1216" s="13">
        <f t="shared" si="73"/>
        <v>42104.840335648143</v>
      </c>
      <c r="Q1216" s="13">
        <f t="shared" si="74"/>
        <v>42164.840335648143</v>
      </c>
      <c r="R1216">
        <f t="shared" si="75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>
        <v>549</v>
      </c>
      <c r="L1217" t="s">
        <v>8281</v>
      </c>
      <c r="M1217">
        <f t="shared" si="72"/>
        <v>786</v>
      </c>
      <c r="N1217" s="12" t="s">
        <v>8336</v>
      </c>
      <c r="O1217" t="s">
        <v>8337</v>
      </c>
      <c r="P1217" s="13">
        <f t="shared" si="73"/>
        <v>41759.923101851848</v>
      </c>
      <c r="Q1217" s="13">
        <f t="shared" si="74"/>
        <v>41789.923101851848</v>
      </c>
      <c r="R1217">
        <f t="shared" si="75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>
        <v>222</v>
      </c>
      <c r="L1218" t="s">
        <v>8281</v>
      </c>
      <c r="M1218">
        <f t="shared" ref="M1218:M1281" si="76">ROUND(E1218/D1218*100,0)</f>
        <v>146</v>
      </c>
      <c r="N1218" s="12" t="s">
        <v>8336</v>
      </c>
      <c r="O1218" t="s">
        <v>8337</v>
      </c>
      <c r="P1218" s="13">
        <f t="shared" ref="P1218:P1281" si="77">(((J1218/60)/60)/24)+DATE(1970,1,1)</f>
        <v>42247.616400462968</v>
      </c>
      <c r="Q1218" s="13">
        <f t="shared" ref="Q1218:Q1281" si="78">(((I1218/60)/60)/24)+DATE(1970,1,1)</f>
        <v>42279.960416666669</v>
      </c>
      <c r="R1218">
        <f t="shared" si="75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>
        <v>183</v>
      </c>
      <c r="L1219" t="s">
        <v>8281</v>
      </c>
      <c r="M1219">
        <f t="shared" si="76"/>
        <v>103</v>
      </c>
      <c r="N1219" s="12" t="s">
        <v>8336</v>
      </c>
      <c r="O1219" t="s">
        <v>8337</v>
      </c>
      <c r="P1219" s="13">
        <f t="shared" si="77"/>
        <v>42535.809490740736</v>
      </c>
      <c r="Q1219" s="13">
        <f t="shared" si="78"/>
        <v>42565.809490740736</v>
      </c>
      <c r="R1219">
        <f t="shared" ref="R1219:R1282" si="79">YEAR(P1219)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>
        <v>89</v>
      </c>
      <c r="L1220" t="s">
        <v>8281</v>
      </c>
      <c r="M1220">
        <f t="shared" si="76"/>
        <v>172</v>
      </c>
      <c r="N1220" s="12" t="s">
        <v>8336</v>
      </c>
      <c r="O1220" t="s">
        <v>8337</v>
      </c>
      <c r="P1220" s="13">
        <f t="shared" si="77"/>
        <v>42278.662037037036</v>
      </c>
      <c r="Q1220" s="13">
        <f t="shared" si="78"/>
        <v>42309.125</v>
      </c>
      <c r="R1220">
        <f t="shared" si="7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>
        <v>253</v>
      </c>
      <c r="L1221" t="s">
        <v>8281</v>
      </c>
      <c r="M1221">
        <f t="shared" si="76"/>
        <v>159</v>
      </c>
      <c r="N1221" s="12" t="s">
        <v>8336</v>
      </c>
      <c r="O1221" t="s">
        <v>8337</v>
      </c>
      <c r="P1221" s="13">
        <f t="shared" si="77"/>
        <v>42633.461956018517</v>
      </c>
      <c r="Q1221" s="13">
        <f t="shared" si="78"/>
        <v>42663.461956018517</v>
      </c>
      <c r="R1221">
        <f t="shared" si="7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>
        <v>140</v>
      </c>
      <c r="L1222" t="s">
        <v>8281</v>
      </c>
      <c r="M1222">
        <f t="shared" si="76"/>
        <v>104</v>
      </c>
      <c r="N1222" s="12" t="s">
        <v>8336</v>
      </c>
      <c r="O1222" t="s">
        <v>8337</v>
      </c>
      <c r="P1222" s="13">
        <f t="shared" si="77"/>
        <v>42211.628611111111</v>
      </c>
      <c r="Q1222" s="13">
        <f t="shared" si="78"/>
        <v>42241.628611111111</v>
      </c>
      <c r="R1222">
        <f t="shared" si="7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>
        <v>103</v>
      </c>
      <c r="L1223" t="s">
        <v>8281</v>
      </c>
      <c r="M1223">
        <f t="shared" si="76"/>
        <v>111</v>
      </c>
      <c r="N1223" s="12" t="s">
        <v>8336</v>
      </c>
      <c r="O1223" t="s">
        <v>8337</v>
      </c>
      <c r="P1223" s="13">
        <f t="shared" si="77"/>
        <v>42680.47555555556</v>
      </c>
      <c r="Q1223" s="13">
        <f t="shared" si="78"/>
        <v>42708</v>
      </c>
      <c r="R1223">
        <f t="shared" si="7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>
        <v>138</v>
      </c>
      <c r="L1224" t="s">
        <v>8281</v>
      </c>
      <c r="M1224">
        <f t="shared" si="76"/>
        <v>280</v>
      </c>
      <c r="N1224" s="12" t="s">
        <v>8336</v>
      </c>
      <c r="O1224" t="s">
        <v>8337</v>
      </c>
      <c r="P1224" s="13">
        <f t="shared" si="77"/>
        <v>42430.720451388886</v>
      </c>
      <c r="Q1224" s="13">
        <f t="shared" si="78"/>
        <v>42461.166666666672</v>
      </c>
      <c r="R1224">
        <f t="shared" si="7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>
        <v>191</v>
      </c>
      <c r="L1225" t="s">
        <v>8281</v>
      </c>
      <c r="M1225">
        <f t="shared" si="76"/>
        <v>112</v>
      </c>
      <c r="N1225" s="12" t="s">
        <v>8336</v>
      </c>
      <c r="O1225" t="s">
        <v>8337</v>
      </c>
      <c r="P1225" s="13">
        <f t="shared" si="77"/>
        <v>42654.177187499998</v>
      </c>
      <c r="Q1225" s="13">
        <f t="shared" si="78"/>
        <v>42684.218854166669</v>
      </c>
      <c r="R1225">
        <f t="shared" si="7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>
        <v>18</v>
      </c>
      <c r="L1226" t="s">
        <v>8282</v>
      </c>
      <c r="M1226">
        <f t="shared" si="76"/>
        <v>7</v>
      </c>
      <c r="N1226" s="12" t="s">
        <v>8323</v>
      </c>
      <c r="O1226" t="s">
        <v>8338</v>
      </c>
      <c r="P1226" s="13">
        <f t="shared" si="77"/>
        <v>41736.549791666665</v>
      </c>
      <c r="Q1226" s="13">
        <f t="shared" si="78"/>
        <v>41796.549791666665</v>
      </c>
      <c r="R1226">
        <f t="shared" si="7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>
        <v>3</v>
      </c>
      <c r="L1227" t="s">
        <v>8282</v>
      </c>
      <c r="M1227">
        <f t="shared" si="76"/>
        <v>4</v>
      </c>
      <c r="N1227" s="12" t="s">
        <v>8323</v>
      </c>
      <c r="O1227" t="s">
        <v>8338</v>
      </c>
      <c r="P1227" s="13">
        <f t="shared" si="77"/>
        <v>41509.905995370369</v>
      </c>
      <c r="Q1227" s="13">
        <f t="shared" si="78"/>
        <v>41569.905995370369</v>
      </c>
      <c r="R1227">
        <f t="shared" si="7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>
        <v>40</v>
      </c>
      <c r="L1228" t="s">
        <v>8282</v>
      </c>
      <c r="M1228">
        <f t="shared" si="76"/>
        <v>4</v>
      </c>
      <c r="N1228" s="12" t="s">
        <v>8323</v>
      </c>
      <c r="O1228" t="s">
        <v>8338</v>
      </c>
      <c r="P1228" s="13">
        <f t="shared" si="77"/>
        <v>41715.874780092592</v>
      </c>
      <c r="Q1228" s="13">
        <f t="shared" si="78"/>
        <v>41750.041666666664</v>
      </c>
      <c r="R1228">
        <f t="shared" si="7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>
        <v>0</v>
      </c>
      <c r="L1229" t="s">
        <v>8282</v>
      </c>
      <c r="M1229">
        <f t="shared" si="76"/>
        <v>0</v>
      </c>
      <c r="N1229" s="12" t="s">
        <v>8323</v>
      </c>
      <c r="O1229" t="s">
        <v>8338</v>
      </c>
      <c r="P1229" s="13">
        <f t="shared" si="77"/>
        <v>41827.919166666667</v>
      </c>
      <c r="Q1229" s="13">
        <f t="shared" si="78"/>
        <v>41858.291666666664</v>
      </c>
      <c r="R1229">
        <f t="shared" si="7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>
        <v>24</v>
      </c>
      <c r="L1230" t="s">
        <v>8282</v>
      </c>
      <c r="M1230">
        <f t="shared" si="76"/>
        <v>29</v>
      </c>
      <c r="N1230" s="12" t="s">
        <v>8323</v>
      </c>
      <c r="O1230" t="s">
        <v>8338</v>
      </c>
      <c r="P1230" s="13">
        <f t="shared" si="77"/>
        <v>40754.729259259257</v>
      </c>
      <c r="Q1230" s="13">
        <f t="shared" si="78"/>
        <v>40814.729259259257</v>
      </c>
      <c r="R1230">
        <f t="shared" si="7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>
        <v>1</v>
      </c>
      <c r="L1231" t="s">
        <v>8282</v>
      </c>
      <c r="M1231">
        <f t="shared" si="76"/>
        <v>1</v>
      </c>
      <c r="N1231" s="12" t="s">
        <v>8323</v>
      </c>
      <c r="O1231" t="s">
        <v>8338</v>
      </c>
      <c r="P1231" s="13">
        <f t="shared" si="77"/>
        <v>40985.459803240738</v>
      </c>
      <c r="Q1231" s="13">
        <f t="shared" si="78"/>
        <v>41015.666666666664</v>
      </c>
      <c r="R1231">
        <f t="shared" si="7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>
        <v>0</v>
      </c>
      <c r="L1232" t="s">
        <v>8282</v>
      </c>
      <c r="M1232">
        <f t="shared" si="76"/>
        <v>0</v>
      </c>
      <c r="N1232" s="12" t="s">
        <v>8323</v>
      </c>
      <c r="O1232" t="s">
        <v>8338</v>
      </c>
      <c r="P1232" s="13">
        <f t="shared" si="77"/>
        <v>40568.972569444442</v>
      </c>
      <c r="Q1232" s="13">
        <f t="shared" si="78"/>
        <v>40598.972569444442</v>
      </c>
      <c r="R1232">
        <f t="shared" si="7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>
        <v>0</v>
      </c>
      <c r="L1233" t="s">
        <v>8282</v>
      </c>
      <c r="M1233">
        <f t="shared" si="76"/>
        <v>0</v>
      </c>
      <c r="N1233" s="12" t="s">
        <v>8323</v>
      </c>
      <c r="O1233" t="s">
        <v>8338</v>
      </c>
      <c r="P1233" s="13">
        <f t="shared" si="77"/>
        <v>42193.941759259258</v>
      </c>
      <c r="Q1233" s="13">
        <f t="shared" si="78"/>
        <v>42244.041666666672</v>
      </c>
      <c r="R1233">
        <f t="shared" si="7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>
        <v>1</v>
      </c>
      <c r="L1234" t="s">
        <v>8282</v>
      </c>
      <c r="M1234">
        <f t="shared" si="76"/>
        <v>1</v>
      </c>
      <c r="N1234" s="12" t="s">
        <v>8323</v>
      </c>
      <c r="O1234" t="s">
        <v>8338</v>
      </c>
      <c r="P1234" s="13">
        <f t="shared" si="77"/>
        <v>41506.848032407412</v>
      </c>
      <c r="Q1234" s="13">
        <f t="shared" si="78"/>
        <v>41553.848032407412</v>
      </c>
      <c r="R1234">
        <f t="shared" si="7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>
        <v>6</v>
      </c>
      <c r="L1235" t="s">
        <v>8282</v>
      </c>
      <c r="M1235">
        <f t="shared" si="76"/>
        <v>12</v>
      </c>
      <c r="N1235" s="12" t="s">
        <v>8323</v>
      </c>
      <c r="O1235" t="s">
        <v>8338</v>
      </c>
      <c r="P1235" s="13">
        <f t="shared" si="77"/>
        <v>40939.948773148149</v>
      </c>
      <c r="Q1235" s="13">
        <f t="shared" si="78"/>
        <v>40960.948773148149</v>
      </c>
      <c r="R1235">
        <f t="shared" si="7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>
        <v>0</v>
      </c>
      <c r="L1236" t="s">
        <v>8282</v>
      </c>
      <c r="M1236">
        <f t="shared" si="76"/>
        <v>0</v>
      </c>
      <c r="N1236" s="12" t="s">
        <v>8323</v>
      </c>
      <c r="O1236" t="s">
        <v>8338</v>
      </c>
      <c r="P1236" s="13">
        <f t="shared" si="77"/>
        <v>42007.788680555561</v>
      </c>
      <c r="Q1236" s="13">
        <f t="shared" si="78"/>
        <v>42037.788680555561</v>
      </c>
      <c r="R1236">
        <f t="shared" si="7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>
        <v>6</v>
      </c>
      <c r="L1237" t="s">
        <v>8282</v>
      </c>
      <c r="M1237">
        <f t="shared" si="76"/>
        <v>3</v>
      </c>
      <c r="N1237" s="12" t="s">
        <v>8323</v>
      </c>
      <c r="O1237" t="s">
        <v>8338</v>
      </c>
      <c r="P1237" s="13">
        <f t="shared" si="77"/>
        <v>41583.135405092595</v>
      </c>
      <c r="Q1237" s="13">
        <f t="shared" si="78"/>
        <v>41623.135405092595</v>
      </c>
      <c r="R1237">
        <f t="shared" si="7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>
        <v>0</v>
      </c>
      <c r="L1238" t="s">
        <v>8282</v>
      </c>
      <c r="M1238">
        <f t="shared" si="76"/>
        <v>0</v>
      </c>
      <c r="N1238" s="12" t="s">
        <v>8323</v>
      </c>
      <c r="O1238" t="s">
        <v>8338</v>
      </c>
      <c r="P1238" s="13">
        <f t="shared" si="77"/>
        <v>41110.680138888885</v>
      </c>
      <c r="Q1238" s="13">
        <f t="shared" si="78"/>
        <v>41118.666666666664</v>
      </c>
      <c r="R1238">
        <f t="shared" si="7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>
        <v>0</v>
      </c>
      <c r="L1239" t="s">
        <v>8282</v>
      </c>
      <c r="M1239">
        <f t="shared" si="76"/>
        <v>0</v>
      </c>
      <c r="N1239" s="12" t="s">
        <v>8323</v>
      </c>
      <c r="O1239" t="s">
        <v>8338</v>
      </c>
      <c r="P1239" s="13">
        <f t="shared" si="77"/>
        <v>41125.283159722225</v>
      </c>
      <c r="Q1239" s="13">
        <f t="shared" si="78"/>
        <v>41145.283159722225</v>
      </c>
      <c r="R1239">
        <f t="shared" si="7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>
        <v>3</v>
      </c>
      <c r="L1240" t="s">
        <v>8282</v>
      </c>
      <c r="M1240">
        <f t="shared" si="76"/>
        <v>18</v>
      </c>
      <c r="N1240" s="12" t="s">
        <v>8323</v>
      </c>
      <c r="O1240" t="s">
        <v>8338</v>
      </c>
      <c r="P1240" s="13">
        <f t="shared" si="77"/>
        <v>40731.61037037037</v>
      </c>
      <c r="Q1240" s="13">
        <f t="shared" si="78"/>
        <v>40761.61037037037</v>
      </c>
      <c r="R1240">
        <f t="shared" si="7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>
        <v>0</v>
      </c>
      <c r="L1241" t="s">
        <v>8282</v>
      </c>
      <c r="M1241">
        <f t="shared" si="76"/>
        <v>0</v>
      </c>
      <c r="N1241" s="12" t="s">
        <v>8323</v>
      </c>
      <c r="O1241" t="s">
        <v>8338</v>
      </c>
      <c r="P1241" s="13">
        <f t="shared" si="77"/>
        <v>40883.962581018517</v>
      </c>
      <c r="Q1241" s="13">
        <f t="shared" si="78"/>
        <v>40913.962581018517</v>
      </c>
      <c r="R1241">
        <f t="shared" si="7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>
        <v>8</v>
      </c>
      <c r="L1242" t="s">
        <v>8282</v>
      </c>
      <c r="M1242">
        <f t="shared" si="76"/>
        <v>3</v>
      </c>
      <c r="N1242" s="12" t="s">
        <v>8323</v>
      </c>
      <c r="O1242" t="s">
        <v>8338</v>
      </c>
      <c r="P1242" s="13">
        <f t="shared" si="77"/>
        <v>41409.040011574078</v>
      </c>
      <c r="Q1242" s="13">
        <f t="shared" si="78"/>
        <v>41467.910416666666</v>
      </c>
      <c r="R1242">
        <f t="shared" si="7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>
        <v>34</v>
      </c>
      <c r="L1243" t="s">
        <v>8282</v>
      </c>
      <c r="M1243">
        <f t="shared" si="76"/>
        <v>51</v>
      </c>
      <c r="N1243" s="12" t="s">
        <v>8323</v>
      </c>
      <c r="O1243" t="s">
        <v>8338</v>
      </c>
      <c r="P1243" s="13">
        <f t="shared" si="77"/>
        <v>41923.837731481479</v>
      </c>
      <c r="Q1243" s="13">
        <f t="shared" si="78"/>
        <v>41946.249305555553</v>
      </c>
      <c r="R1243">
        <f t="shared" si="7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>
        <v>1</v>
      </c>
      <c r="L1244" t="s">
        <v>8282</v>
      </c>
      <c r="M1244">
        <f t="shared" si="76"/>
        <v>1</v>
      </c>
      <c r="N1244" s="12" t="s">
        <v>8323</v>
      </c>
      <c r="O1244" t="s">
        <v>8338</v>
      </c>
      <c r="P1244" s="13">
        <f t="shared" si="77"/>
        <v>40782.165532407409</v>
      </c>
      <c r="Q1244" s="13">
        <f t="shared" si="78"/>
        <v>40797.554166666669</v>
      </c>
      <c r="R1244">
        <f t="shared" si="7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>
        <v>38</v>
      </c>
      <c r="L1245" t="s">
        <v>8282</v>
      </c>
      <c r="M1245">
        <f t="shared" si="76"/>
        <v>14</v>
      </c>
      <c r="N1245" s="12" t="s">
        <v>8323</v>
      </c>
      <c r="O1245" t="s">
        <v>8338</v>
      </c>
      <c r="P1245" s="13">
        <f t="shared" si="77"/>
        <v>40671.879293981481</v>
      </c>
      <c r="Q1245" s="13">
        <f t="shared" si="78"/>
        <v>40732.875</v>
      </c>
      <c r="R1245">
        <f t="shared" si="7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>
        <v>45</v>
      </c>
      <c r="L1246" t="s">
        <v>8272</v>
      </c>
      <c r="M1246">
        <f t="shared" si="76"/>
        <v>104</v>
      </c>
      <c r="N1246" s="12" t="s">
        <v>8323</v>
      </c>
      <c r="O1246" t="s">
        <v>8324</v>
      </c>
      <c r="P1246" s="13">
        <f t="shared" si="77"/>
        <v>41355.825497685182</v>
      </c>
      <c r="Q1246" s="13">
        <f t="shared" si="78"/>
        <v>41386.875</v>
      </c>
      <c r="R1246">
        <f t="shared" si="7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>
        <v>17</v>
      </c>
      <c r="L1247" t="s">
        <v>8272</v>
      </c>
      <c r="M1247">
        <f t="shared" si="76"/>
        <v>120</v>
      </c>
      <c r="N1247" s="12" t="s">
        <v>8323</v>
      </c>
      <c r="O1247" t="s">
        <v>8324</v>
      </c>
      <c r="P1247" s="13">
        <f t="shared" si="77"/>
        <v>41774.599930555552</v>
      </c>
      <c r="Q1247" s="13">
        <f t="shared" si="78"/>
        <v>41804.599930555552</v>
      </c>
      <c r="R1247">
        <f t="shared" si="7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>
        <v>31</v>
      </c>
      <c r="L1248" t="s">
        <v>8272</v>
      </c>
      <c r="M1248">
        <f t="shared" si="76"/>
        <v>117</v>
      </c>
      <c r="N1248" s="12" t="s">
        <v>8323</v>
      </c>
      <c r="O1248" t="s">
        <v>8324</v>
      </c>
      <c r="P1248" s="13">
        <f t="shared" si="77"/>
        <v>40838.043391203704</v>
      </c>
      <c r="Q1248" s="13">
        <f t="shared" si="78"/>
        <v>40883.085057870368</v>
      </c>
      <c r="R1248">
        <f t="shared" si="7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>
        <v>50</v>
      </c>
      <c r="L1249" t="s">
        <v>8272</v>
      </c>
      <c r="M1249">
        <f t="shared" si="76"/>
        <v>122</v>
      </c>
      <c r="N1249" s="12" t="s">
        <v>8323</v>
      </c>
      <c r="O1249" t="s">
        <v>8324</v>
      </c>
      <c r="P1249" s="13">
        <f t="shared" si="77"/>
        <v>41370.292303240742</v>
      </c>
      <c r="Q1249" s="13">
        <f t="shared" si="78"/>
        <v>41400.292303240742</v>
      </c>
      <c r="R1249">
        <f t="shared" si="7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>
        <v>59</v>
      </c>
      <c r="L1250" t="s">
        <v>8272</v>
      </c>
      <c r="M1250">
        <f t="shared" si="76"/>
        <v>152</v>
      </c>
      <c r="N1250" s="12" t="s">
        <v>8323</v>
      </c>
      <c r="O1250" t="s">
        <v>8324</v>
      </c>
      <c r="P1250" s="13">
        <f t="shared" si="77"/>
        <v>41767.656863425924</v>
      </c>
      <c r="Q1250" s="13">
        <f t="shared" si="78"/>
        <v>41803.290972222225</v>
      </c>
      <c r="R1250">
        <f t="shared" si="7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>
        <v>81</v>
      </c>
      <c r="L1251" t="s">
        <v>8272</v>
      </c>
      <c r="M1251">
        <f t="shared" si="76"/>
        <v>104</v>
      </c>
      <c r="N1251" s="12" t="s">
        <v>8323</v>
      </c>
      <c r="O1251" t="s">
        <v>8324</v>
      </c>
      <c r="P1251" s="13">
        <f t="shared" si="77"/>
        <v>41067.74086805556</v>
      </c>
      <c r="Q1251" s="13">
        <f t="shared" si="78"/>
        <v>41097.74086805556</v>
      </c>
      <c r="R1251">
        <f t="shared" si="7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>
        <v>508</v>
      </c>
      <c r="L1252" t="s">
        <v>8272</v>
      </c>
      <c r="M1252">
        <f t="shared" si="76"/>
        <v>200</v>
      </c>
      <c r="N1252" s="12" t="s">
        <v>8323</v>
      </c>
      <c r="O1252" t="s">
        <v>8324</v>
      </c>
      <c r="P1252" s="13">
        <f t="shared" si="77"/>
        <v>41843.64271990741</v>
      </c>
      <c r="Q1252" s="13">
        <f t="shared" si="78"/>
        <v>41888.64271990741</v>
      </c>
      <c r="R1252">
        <f t="shared" si="7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>
        <v>74</v>
      </c>
      <c r="L1253" t="s">
        <v>8272</v>
      </c>
      <c r="M1253">
        <f t="shared" si="76"/>
        <v>102</v>
      </c>
      <c r="N1253" s="12" t="s">
        <v>8323</v>
      </c>
      <c r="O1253" t="s">
        <v>8324</v>
      </c>
      <c r="P1253" s="13">
        <f t="shared" si="77"/>
        <v>40751.814432870371</v>
      </c>
      <c r="Q1253" s="13">
        <f t="shared" si="78"/>
        <v>40811.814432870371</v>
      </c>
      <c r="R1253">
        <f t="shared" si="7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>
        <v>141</v>
      </c>
      <c r="L1254" t="s">
        <v>8272</v>
      </c>
      <c r="M1254">
        <f t="shared" si="76"/>
        <v>138</v>
      </c>
      <c r="N1254" s="12" t="s">
        <v>8323</v>
      </c>
      <c r="O1254" t="s">
        <v>8324</v>
      </c>
      <c r="P1254" s="13">
        <f t="shared" si="77"/>
        <v>41543.988067129627</v>
      </c>
      <c r="Q1254" s="13">
        <f t="shared" si="78"/>
        <v>41571.988067129627</v>
      </c>
      <c r="R1254">
        <f t="shared" si="7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>
        <v>711</v>
      </c>
      <c r="L1255" t="s">
        <v>8272</v>
      </c>
      <c r="M1255">
        <f t="shared" si="76"/>
        <v>303833</v>
      </c>
      <c r="N1255" s="12" t="s">
        <v>8323</v>
      </c>
      <c r="O1255" t="s">
        <v>8324</v>
      </c>
      <c r="P1255" s="13">
        <f t="shared" si="77"/>
        <v>41855.783645833333</v>
      </c>
      <c r="Q1255" s="13">
        <f t="shared" si="78"/>
        <v>41885.783645833333</v>
      </c>
      <c r="R1255">
        <f t="shared" si="7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>
        <v>141</v>
      </c>
      <c r="L1256" t="s">
        <v>8272</v>
      </c>
      <c r="M1256">
        <f t="shared" si="76"/>
        <v>199</v>
      </c>
      <c r="N1256" s="12" t="s">
        <v>8323</v>
      </c>
      <c r="O1256" t="s">
        <v>8324</v>
      </c>
      <c r="P1256" s="13">
        <f t="shared" si="77"/>
        <v>40487.621365740742</v>
      </c>
      <c r="Q1256" s="13">
        <f t="shared" si="78"/>
        <v>40544.207638888889</v>
      </c>
      <c r="R1256">
        <f t="shared" si="7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>
        <v>109</v>
      </c>
      <c r="L1257" t="s">
        <v>8272</v>
      </c>
      <c r="M1257">
        <f t="shared" si="76"/>
        <v>202</v>
      </c>
      <c r="N1257" s="12" t="s">
        <v>8323</v>
      </c>
      <c r="O1257" t="s">
        <v>8324</v>
      </c>
      <c r="P1257" s="13">
        <f t="shared" si="77"/>
        <v>41579.845509259263</v>
      </c>
      <c r="Q1257" s="13">
        <f t="shared" si="78"/>
        <v>41609.887175925927</v>
      </c>
      <c r="R1257">
        <f t="shared" si="7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>
        <v>361</v>
      </c>
      <c r="L1258" t="s">
        <v>8272</v>
      </c>
      <c r="M1258">
        <f t="shared" si="76"/>
        <v>118</v>
      </c>
      <c r="N1258" s="12" t="s">
        <v>8323</v>
      </c>
      <c r="O1258" t="s">
        <v>8324</v>
      </c>
      <c r="P1258" s="13">
        <f t="shared" si="77"/>
        <v>40921.919340277782</v>
      </c>
      <c r="Q1258" s="13">
        <f t="shared" si="78"/>
        <v>40951.919340277782</v>
      </c>
      <c r="R1258">
        <f t="shared" si="7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>
        <v>176</v>
      </c>
      <c r="L1259" t="s">
        <v>8272</v>
      </c>
      <c r="M1259">
        <f t="shared" si="76"/>
        <v>295</v>
      </c>
      <c r="N1259" s="12" t="s">
        <v>8323</v>
      </c>
      <c r="O1259" t="s">
        <v>8324</v>
      </c>
      <c r="P1259" s="13">
        <f t="shared" si="77"/>
        <v>40587.085532407407</v>
      </c>
      <c r="Q1259" s="13">
        <f t="shared" si="78"/>
        <v>40636.043865740743</v>
      </c>
      <c r="R1259">
        <f t="shared" si="7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>
        <v>670</v>
      </c>
      <c r="L1260" t="s">
        <v>8272</v>
      </c>
      <c r="M1260">
        <f t="shared" si="76"/>
        <v>213</v>
      </c>
      <c r="N1260" s="12" t="s">
        <v>8323</v>
      </c>
      <c r="O1260" t="s">
        <v>8324</v>
      </c>
      <c r="P1260" s="13">
        <f t="shared" si="77"/>
        <v>41487.611250000002</v>
      </c>
      <c r="Q1260" s="13">
        <f t="shared" si="78"/>
        <v>41517.611250000002</v>
      </c>
      <c r="R1260">
        <f t="shared" si="7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>
        <v>96</v>
      </c>
      <c r="L1261" t="s">
        <v>8272</v>
      </c>
      <c r="M1261">
        <f t="shared" si="76"/>
        <v>104</v>
      </c>
      <c r="N1261" s="12" t="s">
        <v>8323</v>
      </c>
      <c r="O1261" t="s">
        <v>8324</v>
      </c>
      <c r="P1261" s="13">
        <f t="shared" si="77"/>
        <v>41766.970648148148</v>
      </c>
      <c r="Q1261" s="13">
        <f t="shared" si="78"/>
        <v>41799.165972222225</v>
      </c>
      <c r="R1261">
        <f t="shared" si="7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>
        <v>74</v>
      </c>
      <c r="L1262" t="s">
        <v>8272</v>
      </c>
      <c r="M1262">
        <f t="shared" si="76"/>
        <v>114</v>
      </c>
      <c r="N1262" s="12" t="s">
        <v>8323</v>
      </c>
      <c r="O1262" t="s">
        <v>8324</v>
      </c>
      <c r="P1262" s="13">
        <f t="shared" si="77"/>
        <v>41666.842824074076</v>
      </c>
      <c r="Q1262" s="13">
        <f t="shared" si="78"/>
        <v>41696.842824074076</v>
      </c>
      <c r="R1262">
        <f t="shared" si="7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>
        <v>52</v>
      </c>
      <c r="L1263" t="s">
        <v>8272</v>
      </c>
      <c r="M1263">
        <f t="shared" si="76"/>
        <v>101</v>
      </c>
      <c r="N1263" s="12" t="s">
        <v>8323</v>
      </c>
      <c r="O1263" t="s">
        <v>8324</v>
      </c>
      <c r="P1263" s="13">
        <f t="shared" si="77"/>
        <v>41638.342905092592</v>
      </c>
      <c r="Q1263" s="13">
        <f t="shared" si="78"/>
        <v>41668.342905092592</v>
      </c>
      <c r="R1263">
        <f t="shared" si="7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>
        <v>105</v>
      </c>
      <c r="L1264" t="s">
        <v>8272</v>
      </c>
      <c r="M1264">
        <f t="shared" si="76"/>
        <v>125</v>
      </c>
      <c r="N1264" s="12" t="s">
        <v>8323</v>
      </c>
      <c r="O1264" t="s">
        <v>8324</v>
      </c>
      <c r="P1264" s="13">
        <f t="shared" si="77"/>
        <v>41656.762638888889</v>
      </c>
      <c r="Q1264" s="13">
        <f t="shared" si="78"/>
        <v>41686.762638888889</v>
      </c>
      <c r="R1264">
        <f t="shared" si="7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>
        <v>41</v>
      </c>
      <c r="L1265" t="s">
        <v>8272</v>
      </c>
      <c r="M1265">
        <f t="shared" si="76"/>
        <v>119</v>
      </c>
      <c r="N1265" s="12" t="s">
        <v>8323</v>
      </c>
      <c r="O1265" t="s">
        <v>8324</v>
      </c>
      <c r="P1265" s="13">
        <f t="shared" si="77"/>
        <v>41692.084143518521</v>
      </c>
      <c r="Q1265" s="13">
        <f t="shared" si="78"/>
        <v>41727.041666666664</v>
      </c>
      <c r="R1265">
        <f t="shared" si="7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>
        <v>34</v>
      </c>
      <c r="L1266" t="s">
        <v>8272</v>
      </c>
      <c r="M1266">
        <f t="shared" si="76"/>
        <v>166</v>
      </c>
      <c r="N1266" s="12" t="s">
        <v>8323</v>
      </c>
      <c r="O1266" t="s">
        <v>8324</v>
      </c>
      <c r="P1266" s="13">
        <f t="shared" si="77"/>
        <v>41547.662997685184</v>
      </c>
      <c r="Q1266" s="13">
        <f t="shared" si="78"/>
        <v>41576.662997685184</v>
      </c>
      <c r="R1266">
        <f t="shared" si="7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>
        <v>66</v>
      </c>
      <c r="L1267" t="s">
        <v>8272</v>
      </c>
      <c r="M1267">
        <f t="shared" si="76"/>
        <v>119</v>
      </c>
      <c r="N1267" s="12" t="s">
        <v>8323</v>
      </c>
      <c r="O1267" t="s">
        <v>8324</v>
      </c>
      <c r="P1267" s="13">
        <f t="shared" si="77"/>
        <v>40465.655266203699</v>
      </c>
      <c r="Q1267" s="13">
        <f t="shared" si="78"/>
        <v>40512.655266203699</v>
      </c>
      <c r="R1267">
        <f t="shared" si="7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>
        <v>50</v>
      </c>
      <c r="L1268" t="s">
        <v>8272</v>
      </c>
      <c r="M1268">
        <f t="shared" si="76"/>
        <v>100</v>
      </c>
      <c r="N1268" s="12" t="s">
        <v>8323</v>
      </c>
      <c r="O1268" t="s">
        <v>8324</v>
      </c>
      <c r="P1268" s="13">
        <f t="shared" si="77"/>
        <v>41620.87667824074</v>
      </c>
      <c r="Q1268" s="13">
        <f t="shared" si="78"/>
        <v>41650.87667824074</v>
      </c>
      <c r="R1268">
        <f t="shared" si="7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>
        <v>159</v>
      </c>
      <c r="L1269" t="s">
        <v>8272</v>
      </c>
      <c r="M1269">
        <f t="shared" si="76"/>
        <v>102</v>
      </c>
      <c r="N1269" s="12" t="s">
        <v>8323</v>
      </c>
      <c r="O1269" t="s">
        <v>8324</v>
      </c>
      <c r="P1269" s="13">
        <f t="shared" si="77"/>
        <v>41449.585162037038</v>
      </c>
      <c r="Q1269" s="13">
        <f t="shared" si="78"/>
        <v>41479.585162037038</v>
      </c>
      <c r="R1269">
        <f t="shared" si="7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>
        <v>182</v>
      </c>
      <c r="L1270" t="s">
        <v>8272</v>
      </c>
      <c r="M1270">
        <f t="shared" si="76"/>
        <v>117</v>
      </c>
      <c r="N1270" s="12" t="s">
        <v>8323</v>
      </c>
      <c r="O1270" t="s">
        <v>8324</v>
      </c>
      <c r="P1270" s="13">
        <f t="shared" si="77"/>
        <v>41507.845451388886</v>
      </c>
      <c r="Q1270" s="13">
        <f t="shared" si="78"/>
        <v>41537.845451388886</v>
      </c>
      <c r="R1270">
        <f t="shared" si="7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>
        <v>206</v>
      </c>
      <c r="L1271" t="s">
        <v>8272</v>
      </c>
      <c r="M1271">
        <f t="shared" si="76"/>
        <v>109</v>
      </c>
      <c r="N1271" s="12" t="s">
        <v>8323</v>
      </c>
      <c r="O1271" t="s">
        <v>8324</v>
      </c>
      <c r="P1271" s="13">
        <f t="shared" si="77"/>
        <v>42445.823055555549</v>
      </c>
      <c r="Q1271" s="13">
        <f t="shared" si="78"/>
        <v>42476</v>
      </c>
      <c r="R1271">
        <f t="shared" si="7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>
        <v>169</v>
      </c>
      <c r="L1272" t="s">
        <v>8272</v>
      </c>
      <c r="M1272">
        <f t="shared" si="76"/>
        <v>115</v>
      </c>
      <c r="N1272" s="12" t="s">
        <v>8323</v>
      </c>
      <c r="O1272" t="s">
        <v>8324</v>
      </c>
      <c r="P1272" s="13">
        <f t="shared" si="77"/>
        <v>40933.856967592597</v>
      </c>
      <c r="Q1272" s="13">
        <f t="shared" si="78"/>
        <v>40993.815300925926</v>
      </c>
      <c r="R1272">
        <f t="shared" si="7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>
        <v>31</v>
      </c>
      <c r="L1273" t="s">
        <v>8272</v>
      </c>
      <c r="M1273">
        <f t="shared" si="76"/>
        <v>102</v>
      </c>
      <c r="N1273" s="12" t="s">
        <v>8323</v>
      </c>
      <c r="O1273" t="s">
        <v>8324</v>
      </c>
      <c r="P1273" s="13">
        <f t="shared" si="77"/>
        <v>41561.683553240742</v>
      </c>
      <c r="Q1273" s="13">
        <f t="shared" si="78"/>
        <v>41591.725219907406</v>
      </c>
      <c r="R1273">
        <f t="shared" si="7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>
        <v>28</v>
      </c>
      <c r="L1274" t="s">
        <v>8272</v>
      </c>
      <c r="M1274">
        <f t="shared" si="76"/>
        <v>106</v>
      </c>
      <c r="N1274" s="12" t="s">
        <v>8323</v>
      </c>
      <c r="O1274" t="s">
        <v>8324</v>
      </c>
      <c r="P1274" s="13">
        <f t="shared" si="77"/>
        <v>40274.745127314818</v>
      </c>
      <c r="Q1274" s="13">
        <f t="shared" si="78"/>
        <v>40344.166666666664</v>
      </c>
      <c r="R1274">
        <f t="shared" si="7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>
        <v>54</v>
      </c>
      <c r="L1275" t="s">
        <v>8272</v>
      </c>
      <c r="M1275">
        <f t="shared" si="76"/>
        <v>104</v>
      </c>
      <c r="N1275" s="12" t="s">
        <v>8323</v>
      </c>
      <c r="O1275" t="s">
        <v>8324</v>
      </c>
      <c r="P1275" s="13">
        <f t="shared" si="77"/>
        <v>41852.730219907404</v>
      </c>
      <c r="Q1275" s="13">
        <f t="shared" si="78"/>
        <v>41882.730219907404</v>
      </c>
      <c r="R1275">
        <f t="shared" si="7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>
        <v>467</v>
      </c>
      <c r="L1276" t="s">
        <v>8272</v>
      </c>
      <c r="M1276">
        <f t="shared" si="76"/>
        <v>155</v>
      </c>
      <c r="N1276" s="12" t="s">
        <v>8323</v>
      </c>
      <c r="O1276" t="s">
        <v>8324</v>
      </c>
      <c r="P1276" s="13">
        <f t="shared" si="77"/>
        <v>41116.690104166664</v>
      </c>
      <c r="Q1276" s="13">
        <f t="shared" si="78"/>
        <v>41151.690104166664</v>
      </c>
      <c r="R1276">
        <f t="shared" si="7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>
        <v>389</v>
      </c>
      <c r="L1277" t="s">
        <v>8272</v>
      </c>
      <c r="M1277">
        <f t="shared" si="76"/>
        <v>162</v>
      </c>
      <c r="N1277" s="12" t="s">
        <v>8323</v>
      </c>
      <c r="O1277" t="s">
        <v>8324</v>
      </c>
      <c r="P1277" s="13">
        <f t="shared" si="77"/>
        <v>41458.867905092593</v>
      </c>
      <c r="Q1277" s="13">
        <f t="shared" si="78"/>
        <v>41493.867905092593</v>
      </c>
      <c r="R1277">
        <f t="shared" si="7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>
        <v>68</v>
      </c>
      <c r="L1278" t="s">
        <v>8272</v>
      </c>
      <c r="M1278">
        <f t="shared" si="76"/>
        <v>104</v>
      </c>
      <c r="N1278" s="12" t="s">
        <v>8323</v>
      </c>
      <c r="O1278" t="s">
        <v>8324</v>
      </c>
      <c r="P1278" s="13">
        <f t="shared" si="77"/>
        <v>40007.704247685186</v>
      </c>
      <c r="Q1278" s="13">
        <f t="shared" si="78"/>
        <v>40057.166666666664</v>
      </c>
      <c r="R1278">
        <f t="shared" si="7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>
        <v>413</v>
      </c>
      <c r="L1279" t="s">
        <v>8272</v>
      </c>
      <c r="M1279">
        <f t="shared" si="76"/>
        <v>106</v>
      </c>
      <c r="N1279" s="12" t="s">
        <v>8323</v>
      </c>
      <c r="O1279" t="s">
        <v>8324</v>
      </c>
      <c r="P1279" s="13">
        <f t="shared" si="77"/>
        <v>41121.561886574076</v>
      </c>
      <c r="Q1279" s="13">
        <f t="shared" si="78"/>
        <v>41156.561886574076</v>
      </c>
      <c r="R1279">
        <f t="shared" si="7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>
        <v>190</v>
      </c>
      <c r="L1280" t="s">
        <v>8272</v>
      </c>
      <c r="M1280">
        <f t="shared" si="76"/>
        <v>155</v>
      </c>
      <c r="N1280" s="12" t="s">
        <v>8323</v>
      </c>
      <c r="O1280" t="s">
        <v>8324</v>
      </c>
      <c r="P1280" s="13">
        <f t="shared" si="77"/>
        <v>41786.555162037039</v>
      </c>
      <c r="Q1280" s="13">
        <f t="shared" si="78"/>
        <v>41815.083333333336</v>
      </c>
      <c r="R1280">
        <f t="shared" si="7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>
        <v>189</v>
      </c>
      <c r="L1281" t="s">
        <v>8272</v>
      </c>
      <c r="M1281">
        <f t="shared" si="76"/>
        <v>111</v>
      </c>
      <c r="N1281" s="12" t="s">
        <v>8323</v>
      </c>
      <c r="O1281" t="s">
        <v>8324</v>
      </c>
      <c r="P1281" s="13">
        <f t="shared" si="77"/>
        <v>41682.099189814813</v>
      </c>
      <c r="Q1281" s="13">
        <f t="shared" si="78"/>
        <v>41722.057523148149</v>
      </c>
      <c r="R1281">
        <f t="shared" si="7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>
        <v>130</v>
      </c>
      <c r="L1282" t="s">
        <v>8272</v>
      </c>
      <c r="M1282">
        <f t="shared" ref="M1282:M1345" si="80">ROUND(E1282/D1282*100,0)</f>
        <v>111</v>
      </c>
      <c r="N1282" s="12" t="s">
        <v>8323</v>
      </c>
      <c r="O1282" t="s">
        <v>8324</v>
      </c>
      <c r="P1282" s="13">
        <f t="shared" ref="P1282:P1345" si="81">(((J1282/60)/60)/24)+DATE(1970,1,1)</f>
        <v>40513.757569444446</v>
      </c>
      <c r="Q1282" s="13">
        <f t="shared" ref="Q1282:Q1345" si="82">(((I1282/60)/60)/24)+DATE(1970,1,1)</f>
        <v>40603.757569444446</v>
      </c>
      <c r="R1282">
        <f t="shared" si="7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>
        <v>74</v>
      </c>
      <c r="L1283" t="s">
        <v>8272</v>
      </c>
      <c r="M1283">
        <f t="shared" si="80"/>
        <v>111</v>
      </c>
      <c r="N1283" s="12" t="s">
        <v>8323</v>
      </c>
      <c r="O1283" t="s">
        <v>8324</v>
      </c>
      <c r="P1283" s="13">
        <f t="shared" si="81"/>
        <v>41463.743472222224</v>
      </c>
      <c r="Q1283" s="13">
        <f t="shared" si="82"/>
        <v>41483.743472222224</v>
      </c>
      <c r="R1283">
        <f t="shared" ref="R1283:R1346" si="83">YEAR(P1283)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>
        <v>274</v>
      </c>
      <c r="L1284" t="s">
        <v>8272</v>
      </c>
      <c r="M1284">
        <f t="shared" si="80"/>
        <v>124</v>
      </c>
      <c r="N1284" s="12" t="s">
        <v>8323</v>
      </c>
      <c r="O1284" t="s">
        <v>8324</v>
      </c>
      <c r="P1284" s="13">
        <f t="shared" si="81"/>
        <v>41586.475173611114</v>
      </c>
      <c r="Q1284" s="13">
        <f t="shared" si="82"/>
        <v>41617.207638888889</v>
      </c>
      <c r="R1284">
        <f t="shared" si="83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>
        <v>22</v>
      </c>
      <c r="L1285" t="s">
        <v>8272</v>
      </c>
      <c r="M1285">
        <f t="shared" si="80"/>
        <v>211</v>
      </c>
      <c r="N1285" s="12" t="s">
        <v>8323</v>
      </c>
      <c r="O1285" t="s">
        <v>8324</v>
      </c>
      <c r="P1285" s="13">
        <f t="shared" si="81"/>
        <v>41320.717465277776</v>
      </c>
      <c r="Q1285" s="13">
        <f t="shared" si="82"/>
        <v>41344.166666666664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>
        <v>31</v>
      </c>
      <c r="L1286" t="s">
        <v>8267</v>
      </c>
      <c r="M1286">
        <f t="shared" si="80"/>
        <v>101</v>
      </c>
      <c r="N1286" s="12" t="s">
        <v>8315</v>
      </c>
      <c r="O1286" t="s">
        <v>8316</v>
      </c>
      <c r="P1286" s="13">
        <f t="shared" si="81"/>
        <v>42712.23474537037</v>
      </c>
      <c r="Q1286" s="13">
        <f t="shared" si="82"/>
        <v>42735.707638888889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>
        <v>63</v>
      </c>
      <c r="L1287" t="s">
        <v>8267</v>
      </c>
      <c r="M1287">
        <f t="shared" si="80"/>
        <v>102</v>
      </c>
      <c r="N1287" s="12" t="s">
        <v>8315</v>
      </c>
      <c r="O1287" t="s">
        <v>8316</v>
      </c>
      <c r="P1287" s="13">
        <f t="shared" si="81"/>
        <v>42160.583043981482</v>
      </c>
      <c r="Q1287" s="13">
        <f t="shared" si="82"/>
        <v>42175.583043981482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>
        <v>20</v>
      </c>
      <c r="L1288" t="s">
        <v>8267</v>
      </c>
      <c r="M1288">
        <f t="shared" si="80"/>
        <v>108</v>
      </c>
      <c r="N1288" s="12" t="s">
        <v>8315</v>
      </c>
      <c r="O1288" t="s">
        <v>8316</v>
      </c>
      <c r="P1288" s="13">
        <f t="shared" si="81"/>
        <v>42039.384571759263</v>
      </c>
      <c r="Q1288" s="13">
        <f t="shared" si="82"/>
        <v>42052.583333333328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>
        <v>25</v>
      </c>
      <c r="L1289" t="s">
        <v>8267</v>
      </c>
      <c r="M1289">
        <f t="shared" si="80"/>
        <v>242</v>
      </c>
      <c r="N1289" s="12" t="s">
        <v>8315</v>
      </c>
      <c r="O1289" t="s">
        <v>8316</v>
      </c>
      <c r="P1289" s="13">
        <f t="shared" si="81"/>
        <v>42107.621018518519</v>
      </c>
      <c r="Q1289" s="13">
        <f t="shared" si="82"/>
        <v>42167.621018518519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>
        <v>61</v>
      </c>
      <c r="L1290" t="s">
        <v>8267</v>
      </c>
      <c r="M1290">
        <f t="shared" si="80"/>
        <v>100</v>
      </c>
      <c r="N1290" s="12" t="s">
        <v>8315</v>
      </c>
      <c r="O1290" t="s">
        <v>8316</v>
      </c>
      <c r="P1290" s="13">
        <f t="shared" si="81"/>
        <v>42561.154664351852</v>
      </c>
      <c r="Q1290" s="13">
        <f t="shared" si="82"/>
        <v>42592.166666666672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>
        <v>52</v>
      </c>
      <c r="L1291" t="s">
        <v>8267</v>
      </c>
      <c r="M1291">
        <f t="shared" si="80"/>
        <v>125</v>
      </c>
      <c r="N1291" s="12" t="s">
        <v>8315</v>
      </c>
      <c r="O1291" t="s">
        <v>8316</v>
      </c>
      <c r="P1291" s="13">
        <f t="shared" si="81"/>
        <v>42709.134780092587</v>
      </c>
      <c r="Q1291" s="13">
        <f t="shared" si="82"/>
        <v>42739.134780092587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>
        <v>86</v>
      </c>
      <c r="L1292" t="s">
        <v>8267</v>
      </c>
      <c r="M1292">
        <f t="shared" si="80"/>
        <v>109</v>
      </c>
      <c r="N1292" s="12" t="s">
        <v>8315</v>
      </c>
      <c r="O1292" t="s">
        <v>8316</v>
      </c>
      <c r="P1292" s="13">
        <f t="shared" si="81"/>
        <v>42086.614942129629</v>
      </c>
      <c r="Q1292" s="13">
        <f t="shared" si="82"/>
        <v>42117.290972222225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>
        <v>42</v>
      </c>
      <c r="L1293" t="s">
        <v>8267</v>
      </c>
      <c r="M1293">
        <f t="shared" si="80"/>
        <v>146</v>
      </c>
      <c r="N1293" s="12" t="s">
        <v>8315</v>
      </c>
      <c r="O1293" t="s">
        <v>8316</v>
      </c>
      <c r="P1293" s="13">
        <f t="shared" si="81"/>
        <v>42064.652673611112</v>
      </c>
      <c r="Q1293" s="13">
        <f t="shared" si="82"/>
        <v>42101.291666666672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>
        <v>52</v>
      </c>
      <c r="L1294" t="s">
        <v>8267</v>
      </c>
      <c r="M1294">
        <f t="shared" si="80"/>
        <v>110</v>
      </c>
      <c r="N1294" s="12" t="s">
        <v>8315</v>
      </c>
      <c r="O1294" t="s">
        <v>8316</v>
      </c>
      <c r="P1294" s="13">
        <f t="shared" si="81"/>
        <v>42256.764212962968</v>
      </c>
      <c r="Q1294" s="13">
        <f t="shared" si="82"/>
        <v>42283.957638888889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>
        <v>120</v>
      </c>
      <c r="L1295" t="s">
        <v>8267</v>
      </c>
      <c r="M1295">
        <f t="shared" si="80"/>
        <v>102</v>
      </c>
      <c r="N1295" s="12" t="s">
        <v>8315</v>
      </c>
      <c r="O1295" t="s">
        <v>8316</v>
      </c>
      <c r="P1295" s="13">
        <f t="shared" si="81"/>
        <v>42292.701053240744</v>
      </c>
      <c r="Q1295" s="13">
        <f t="shared" si="82"/>
        <v>42322.742719907401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>
        <v>22</v>
      </c>
      <c r="L1296" t="s">
        <v>8267</v>
      </c>
      <c r="M1296">
        <f t="shared" si="80"/>
        <v>122</v>
      </c>
      <c r="N1296" s="12" t="s">
        <v>8315</v>
      </c>
      <c r="O1296" t="s">
        <v>8316</v>
      </c>
      <c r="P1296" s="13">
        <f t="shared" si="81"/>
        <v>42278.453668981485</v>
      </c>
      <c r="Q1296" s="13">
        <f t="shared" si="82"/>
        <v>42296.458333333328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>
        <v>64</v>
      </c>
      <c r="L1297" t="s">
        <v>8267</v>
      </c>
      <c r="M1297">
        <f t="shared" si="80"/>
        <v>102</v>
      </c>
      <c r="N1297" s="12" t="s">
        <v>8315</v>
      </c>
      <c r="O1297" t="s">
        <v>8316</v>
      </c>
      <c r="P1297" s="13">
        <f t="shared" si="81"/>
        <v>42184.572881944448</v>
      </c>
      <c r="Q1297" s="13">
        <f t="shared" si="82"/>
        <v>42214.708333333328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>
        <v>23</v>
      </c>
      <c r="L1298" t="s">
        <v>8267</v>
      </c>
      <c r="M1298">
        <f t="shared" si="80"/>
        <v>141</v>
      </c>
      <c r="N1298" s="12" t="s">
        <v>8315</v>
      </c>
      <c r="O1298" t="s">
        <v>8316</v>
      </c>
      <c r="P1298" s="13">
        <f t="shared" si="81"/>
        <v>42423.050613425927</v>
      </c>
      <c r="Q1298" s="13">
        <f t="shared" si="82"/>
        <v>42443.008946759262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>
        <v>238</v>
      </c>
      <c r="L1299" t="s">
        <v>8267</v>
      </c>
      <c r="M1299">
        <f t="shared" si="80"/>
        <v>110</v>
      </c>
      <c r="N1299" s="12" t="s">
        <v>8315</v>
      </c>
      <c r="O1299" t="s">
        <v>8316</v>
      </c>
      <c r="P1299" s="13">
        <f t="shared" si="81"/>
        <v>42461.747199074074</v>
      </c>
      <c r="Q1299" s="13">
        <f t="shared" si="82"/>
        <v>42491.747199074074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>
        <v>33</v>
      </c>
      <c r="L1300" t="s">
        <v>8267</v>
      </c>
      <c r="M1300">
        <f t="shared" si="80"/>
        <v>105</v>
      </c>
      <c r="N1300" s="12" t="s">
        <v>8315</v>
      </c>
      <c r="O1300" t="s">
        <v>8316</v>
      </c>
      <c r="P1300" s="13">
        <f t="shared" si="81"/>
        <v>42458.680925925932</v>
      </c>
      <c r="Q1300" s="13">
        <f t="shared" si="82"/>
        <v>42488.680925925932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>
        <v>32</v>
      </c>
      <c r="L1301" t="s">
        <v>8267</v>
      </c>
      <c r="M1301">
        <f t="shared" si="80"/>
        <v>124</v>
      </c>
      <c r="N1301" s="12" t="s">
        <v>8315</v>
      </c>
      <c r="O1301" t="s">
        <v>8316</v>
      </c>
      <c r="P1301" s="13">
        <f t="shared" si="81"/>
        <v>42169.814340277779</v>
      </c>
      <c r="Q1301" s="13">
        <f t="shared" si="82"/>
        <v>42199.814340277779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>
        <v>24</v>
      </c>
      <c r="L1302" t="s">
        <v>8267</v>
      </c>
      <c r="M1302">
        <f t="shared" si="80"/>
        <v>135</v>
      </c>
      <c r="N1302" s="12" t="s">
        <v>8315</v>
      </c>
      <c r="O1302" t="s">
        <v>8316</v>
      </c>
      <c r="P1302" s="13">
        <f t="shared" si="81"/>
        <v>42483.675208333334</v>
      </c>
      <c r="Q1302" s="13">
        <f t="shared" si="82"/>
        <v>42522.789583333331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>
        <v>29</v>
      </c>
      <c r="L1303" t="s">
        <v>8267</v>
      </c>
      <c r="M1303">
        <f t="shared" si="80"/>
        <v>103</v>
      </c>
      <c r="N1303" s="12" t="s">
        <v>8315</v>
      </c>
      <c r="O1303" t="s">
        <v>8316</v>
      </c>
      <c r="P1303" s="13">
        <f t="shared" si="81"/>
        <v>42195.749745370369</v>
      </c>
      <c r="Q1303" s="13">
        <f t="shared" si="82"/>
        <v>42206.125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>
        <v>50</v>
      </c>
      <c r="L1304" t="s">
        <v>8267</v>
      </c>
      <c r="M1304">
        <f t="shared" si="80"/>
        <v>100</v>
      </c>
      <c r="N1304" s="12" t="s">
        <v>8315</v>
      </c>
      <c r="O1304" t="s">
        <v>8316</v>
      </c>
      <c r="P1304" s="13">
        <f t="shared" si="81"/>
        <v>42675.057997685188</v>
      </c>
      <c r="Q1304" s="13">
        <f t="shared" si="82"/>
        <v>42705.099664351852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>
        <v>108</v>
      </c>
      <c r="L1305" t="s">
        <v>8267</v>
      </c>
      <c r="M1305">
        <f t="shared" si="80"/>
        <v>130</v>
      </c>
      <c r="N1305" s="12" t="s">
        <v>8315</v>
      </c>
      <c r="O1305" t="s">
        <v>8316</v>
      </c>
      <c r="P1305" s="13">
        <f t="shared" si="81"/>
        <v>42566.441203703704</v>
      </c>
      <c r="Q1305" s="13">
        <f t="shared" si="82"/>
        <v>42582.458333333328</v>
      </c>
      <c r="R1305">
        <f t="shared" si="83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>
        <v>104</v>
      </c>
      <c r="L1306" t="s">
        <v>8269</v>
      </c>
      <c r="M1306">
        <f t="shared" si="80"/>
        <v>40</v>
      </c>
      <c r="N1306" s="12" t="s">
        <v>8317</v>
      </c>
      <c r="O1306" t="s">
        <v>8319</v>
      </c>
      <c r="P1306" s="13">
        <f t="shared" si="81"/>
        <v>42747.194502314815</v>
      </c>
      <c r="Q1306" s="13">
        <f t="shared" si="82"/>
        <v>42807.152835648143</v>
      </c>
      <c r="R1306">
        <f t="shared" si="83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>
        <v>86</v>
      </c>
      <c r="L1307" t="s">
        <v>8269</v>
      </c>
      <c r="M1307">
        <f t="shared" si="80"/>
        <v>26</v>
      </c>
      <c r="N1307" s="12" t="s">
        <v>8317</v>
      </c>
      <c r="O1307" t="s">
        <v>8319</v>
      </c>
      <c r="P1307" s="13">
        <f t="shared" si="81"/>
        <v>42543.665601851855</v>
      </c>
      <c r="Q1307" s="13">
        <f t="shared" si="82"/>
        <v>42572.729166666672</v>
      </c>
      <c r="R1307">
        <f t="shared" si="83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>
        <v>356</v>
      </c>
      <c r="L1308" t="s">
        <v>8269</v>
      </c>
      <c r="M1308">
        <f t="shared" si="80"/>
        <v>65</v>
      </c>
      <c r="N1308" s="12" t="s">
        <v>8317</v>
      </c>
      <c r="O1308" t="s">
        <v>8319</v>
      </c>
      <c r="P1308" s="13">
        <f t="shared" si="81"/>
        <v>41947.457569444443</v>
      </c>
      <c r="Q1308" s="13">
        <f t="shared" si="82"/>
        <v>41977.457569444443</v>
      </c>
      <c r="R1308">
        <f t="shared" si="83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>
        <v>45</v>
      </c>
      <c r="L1309" t="s">
        <v>8269</v>
      </c>
      <c r="M1309">
        <f t="shared" si="80"/>
        <v>12</v>
      </c>
      <c r="N1309" s="12" t="s">
        <v>8317</v>
      </c>
      <c r="O1309" t="s">
        <v>8319</v>
      </c>
      <c r="P1309" s="13">
        <f t="shared" si="81"/>
        <v>42387.503229166665</v>
      </c>
      <c r="Q1309" s="13">
        <f t="shared" si="82"/>
        <v>42417.503229166665</v>
      </c>
      <c r="R1309">
        <f t="shared" si="83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>
        <v>38</v>
      </c>
      <c r="L1310" t="s">
        <v>8269</v>
      </c>
      <c r="M1310">
        <f t="shared" si="80"/>
        <v>11</v>
      </c>
      <c r="N1310" s="12" t="s">
        <v>8317</v>
      </c>
      <c r="O1310" t="s">
        <v>8319</v>
      </c>
      <c r="P1310" s="13">
        <f t="shared" si="81"/>
        <v>42611.613564814819</v>
      </c>
      <c r="Q1310" s="13">
        <f t="shared" si="82"/>
        <v>42651.613564814819</v>
      </c>
      <c r="R1310">
        <f t="shared" si="83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>
        <v>35</v>
      </c>
      <c r="L1311" t="s">
        <v>8269</v>
      </c>
      <c r="M1311">
        <f t="shared" si="80"/>
        <v>112</v>
      </c>
      <c r="N1311" s="12" t="s">
        <v>8317</v>
      </c>
      <c r="O1311" t="s">
        <v>8319</v>
      </c>
      <c r="P1311" s="13">
        <f t="shared" si="81"/>
        <v>42257.882731481484</v>
      </c>
      <c r="Q1311" s="13">
        <f t="shared" si="82"/>
        <v>42292.882731481484</v>
      </c>
      <c r="R1311">
        <f t="shared" si="83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>
        <v>24</v>
      </c>
      <c r="L1312" t="s">
        <v>8269</v>
      </c>
      <c r="M1312">
        <f t="shared" si="80"/>
        <v>16</v>
      </c>
      <c r="N1312" s="12" t="s">
        <v>8317</v>
      </c>
      <c r="O1312" t="s">
        <v>8319</v>
      </c>
      <c r="P1312" s="13">
        <f t="shared" si="81"/>
        <v>42556.667245370365</v>
      </c>
      <c r="Q1312" s="13">
        <f t="shared" si="82"/>
        <v>42601.667245370365</v>
      </c>
      <c r="R1312">
        <f t="shared" si="83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>
        <v>100</v>
      </c>
      <c r="L1313" t="s">
        <v>8269</v>
      </c>
      <c r="M1313">
        <f t="shared" si="80"/>
        <v>32</v>
      </c>
      <c r="N1313" s="12" t="s">
        <v>8317</v>
      </c>
      <c r="O1313" t="s">
        <v>8319</v>
      </c>
      <c r="P1313" s="13">
        <f t="shared" si="81"/>
        <v>42669.802303240736</v>
      </c>
      <c r="Q1313" s="13">
        <f t="shared" si="82"/>
        <v>42704.843969907408</v>
      </c>
      <c r="R1313">
        <f t="shared" si="83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>
        <v>1</v>
      </c>
      <c r="L1314" t="s">
        <v>8269</v>
      </c>
      <c r="M1314">
        <f t="shared" si="80"/>
        <v>1</v>
      </c>
      <c r="N1314" s="12" t="s">
        <v>8317</v>
      </c>
      <c r="O1314" t="s">
        <v>8319</v>
      </c>
      <c r="P1314" s="13">
        <f t="shared" si="81"/>
        <v>42082.702800925923</v>
      </c>
      <c r="Q1314" s="13">
        <f t="shared" si="82"/>
        <v>42112.702800925923</v>
      </c>
      <c r="R1314">
        <f t="shared" si="83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>
        <v>122</v>
      </c>
      <c r="L1315" t="s">
        <v>8269</v>
      </c>
      <c r="M1315">
        <f t="shared" si="80"/>
        <v>31</v>
      </c>
      <c r="N1315" s="12" t="s">
        <v>8317</v>
      </c>
      <c r="O1315" t="s">
        <v>8319</v>
      </c>
      <c r="P1315" s="13">
        <f t="shared" si="81"/>
        <v>42402.709652777776</v>
      </c>
      <c r="Q1315" s="13">
        <f t="shared" si="82"/>
        <v>42432.709652777776</v>
      </c>
      <c r="R1315">
        <f t="shared" si="83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>
        <v>11</v>
      </c>
      <c r="L1316" t="s">
        <v>8269</v>
      </c>
      <c r="M1316">
        <f t="shared" si="80"/>
        <v>1</v>
      </c>
      <c r="N1316" s="12" t="s">
        <v>8317</v>
      </c>
      <c r="O1316" t="s">
        <v>8319</v>
      </c>
      <c r="P1316" s="13">
        <f t="shared" si="81"/>
        <v>42604.669675925921</v>
      </c>
      <c r="Q1316" s="13">
        <f t="shared" si="82"/>
        <v>42664.669675925921</v>
      </c>
      <c r="R1316">
        <f t="shared" si="83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>
        <v>248</v>
      </c>
      <c r="L1317" t="s">
        <v>8269</v>
      </c>
      <c r="M1317">
        <f t="shared" si="80"/>
        <v>40</v>
      </c>
      <c r="N1317" s="12" t="s">
        <v>8317</v>
      </c>
      <c r="O1317" t="s">
        <v>8319</v>
      </c>
      <c r="P1317" s="13">
        <f t="shared" si="81"/>
        <v>42278.498240740737</v>
      </c>
      <c r="Q1317" s="13">
        <f t="shared" si="82"/>
        <v>42314.041666666672</v>
      </c>
      <c r="R1317">
        <f t="shared" si="83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>
        <v>1</v>
      </c>
      <c r="L1318" t="s">
        <v>8269</v>
      </c>
      <c r="M1318">
        <f t="shared" si="80"/>
        <v>0</v>
      </c>
      <c r="N1318" s="12" t="s">
        <v>8317</v>
      </c>
      <c r="O1318" t="s">
        <v>8319</v>
      </c>
      <c r="P1318" s="13">
        <f t="shared" si="81"/>
        <v>42393.961909722217</v>
      </c>
      <c r="Q1318" s="13">
        <f t="shared" si="82"/>
        <v>42428.961909722217</v>
      </c>
      <c r="R1318">
        <f t="shared" si="83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>
        <v>19</v>
      </c>
      <c r="L1319" t="s">
        <v>8269</v>
      </c>
      <c r="M1319">
        <f t="shared" si="80"/>
        <v>6</v>
      </c>
      <c r="N1319" s="12" t="s">
        <v>8317</v>
      </c>
      <c r="O1319" t="s">
        <v>8319</v>
      </c>
      <c r="P1319" s="13">
        <f t="shared" si="81"/>
        <v>42520.235486111109</v>
      </c>
      <c r="Q1319" s="13">
        <f t="shared" si="82"/>
        <v>42572.583333333328</v>
      </c>
      <c r="R1319">
        <f t="shared" si="83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>
        <v>135</v>
      </c>
      <c r="L1320" t="s">
        <v>8269</v>
      </c>
      <c r="M1320">
        <f t="shared" si="80"/>
        <v>15</v>
      </c>
      <c r="N1320" s="12" t="s">
        <v>8317</v>
      </c>
      <c r="O1320" t="s">
        <v>8319</v>
      </c>
      <c r="P1320" s="13">
        <f t="shared" si="81"/>
        <v>41985.043657407412</v>
      </c>
      <c r="Q1320" s="13">
        <f t="shared" si="82"/>
        <v>42015.043657407412</v>
      </c>
      <c r="R1320">
        <f t="shared" si="83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>
        <v>9</v>
      </c>
      <c r="L1321" t="s">
        <v>8269</v>
      </c>
      <c r="M1321">
        <f t="shared" si="80"/>
        <v>15</v>
      </c>
      <c r="N1321" s="12" t="s">
        <v>8317</v>
      </c>
      <c r="O1321" t="s">
        <v>8319</v>
      </c>
      <c r="P1321" s="13">
        <f t="shared" si="81"/>
        <v>41816.812094907407</v>
      </c>
      <c r="Q1321" s="13">
        <f t="shared" si="82"/>
        <v>41831.666666666664</v>
      </c>
      <c r="R1321">
        <f t="shared" si="83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>
        <v>3</v>
      </c>
      <c r="L1322" t="s">
        <v>8269</v>
      </c>
      <c r="M1322">
        <f t="shared" si="80"/>
        <v>1</v>
      </c>
      <c r="N1322" s="12" t="s">
        <v>8317</v>
      </c>
      <c r="O1322" t="s">
        <v>8319</v>
      </c>
      <c r="P1322" s="13">
        <f t="shared" si="81"/>
        <v>42705.690347222218</v>
      </c>
      <c r="Q1322" s="13">
        <f t="shared" si="82"/>
        <v>42734.958333333328</v>
      </c>
      <c r="R1322">
        <f t="shared" si="83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>
        <v>7</v>
      </c>
      <c r="L1323" t="s">
        <v>8269</v>
      </c>
      <c r="M1323">
        <f t="shared" si="80"/>
        <v>1</v>
      </c>
      <c r="N1323" s="12" t="s">
        <v>8317</v>
      </c>
      <c r="O1323" t="s">
        <v>8319</v>
      </c>
      <c r="P1323" s="13">
        <f t="shared" si="81"/>
        <v>42697.74927083333</v>
      </c>
      <c r="Q1323" s="13">
        <f t="shared" si="82"/>
        <v>42727.74927083333</v>
      </c>
      <c r="R1323">
        <f t="shared" si="83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>
        <v>4</v>
      </c>
      <c r="L1324" t="s">
        <v>8269</v>
      </c>
      <c r="M1324">
        <f t="shared" si="80"/>
        <v>0</v>
      </c>
      <c r="N1324" s="12" t="s">
        <v>8317</v>
      </c>
      <c r="O1324" t="s">
        <v>8319</v>
      </c>
      <c r="P1324" s="13">
        <f t="shared" si="81"/>
        <v>42115.656539351854</v>
      </c>
      <c r="Q1324" s="13">
        <f t="shared" si="82"/>
        <v>42145.656539351854</v>
      </c>
      <c r="R1324">
        <f t="shared" si="83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>
        <v>44</v>
      </c>
      <c r="L1325" t="s">
        <v>8269</v>
      </c>
      <c r="M1325">
        <f t="shared" si="80"/>
        <v>9</v>
      </c>
      <c r="N1325" s="12" t="s">
        <v>8317</v>
      </c>
      <c r="O1325" t="s">
        <v>8319</v>
      </c>
      <c r="P1325" s="13">
        <f t="shared" si="81"/>
        <v>42451.698449074072</v>
      </c>
      <c r="Q1325" s="13">
        <f t="shared" si="82"/>
        <v>42486.288194444445</v>
      </c>
      <c r="R1325">
        <f t="shared" si="83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>
        <v>90</v>
      </c>
      <c r="L1326" t="s">
        <v>8269</v>
      </c>
      <c r="M1326">
        <f t="shared" si="80"/>
        <v>10</v>
      </c>
      <c r="N1326" s="12" t="s">
        <v>8317</v>
      </c>
      <c r="O1326" t="s">
        <v>8319</v>
      </c>
      <c r="P1326" s="13">
        <f t="shared" si="81"/>
        <v>42626.633703703701</v>
      </c>
      <c r="Q1326" s="13">
        <f t="shared" si="82"/>
        <v>42656.633703703701</v>
      </c>
      <c r="R1326">
        <f t="shared" si="83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>
        <v>8</v>
      </c>
      <c r="L1327" t="s">
        <v>8269</v>
      </c>
      <c r="M1327">
        <f t="shared" si="80"/>
        <v>2</v>
      </c>
      <c r="N1327" s="12" t="s">
        <v>8317</v>
      </c>
      <c r="O1327" t="s">
        <v>8319</v>
      </c>
      <c r="P1327" s="13">
        <f t="shared" si="81"/>
        <v>42704.086053240739</v>
      </c>
      <c r="Q1327" s="13">
        <f t="shared" si="82"/>
        <v>42734.086053240739</v>
      </c>
      <c r="R1327">
        <f t="shared" si="83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>
        <v>11</v>
      </c>
      <c r="L1328" t="s">
        <v>8269</v>
      </c>
      <c r="M1328">
        <f t="shared" si="80"/>
        <v>1</v>
      </c>
      <c r="N1328" s="12" t="s">
        <v>8317</v>
      </c>
      <c r="O1328" t="s">
        <v>8319</v>
      </c>
      <c r="P1328" s="13">
        <f t="shared" si="81"/>
        <v>41974.791990740734</v>
      </c>
      <c r="Q1328" s="13">
        <f t="shared" si="82"/>
        <v>42019.791990740734</v>
      </c>
      <c r="R1328">
        <f t="shared" si="83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>
        <v>41</v>
      </c>
      <c r="L1329" t="s">
        <v>8269</v>
      </c>
      <c r="M1329">
        <f t="shared" si="80"/>
        <v>4</v>
      </c>
      <c r="N1329" s="12" t="s">
        <v>8317</v>
      </c>
      <c r="O1329" t="s">
        <v>8319</v>
      </c>
      <c r="P1329" s="13">
        <f t="shared" si="81"/>
        <v>42123.678645833337</v>
      </c>
      <c r="Q1329" s="13">
        <f t="shared" si="82"/>
        <v>42153.678645833337</v>
      </c>
      <c r="R1329">
        <f t="shared" si="83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>
        <v>15</v>
      </c>
      <c r="L1330" t="s">
        <v>8269</v>
      </c>
      <c r="M1330">
        <f t="shared" si="80"/>
        <v>2</v>
      </c>
      <c r="N1330" s="12" t="s">
        <v>8317</v>
      </c>
      <c r="O1330" t="s">
        <v>8319</v>
      </c>
      <c r="P1330" s="13">
        <f t="shared" si="81"/>
        <v>42612.642754629633</v>
      </c>
      <c r="Q1330" s="13">
        <f t="shared" si="82"/>
        <v>42657.642754629633</v>
      </c>
      <c r="R1330">
        <f t="shared" si="83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>
        <v>9</v>
      </c>
      <c r="L1331" t="s">
        <v>8269</v>
      </c>
      <c r="M1331">
        <f t="shared" si="80"/>
        <v>1</v>
      </c>
      <c r="N1331" s="12" t="s">
        <v>8317</v>
      </c>
      <c r="O1331" t="s">
        <v>8319</v>
      </c>
      <c r="P1331" s="13">
        <f t="shared" si="81"/>
        <v>41935.221585648149</v>
      </c>
      <c r="Q1331" s="13">
        <f t="shared" si="82"/>
        <v>41975.263252314813</v>
      </c>
      <c r="R1331">
        <f t="shared" si="83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>
        <v>50</v>
      </c>
      <c r="L1332" t="s">
        <v>8269</v>
      </c>
      <c r="M1332">
        <f t="shared" si="80"/>
        <v>22</v>
      </c>
      <c r="N1332" s="12" t="s">
        <v>8317</v>
      </c>
      <c r="O1332" t="s">
        <v>8319</v>
      </c>
      <c r="P1332" s="13">
        <f t="shared" si="81"/>
        <v>42522.276724537034</v>
      </c>
      <c r="Q1332" s="13">
        <f t="shared" si="82"/>
        <v>42553.166666666672</v>
      </c>
      <c r="R1332">
        <f t="shared" si="83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>
        <v>34</v>
      </c>
      <c r="L1333" t="s">
        <v>8269</v>
      </c>
      <c r="M1333">
        <f t="shared" si="80"/>
        <v>1</v>
      </c>
      <c r="N1333" s="12" t="s">
        <v>8317</v>
      </c>
      <c r="O1333" t="s">
        <v>8319</v>
      </c>
      <c r="P1333" s="13">
        <f t="shared" si="81"/>
        <v>42569.50409722222</v>
      </c>
      <c r="Q1333" s="13">
        <f t="shared" si="82"/>
        <v>42599.50409722222</v>
      </c>
      <c r="R1333">
        <f t="shared" si="83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>
        <v>0</v>
      </c>
      <c r="L1334" t="s">
        <v>8269</v>
      </c>
      <c r="M1334">
        <f t="shared" si="80"/>
        <v>0</v>
      </c>
      <c r="N1334" s="12" t="s">
        <v>8317</v>
      </c>
      <c r="O1334" t="s">
        <v>8319</v>
      </c>
      <c r="P1334" s="13">
        <f t="shared" si="81"/>
        <v>42732.060277777782</v>
      </c>
      <c r="Q1334" s="13">
        <f t="shared" si="82"/>
        <v>42762.060277777782</v>
      </c>
      <c r="R1334">
        <f t="shared" si="83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>
        <v>0</v>
      </c>
      <c r="L1335" t="s">
        <v>8269</v>
      </c>
      <c r="M1335">
        <f t="shared" si="80"/>
        <v>0</v>
      </c>
      <c r="N1335" s="12" t="s">
        <v>8317</v>
      </c>
      <c r="O1335" t="s">
        <v>8319</v>
      </c>
      <c r="P1335" s="13">
        <f t="shared" si="81"/>
        <v>41806.106770833336</v>
      </c>
      <c r="Q1335" s="13">
        <f t="shared" si="82"/>
        <v>41836.106770833336</v>
      </c>
      <c r="R1335">
        <f t="shared" si="83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>
        <v>276</v>
      </c>
      <c r="L1336" t="s">
        <v>8269</v>
      </c>
      <c r="M1336">
        <f t="shared" si="80"/>
        <v>11</v>
      </c>
      <c r="N1336" s="12" t="s">
        <v>8317</v>
      </c>
      <c r="O1336" t="s">
        <v>8319</v>
      </c>
      <c r="P1336" s="13">
        <f t="shared" si="81"/>
        <v>42410.774155092593</v>
      </c>
      <c r="Q1336" s="13">
        <f t="shared" si="82"/>
        <v>42440.774155092593</v>
      </c>
      <c r="R1336">
        <f t="shared" si="83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>
        <v>16</v>
      </c>
      <c r="L1337" t="s">
        <v>8269</v>
      </c>
      <c r="M1337">
        <f t="shared" si="80"/>
        <v>20</v>
      </c>
      <c r="N1337" s="12" t="s">
        <v>8317</v>
      </c>
      <c r="O1337" t="s">
        <v>8319</v>
      </c>
      <c r="P1337" s="13">
        <f t="shared" si="81"/>
        <v>42313.936365740738</v>
      </c>
      <c r="Q1337" s="13">
        <f t="shared" si="82"/>
        <v>42343.936365740738</v>
      </c>
      <c r="R1337">
        <f t="shared" si="83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>
        <v>224</v>
      </c>
      <c r="L1338" t="s">
        <v>8269</v>
      </c>
      <c r="M1338">
        <f t="shared" si="80"/>
        <v>85</v>
      </c>
      <c r="N1338" s="12" t="s">
        <v>8317</v>
      </c>
      <c r="O1338" t="s">
        <v>8319</v>
      </c>
      <c r="P1338" s="13">
        <f t="shared" si="81"/>
        <v>41955.863750000004</v>
      </c>
      <c r="Q1338" s="13">
        <f t="shared" si="82"/>
        <v>41990.863750000004</v>
      </c>
      <c r="R1338">
        <f t="shared" si="83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>
        <v>140</v>
      </c>
      <c r="L1339" t="s">
        <v>8269</v>
      </c>
      <c r="M1339">
        <f t="shared" si="80"/>
        <v>49</v>
      </c>
      <c r="N1339" s="12" t="s">
        <v>8317</v>
      </c>
      <c r="O1339" t="s">
        <v>8319</v>
      </c>
      <c r="P1339" s="13">
        <f t="shared" si="81"/>
        <v>42767.577303240745</v>
      </c>
      <c r="Q1339" s="13">
        <f t="shared" si="82"/>
        <v>42797.577303240745</v>
      </c>
      <c r="R1339">
        <f t="shared" si="83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>
        <v>15</v>
      </c>
      <c r="L1340" t="s">
        <v>8269</v>
      </c>
      <c r="M1340">
        <f t="shared" si="80"/>
        <v>3</v>
      </c>
      <c r="N1340" s="12" t="s">
        <v>8317</v>
      </c>
      <c r="O1340" t="s">
        <v>8319</v>
      </c>
      <c r="P1340" s="13">
        <f t="shared" si="81"/>
        <v>42188.803622685184</v>
      </c>
      <c r="Q1340" s="13">
        <f t="shared" si="82"/>
        <v>42218.803622685184</v>
      </c>
      <c r="R1340">
        <f t="shared" si="83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>
        <v>37</v>
      </c>
      <c r="L1341" t="s">
        <v>8269</v>
      </c>
      <c r="M1341">
        <f t="shared" si="80"/>
        <v>7</v>
      </c>
      <c r="N1341" s="12" t="s">
        <v>8317</v>
      </c>
      <c r="O1341" t="s">
        <v>8319</v>
      </c>
      <c r="P1341" s="13">
        <f t="shared" si="81"/>
        <v>41936.647164351853</v>
      </c>
      <c r="Q1341" s="13">
        <f t="shared" si="82"/>
        <v>41981.688831018517</v>
      </c>
      <c r="R1341">
        <f t="shared" si="83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>
        <v>0</v>
      </c>
      <c r="L1342" t="s">
        <v>8269</v>
      </c>
      <c r="M1342">
        <f t="shared" si="80"/>
        <v>0</v>
      </c>
      <c r="N1342" s="12" t="s">
        <v>8317</v>
      </c>
      <c r="O1342" t="s">
        <v>8319</v>
      </c>
      <c r="P1342" s="13">
        <f t="shared" si="81"/>
        <v>41836.595520833333</v>
      </c>
      <c r="Q1342" s="13">
        <f t="shared" si="82"/>
        <v>41866.595520833333</v>
      </c>
      <c r="R1342">
        <f t="shared" si="83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>
        <v>46</v>
      </c>
      <c r="L1343" t="s">
        <v>8269</v>
      </c>
      <c r="M1343">
        <f t="shared" si="80"/>
        <v>70</v>
      </c>
      <c r="N1343" s="12" t="s">
        <v>8317</v>
      </c>
      <c r="O1343" t="s">
        <v>8319</v>
      </c>
      <c r="P1343" s="13">
        <f t="shared" si="81"/>
        <v>42612.624039351853</v>
      </c>
      <c r="Q1343" s="13">
        <f t="shared" si="82"/>
        <v>42644.624039351853</v>
      </c>
      <c r="R1343">
        <f t="shared" si="83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>
        <v>1</v>
      </c>
      <c r="L1344" t="s">
        <v>8269</v>
      </c>
      <c r="M1344">
        <f t="shared" si="80"/>
        <v>0</v>
      </c>
      <c r="N1344" s="12" t="s">
        <v>8317</v>
      </c>
      <c r="O1344" t="s">
        <v>8319</v>
      </c>
      <c r="P1344" s="13">
        <f t="shared" si="81"/>
        <v>42172.816423611104</v>
      </c>
      <c r="Q1344" s="13">
        <f t="shared" si="82"/>
        <v>42202.816423611104</v>
      </c>
      <c r="R1344">
        <f t="shared" si="83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>
        <v>323</v>
      </c>
      <c r="L1345" t="s">
        <v>8269</v>
      </c>
      <c r="M1345">
        <f t="shared" si="80"/>
        <v>102</v>
      </c>
      <c r="N1345" s="12" t="s">
        <v>8317</v>
      </c>
      <c r="O1345" t="s">
        <v>8319</v>
      </c>
      <c r="P1345" s="13">
        <f t="shared" si="81"/>
        <v>42542.526423611111</v>
      </c>
      <c r="Q1345" s="13">
        <f t="shared" si="82"/>
        <v>42601.165972222225</v>
      </c>
      <c r="R1345">
        <f t="shared" si="83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>
        <v>139</v>
      </c>
      <c r="L1346" t="s">
        <v>8270</v>
      </c>
      <c r="M1346">
        <f t="shared" ref="M1346:M1409" si="84">ROUND(E1346/D1346*100,0)</f>
        <v>378</v>
      </c>
      <c r="N1346" s="12" t="s">
        <v>8320</v>
      </c>
      <c r="O1346" t="s">
        <v>8321</v>
      </c>
      <c r="P1346" s="13">
        <f t="shared" ref="P1346:P1409" si="85">(((J1346/60)/60)/24)+DATE(1970,1,1)</f>
        <v>42522.789803240739</v>
      </c>
      <c r="Q1346" s="13">
        <f t="shared" ref="Q1346:Q1409" si="86">(((I1346/60)/60)/24)+DATE(1970,1,1)</f>
        <v>42551.789803240739</v>
      </c>
      <c r="R1346">
        <f t="shared" si="83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>
        <v>7</v>
      </c>
      <c r="L1347" t="s">
        <v>8270</v>
      </c>
      <c r="M1347">
        <f t="shared" si="84"/>
        <v>125</v>
      </c>
      <c r="N1347" s="12" t="s">
        <v>8320</v>
      </c>
      <c r="O1347" t="s">
        <v>8321</v>
      </c>
      <c r="P1347" s="13">
        <f t="shared" si="85"/>
        <v>41799.814340277779</v>
      </c>
      <c r="Q1347" s="13">
        <f t="shared" si="86"/>
        <v>41834.814340277779</v>
      </c>
      <c r="R1347">
        <f t="shared" ref="R1347:R1410" si="87">YEAR(P1347)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>
        <v>149</v>
      </c>
      <c r="L1348" t="s">
        <v>8270</v>
      </c>
      <c r="M1348">
        <f t="shared" si="84"/>
        <v>147</v>
      </c>
      <c r="N1348" s="12" t="s">
        <v>8320</v>
      </c>
      <c r="O1348" t="s">
        <v>8321</v>
      </c>
      <c r="P1348" s="13">
        <f t="shared" si="85"/>
        <v>41422.075821759259</v>
      </c>
      <c r="Q1348" s="13">
        <f t="shared" si="86"/>
        <v>41452.075821759259</v>
      </c>
      <c r="R1348">
        <f t="shared" si="87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>
        <v>31</v>
      </c>
      <c r="L1349" t="s">
        <v>8270</v>
      </c>
      <c r="M1349">
        <f t="shared" si="84"/>
        <v>102</v>
      </c>
      <c r="N1349" s="12" t="s">
        <v>8320</v>
      </c>
      <c r="O1349" t="s">
        <v>8321</v>
      </c>
      <c r="P1349" s="13">
        <f t="shared" si="85"/>
        <v>42040.638020833328</v>
      </c>
      <c r="Q1349" s="13">
        <f t="shared" si="86"/>
        <v>42070.638020833328</v>
      </c>
      <c r="R1349">
        <f t="shared" si="87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>
        <v>26</v>
      </c>
      <c r="L1350" t="s">
        <v>8270</v>
      </c>
      <c r="M1350">
        <f t="shared" si="84"/>
        <v>102</v>
      </c>
      <c r="N1350" s="12" t="s">
        <v>8320</v>
      </c>
      <c r="O1350" t="s">
        <v>8321</v>
      </c>
      <c r="P1350" s="13">
        <f t="shared" si="85"/>
        <v>41963.506168981476</v>
      </c>
      <c r="Q1350" s="13">
        <f t="shared" si="86"/>
        <v>41991.506168981476</v>
      </c>
      <c r="R1350">
        <f t="shared" si="87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>
        <v>172</v>
      </c>
      <c r="L1351" t="s">
        <v>8270</v>
      </c>
      <c r="M1351">
        <f t="shared" si="84"/>
        <v>204</v>
      </c>
      <c r="N1351" s="12" t="s">
        <v>8320</v>
      </c>
      <c r="O1351" t="s">
        <v>8321</v>
      </c>
      <c r="P1351" s="13">
        <f t="shared" si="85"/>
        <v>42317.33258101852</v>
      </c>
      <c r="Q1351" s="13">
        <f t="shared" si="86"/>
        <v>42354.290972222225</v>
      </c>
      <c r="R1351">
        <f t="shared" si="87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>
        <v>78</v>
      </c>
      <c r="L1352" t="s">
        <v>8270</v>
      </c>
      <c r="M1352">
        <f t="shared" si="84"/>
        <v>104</v>
      </c>
      <c r="N1352" s="12" t="s">
        <v>8320</v>
      </c>
      <c r="O1352" t="s">
        <v>8321</v>
      </c>
      <c r="P1352" s="13">
        <f t="shared" si="85"/>
        <v>42334.013124999998</v>
      </c>
      <c r="Q1352" s="13">
        <f t="shared" si="86"/>
        <v>42364.013124999998</v>
      </c>
      <c r="R1352">
        <f t="shared" si="87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>
        <v>120</v>
      </c>
      <c r="L1353" t="s">
        <v>8270</v>
      </c>
      <c r="M1353">
        <f t="shared" si="84"/>
        <v>101</v>
      </c>
      <c r="N1353" s="12" t="s">
        <v>8320</v>
      </c>
      <c r="O1353" t="s">
        <v>8321</v>
      </c>
      <c r="P1353" s="13">
        <f t="shared" si="85"/>
        <v>42382.74009259259</v>
      </c>
      <c r="Q1353" s="13">
        <f t="shared" si="86"/>
        <v>42412.74009259259</v>
      </c>
      <c r="R1353">
        <f t="shared" si="87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>
        <v>227</v>
      </c>
      <c r="L1354" t="s">
        <v>8270</v>
      </c>
      <c r="M1354">
        <f t="shared" si="84"/>
        <v>136</v>
      </c>
      <c r="N1354" s="12" t="s">
        <v>8320</v>
      </c>
      <c r="O1354" t="s">
        <v>8321</v>
      </c>
      <c r="P1354" s="13">
        <f t="shared" si="85"/>
        <v>42200.578310185185</v>
      </c>
      <c r="Q1354" s="13">
        <f t="shared" si="86"/>
        <v>42252.165972222225</v>
      </c>
      <c r="R1354">
        <f t="shared" si="87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>
        <v>42</v>
      </c>
      <c r="L1355" t="s">
        <v>8270</v>
      </c>
      <c r="M1355">
        <f t="shared" si="84"/>
        <v>134</v>
      </c>
      <c r="N1355" s="12" t="s">
        <v>8320</v>
      </c>
      <c r="O1355" t="s">
        <v>8321</v>
      </c>
      <c r="P1355" s="13">
        <f t="shared" si="85"/>
        <v>41309.11791666667</v>
      </c>
      <c r="Q1355" s="13">
        <f t="shared" si="86"/>
        <v>41344</v>
      </c>
      <c r="R1355">
        <f t="shared" si="87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>
        <v>64</v>
      </c>
      <c r="L1356" t="s">
        <v>8270</v>
      </c>
      <c r="M1356">
        <f t="shared" si="84"/>
        <v>130</v>
      </c>
      <c r="N1356" s="12" t="s">
        <v>8320</v>
      </c>
      <c r="O1356" t="s">
        <v>8321</v>
      </c>
      <c r="P1356" s="13">
        <f t="shared" si="85"/>
        <v>42502.807627314818</v>
      </c>
      <c r="Q1356" s="13">
        <f t="shared" si="86"/>
        <v>42532.807627314818</v>
      </c>
      <c r="R1356">
        <f t="shared" si="87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>
        <v>121</v>
      </c>
      <c r="L1357" t="s">
        <v>8270</v>
      </c>
      <c r="M1357">
        <f t="shared" si="84"/>
        <v>123</v>
      </c>
      <c r="N1357" s="12" t="s">
        <v>8320</v>
      </c>
      <c r="O1357" t="s">
        <v>8321</v>
      </c>
      <c r="P1357" s="13">
        <f t="shared" si="85"/>
        <v>41213.254687499997</v>
      </c>
      <c r="Q1357" s="13">
        <f t="shared" si="86"/>
        <v>41243.416666666664</v>
      </c>
      <c r="R1357">
        <f t="shared" si="87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>
        <v>87</v>
      </c>
      <c r="L1358" t="s">
        <v>8270</v>
      </c>
      <c r="M1358">
        <f t="shared" si="84"/>
        <v>183</v>
      </c>
      <c r="N1358" s="12" t="s">
        <v>8320</v>
      </c>
      <c r="O1358" t="s">
        <v>8321</v>
      </c>
      <c r="P1358" s="13">
        <f t="shared" si="85"/>
        <v>41430.038888888892</v>
      </c>
      <c r="Q1358" s="13">
        <f t="shared" si="86"/>
        <v>41460.038888888892</v>
      </c>
      <c r="R1358">
        <f t="shared" si="87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>
        <v>65</v>
      </c>
      <c r="L1359" t="s">
        <v>8270</v>
      </c>
      <c r="M1359">
        <f t="shared" si="84"/>
        <v>125</v>
      </c>
      <c r="N1359" s="12" t="s">
        <v>8320</v>
      </c>
      <c r="O1359" t="s">
        <v>8321</v>
      </c>
      <c r="P1359" s="13">
        <f t="shared" si="85"/>
        <v>41304.962233796294</v>
      </c>
      <c r="Q1359" s="13">
        <f t="shared" si="86"/>
        <v>41334.249305555553</v>
      </c>
      <c r="R1359">
        <f t="shared" si="87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>
        <v>49</v>
      </c>
      <c r="L1360" t="s">
        <v>8270</v>
      </c>
      <c r="M1360">
        <f t="shared" si="84"/>
        <v>112</v>
      </c>
      <c r="N1360" s="12" t="s">
        <v>8320</v>
      </c>
      <c r="O1360" t="s">
        <v>8321</v>
      </c>
      <c r="P1360" s="13">
        <f t="shared" si="85"/>
        <v>40689.570868055554</v>
      </c>
      <c r="Q1360" s="13">
        <f t="shared" si="86"/>
        <v>40719.570868055554</v>
      </c>
      <c r="R1360">
        <f t="shared" si="87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>
        <v>19</v>
      </c>
      <c r="L1361" t="s">
        <v>8270</v>
      </c>
      <c r="M1361">
        <f t="shared" si="84"/>
        <v>116</v>
      </c>
      <c r="N1361" s="12" t="s">
        <v>8320</v>
      </c>
      <c r="O1361" t="s">
        <v>8321</v>
      </c>
      <c r="P1361" s="13">
        <f t="shared" si="85"/>
        <v>40668.814699074072</v>
      </c>
      <c r="Q1361" s="13">
        <f t="shared" si="86"/>
        <v>40730.814699074072</v>
      </c>
      <c r="R1361">
        <f t="shared" si="87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>
        <v>81</v>
      </c>
      <c r="L1362" t="s">
        <v>8270</v>
      </c>
      <c r="M1362">
        <f t="shared" si="84"/>
        <v>173</v>
      </c>
      <c r="N1362" s="12" t="s">
        <v>8320</v>
      </c>
      <c r="O1362" t="s">
        <v>8321</v>
      </c>
      <c r="P1362" s="13">
        <f t="shared" si="85"/>
        <v>41095.900694444441</v>
      </c>
      <c r="Q1362" s="13">
        <f t="shared" si="86"/>
        <v>41123.900694444441</v>
      </c>
      <c r="R1362">
        <f t="shared" si="87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>
        <v>264</v>
      </c>
      <c r="L1363" t="s">
        <v>8270</v>
      </c>
      <c r="M1363">
        <f t="shared" si="84"/>
        <v>126</v>
      </c>
      <c r="N1363" s="12" t="s">
        <v>8320</v>
      </c>
      <c r="O1363" t="s">
        <v>8321</v>
      </c>
      <c r="P1363" s="13">
        <f t="shared" si="85"/>
        <v>41781.717268518521</v>
      </c>
      <c r="Q1363" s="13">
        <f t="shared" si="86"/>
        <v>41811.717268518521</v>
      </c>
      <c r="R1363">
        <f t="shared" si="87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>
        <v>25</v>
      </c>
      <c r="L1364" t="s">
        <v>8270</v>
      </c>
      <c r="M1364">
        <f t="shared" si="84"/>
        <v>109</v>
      </c>
      <c r="N1364" s="12" t="s">
        <v>8320</v>
      </c>
      <c r="O1364" t="s">
        <v>8321</v>
      </c>
      <c r="P1364" s="13">
        <f t="shared" si="85"/>
        <v>41464.934386574074</v>
      </c>
      <c r="Q1364" s="13">
        <f t="shared" si="86"/>
        <v>41524.934386574074</v>
      </c>
      <c r="R1364">
        <f t="shared" si="87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>
        <v>5</v>
      </c>
      <c r="L1365" t="s">
        <v>8270</v>
      </c>
      <c r="M1365">
        <f t="shared" si="84"/>
        <v>100</v>
      </c>
      <c r="N1365" s="12" t="s">
        <v>8320</v>
      </c>
      <c r="O1365" t="s">
        <v>8321</v>
      </c>
      <c r="P1365" s="13">
        <f t="shared" si="85"/>
        <v>42396.8440625</v>
      </c>
      <c r="Q1365" s="13">
        <f t="shared" si="86"/>
        <v>42415.332638888889</v>
      </c>
      <c r="R1365">
        <f t="shared" si="87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>
        <v>144</v>
      </c>
      <c r="L1366" t="s">
        <v>8272</v>
      </c>
      <c r="M1366">
        <f t="shared" si="84"/>
        <v>119</v>
      </c>
      <c r="N1366" s="12" t="s">
        <v>8323</v>
      </c>
      <c r="O1366" t="s">
        <v>8324</v>
      </c>
      <c r="P1366" s="13">
        <f t="shared" si="85"/>
        <v>41951.695671296293</v>
      </c>
      <c r="Q1366" s="13">
        <f t="shared" si="86"/>
        <v>42011.6956712963</v>
      </c>
      <c r="R1366">
        <f t="shared" si="87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>
        <v>92</v>
      </c>
      <c r="L1367" t="s">
        <v>8272</v>
      </c>
      <c r="M1367">
        <f t="shared" si="84"/>
        <v>100</v>
      </c>
      <c r="N1367" s="12" t="s">
        <v>8323</v>
      </c>
      <c r="O1367" t="s">
        <v>8324</v>
      </c>
      <c r="P1367" s="13">
        <f t="shared" si="85"/>
        <v>42049.733240740738</v>
      </c>
      <c r="Q1367" s="13">
        <f t="shared" si="86"/>
        <v>42079.691574074073</v>
      </c>
      <c r="R1367">
        <f t="shared" si="87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>
        <v>147</v>
      </c>
      <c r="L1368" t="s">
        <v>8272</v>
      </c>
      <c r="M1368">
        <f t="shared" si="84"/>
        <v>126</v>
      </c>
      <c r="N1368" s="12" t="s">
        <v>8323</v>
      </c>
      <c r="O1368" t="s">
        <v>8324</v>
      </c>
      <c r="P1368" s="13">
        <f t="shared" si="85"/>
        <v>41924.996099537035</v>
      </c>
      <c r="Q1368" s="13">
        <f t="shared" si="86"/>
        <v>41970.037766203706</v>
      </c>
      <c r="R1368">
        <f t="shared" si="87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>
        <v>90</v>
      </c>
      <c r="L1369" t="s">
        <v>8272</v>
      </c>
      <c r="M1369">
        <f t="shared" si="84"/>
        <v>114</v>
      </c>
      <c r="N1369" s="12" t="s">
        <v>8323</v>
      </c>
      <c r="O1369" t="s">
        <v>8324</v>
      </c>
      <c r="P1369" s="13">
        <f t="shared" si="85"/>
        <v>42292.002893518518</v>
      </c>
      <c r="Q1369" s="13">
        <f t="shared" si="86"/>
        <v>42322.044560185182</v>
      </c>
      <c r="R1369">
        <f t="shared" si="87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>
        <v>87</v>
      </c>
      <c r="L1370" t="s">
        <v>8272</v>
      </c>
      <c r="M1370">
        <f t="shared" si="84"/>
        <v>111</v>
      </c>
      <c r="N1370" s="12" t="s">
        <v>8323</v>
      </c>
      <c r="O1370" t="s">
        <v>8324</v>
      </c>
      <c r="P1370" s="13">
        <f t="shared" si="85"/>
        <v>42146.190902777773</v>
      </c>
      <c r="Q1370" s="13">
        <f t="shared" si="86"/>
        <v>42170.190902777773</v>
      </c>
      <c r="R1370">
        <f t="shared" si="87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>
        <v>406</v>
      </c>
      <c r="L1371" t="s">
        <v>8272</v>
      </c>
      <c r="M1371">
        <f t="shared" si="84"/>
        <v>105</v>
      </c>
      <c r="N1371" s="12" t="s">
        <v>8323</v>
      </c>
      <c r="O1371" t="s">
        <v>8324</v>
      </c>
      <c r="P1371" s="13">
        <f t="shared" si="85"/>
        <v>41710.594282407408</v>
      </c>
      <c r="Q1371" s="13">
        <f t="shared" si="86"/>
        <v>41740.594282407408</v>
      </c>
      <c r="R1371">
        <f t="shared" si="87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>
        <v>20</v>
      </c>
      <c r="L1372" t="s">
        <v>8272</v>
      </c>
      <c r="M1372">
        <f t="shared" si="84"/>
        <v>104</v>
      </c>
      <c r="N1372" s="12" t="s">
        <v>8323</v>
      </c>
      <c r="O1372" t="s">
        <v>8324</v>
      </c>
      <c r="P1372" s="13">
        <f t="shared" si="85"/>
        <v>41548.00335648148</v>
      </c>
      <c r="Q1372" s="13">
        <f t="shared" si="86"/>
        <v>41563.00335648148</v>
      </c>
      <c r="R1372">
        <f t="shared" si="87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>
        <v>70</v>
      </c>
      <c r="L1373" t="s">
        <v>8272</v>
      </c>
      <c r="M1373">
        <f t="shared" si="84"/>
        <v>107</v>
      </c>
      <c r="N1373" s="12" t="s">
        <v>8323</v>
      </c>
      <c r="O1373" t="s">
        <v>8324</v>
      </c>
      <c r="P1373" s="13">
        <f t="shared" si="85"/>
        <v>42101.758587962962</v>
      </c>
      <c r="Q1373" s="13">
        <f t="shared" si="86"/>
        <v>42131.758587962962</v>
      </c>
      <c r="R1373">
        <f t="shared" si="87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>
        <v>16</v>
      </c>
      <c r="L1374" t="s">
        <v>8272</v>
      </c>
      <c r="M1374">
        <f t="shared" si="84"/>
        <v>124</v>
      </c>
      <c r="N1374" s="12" t="s">
        <v>8323</v>
      </c>
      <c r="O1374" t="s">
        <v>8324</v>
      </c>
      <c r="P1374" s="13">
        <f t="shared" si="85"/>
        <v>41072.739953703705</v>
      </c>
      <c r="Q1374" s="13">
        <f t="shared" si="86"/>
        <v>41102.739953703705</v>
      </c>
      <c r="R1374">
        <f t="shared" si="87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>
        <v>52</v>
      </c>
      <c r="L1375" t="s">
        <v>8272</v>
      </c>
      <c r="M1375">
        <f t="shared" si="84"/>
        <v>105</v>
      </c>
      <c r="N1375" s="12" t="s">
        <v>8323</v>
      </c>
      <c r="O1375" t="s">
        <v>8324</v>
      </c>
      <c r="P1375" s="13">
        <f t="shared" si="85"/>
        <v>42704.95177083333</v>
      </c>
      <c r="Q1375" s="13">
        <f t="shared" si="86"/>
        <v>42734.95177083333</v>
      </c>
      <c r="R1375">
        <f t="shared" si="87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>
        <v>66</v>
      </c>
      <c r="L1376" t="s">
        <v>8272</v>
      </c>
      <c r="M1376">
        <f t="shared" si="84"/>
        <v>189</v>
      </c>
      <c r="N1376" s="12" t="s">
        <v>8323</v>
      </c>
      <c r="O1376" t="s">
        <v>8324</v>
      </c>
      <c r="P1376" s="13">
        <f t="shared" si="85"/>
        <v>42424.161898148144</v>
      </c>
      <c r="Q1376" s="13">
        <f t="shared" si="86"/>
        <v>42454.12023148148</v>
      </c>
      <c r="R1376">
        <f t="shared" si="87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>
        <v>109</v>
      </c>
      <c r="L1377" t="s">
        <v>8272</v>
      </c>
      <c r="M1377">
        <f t="shared" si="84"/>
        <v>171</v>
      </c>
      <c r="N1377" s="12" t="s">
        <v>8323</v>
      </c>
      <c r="O1377" t="s">
        <v>8324</v>
      </c>
      <c r="P1377" s="13">
        <f t="shared" si="85"/>
        <v>42720.066192129627</v>
      </c>
      <c r="Q1377" s="13">
        <f t="shared" si="86"/>
        <v>42750.066192129627</v>
      </c>
      <c r="R1377">
        <f t="shared" si="87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>
        <v>168</v>
      </c>
      <c r="L1378" t="s">
        <v>8272</v>
      </c>
      <c r="M1378">
        <f t="shared" si="84"/>
        <v>252</v>
      </c>
      <c r="N1378" s="12" t="s">
        <v>8323</v>
      </c>
      <c r="O1378" t="s">
        <v>8324</v>
      </c>
      <c r="P1378" s="13">
        <f t="shared" si="85"/>
        <v>42677.669050925921</v>
      </c>
      <c r="Q1378" s="13">
        <f t="shared" si="86"/>
        <v>42707.710717592592</v>
      </c>
      <c r="R1378">
        <f t="shared" si="87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>
        <v>31</v>
      </c>
      <c r="L1379" t="s">
        <v>8272</v>
      </c>
      <c r="M1379">
        <f t="shared" si="84"/>
        <v>116</v>
      </c>
      <c r="N1379" s="12" t="s">
        <v>8323</v>
      </c>
      <c r="O1379" t="s">
        <v>8324</v>
      </c>
      <c r="P1379" s="13">
        <f t="shared" si="85"/>
        <v>42747.219560185185</v>
      </c>
      <c r="Q1379" s="13">
        <f t="shared" si="86"/>
        <v>42769.174305555556</v>
      </c>
      <c r="R1379">
        <f t="shared" si="87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>
        <v>133</v>
      </c>
      <c r="L1380" t="s">
        <v>8272</v>
      </c>
      <c r="M1380">
        <f t="shared" si="84"/>
        <v>203</v>
      </c>
      <c r="N1380" s="12" t="s">
        <v>8323</v>
      </c>
      <c r="O1380" t="s">
        <v>8324</v>
      </c>
      <c r="P1380" s="13">
        <f t="shared" si="85"/>
        <v>42568.759374999994</v>
      </c>
      <c r="Q1380" s="13">
        <f t="shared" si="86"/>
        <v>42583.759374999994</v>
      </c>
      <c r="R1380">
        <f t="shared" si="87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>
        <v>151</v>
      </c>
      <c r="L1381" t="s">
        <v>8272</v>
      </c>
      <c r="M1381">
        <f t="shared" si="84"/>
        <v>112</v>
      </c>
      <c r="N1381" s="12" t="s">
        <v>8323</v>
      </c>
      <c r="O1381" t="s">
        <v>8324</v>
      </c>
      <c r="P1381" s="13">
        <f t="shared" si="85"/>
        <v>42130.491620370376</v>
      </c>
      <c r="Q1381" s="13">
        <f t="shared" si="86"/>
        <v>42160.491620370376</v>
      </c>
      <c r="R1381">
        <f t="shared" si="87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>
        <v>5</v>
      </c>
      <c r="L1382" t="s">
        <v>8272</v>
      </c>
      <c r="M1382">
        <f t="shared" si="84"/>
        <v>424</v>
      </c>
      <c r="N1382" s="12" t="s">
        <v>8323</v>
      </c>
      <c r="O1382" t="s">
        <v>8324</v>
      </c>
      <c r="P1382" s="13">
        <f t="shared" si="85"/>
        <v>42141.762800925921</v>
      </c>
      <c r="Q1382" s="13">
        <f t="shared" si="86"/>
        <v>42164.083333333328</v>
      </c>
      <c r="R1382">
        <f t="shared" si="87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>
        <v>73</v>
      </c>
      <c r="L1383" t="s">
        <v>8272</v>
      </c>
      <c r="M1383">
        <f t="shared" si="84"/>
        <v>107</v>
      </c>
      <c r="N1383" s="12" t="s">
        <v>8323</v>
      </c>
      <c r="O1383" t="s">
        <v>8324</v>
      </c>
      <c r="P1383" s="13">
        <f t="shared" si="85"/>
        <v>42703.214409722219</v>
      </c>
      <c r="Q1383" s="13">
        <f t="shared" si="86"/>
        <v>42733.214409722219</v>
      </c>
      <c r="R1383">
        <f t="shared" si="87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>
        <v>148</v>
      </c>
      <c r="L1384" t="s">
        <v>8272</v>
      </c>
      <c r="M1384">
        <f t="shared" si="84"/>
        <v>104</v>
      </c>
      <c r="N1384" s="12" t="s">
        <v>8323</v>
      </c>
      <c r="O1384" t="s">
        <v>8324</v>
      </c>
      <c r="P1384" s="13">
        <f t="shared" si="85"/>
        <v>41370.800185185188</v>
      </c>
      <c r="Q1384" s="13">
        <f t="shared" si="86"/>
        <v>41400.800185185188</v>
      </c>
      <c r="R1384">
        <f t="shared" si="87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>
        <v>93</v>
      </c>
      <c r="L1385" t="s">
        <v>8272</v>
      </c>
      <c r="M1385">
        <f t="shared" si="84"/>
        <v>212</v>
      </c>
      <c r="N1385" s="12" t="s">
        <v>8323</v>
      </c>
      <c r="O1385" t="s">
        <v>8324</v>
      </c>
      <c r="P1385" s="13">
        <f t="shared" si="85"/>
        <v>42707.074976851851</v>
      </c>
      <c r="Q1385" s="13">
        <f t="shared" si="86"/>
        <v>42727.074976851851</v>
      </c>
      <c r="R1385">
        <f t="shared" si="87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>
        <v>63</v>
      </c>
      <c r="L1386" t="s">
        <v>8272</v>
      </c>
      <c r="M1386">
        <f t="shared" si="84"/>
        <v>124</v>
      </c>
      <c r="N1386" s="12" t="s">
        <v>8323</v>
      </c>
      <c r="O1386" t="s">
        <v>8324</v>
      </c>
      <c r="P1386" s="13">
        <f t="shared" si="85"/>
        <v>42160.735208333332</v>
      </c>
      <c r="Q1386" s="13">
        <f t="shared" si="86"/>
        <v>42190.735208333332</v>
      </c>
      <c r="R1386">
        <f t="shared" si="87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>
        <v>134</v>
      </c>
      <c r="L1387" t="s">
        <v>8272</v>
      </c>
      <c r="M1387">
        <f t="shared" si="84"/>
        <v>110</v>
      </c>
      <c r="N1387" s="12" t="s">
        <v>8323</v>
      </c>
      <c r="O1387" t="s">
        <v>8324</v>
      </c>
      <c r="P1387" s="13">
        <f t="shared" si="85"/>
        <v>42433.688900462963</v>
      </c>
      <c r="Q1387" s="13">
        <f t="shared" si="86"/>
        <v>42489.507638888885</v>
      </c>
      <c r="R1387">
        <f t="shared" si="87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>
        <v>14</v>
      </c>
      <c r="L1388" t="s">
        <v>8272</v>
      </c>
      <c r="M1388">
        <f t="shared" si="84"/>
        <v>219</v>
      </c>
      <c r="N1388" s="12" t="s">
        <v>8323</v>
      </c>
      <c r="O1388" t="s">
        <v>8324</v>
      </c>
      <c r="P1388" s="13">
        <f t="shared" si="85"/>
        <v>42184.646863425922</v>
      </c>
      <c r="Q1388" s="13">
        <f t="shared" si="86"/>
        <v>42214.646863425922</v>
      </c>
      <c r="R1388">
        <f t="shared" si="87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>
        <v>78</v>
      </c>
      <c r="L1389" t="s">
        <v>8272</v>
      </c>
      <c r="M1389">
        <f t="shared" si="84"/>
        <v>137</v>
      </c>
      <c r="N1389" s="12" t="s">
        <v>8323</v>
      </c>
      <c r="O1389" t="s">
        <v>8324</v>
      </c>
      <c r="P1389" s="13">
        <f t="shared" si="85"/>
        <v>42126.92123842593</v>
      </c>
      <c r="Q1389" s="13">
        <f t="shared" si="86"/>
        <v>42158.1875</v>
      </c>
      <c r="R1389">
        <f t="shared" si="87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>
        <v>112</v>
      </c>
      <c r="L1390" t="s">
        <v>8272</v>
      </c>
      <c r="M1390">
        <f t="shared" si="84"/>
        <v>135</v>
      </c>
      <c r="N1390" s="12" t="s">
        <v>8323</v>
      </c>
      <c r="O1390" t="s">
        <v>8324</v>
      </c>
      <c r="P1390" s="13">
        <f t="shared" si="85"/>
        <v>42634.614780092597</v>
      </c>
      <c r="Q1390" s="13">
        <f t="shared" si="86"/>
        <v>42660.676388888889</v>
      </c>
      <c r="R1390">
        <f t="shared" si="87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>
        <v>34</v>
      </c>
      <c r="L1391" t="s">
        <v>8272</v>
      </c>
      <c r="M1391">
        <f t="shared" si="84"/>
        <v>145</v>
      </c>
      <c r="N1391" s="12" t="s">
        <v>8323</v>
      </c>
      <c r="O1391" t="s">
        <v>8324</v>
      </c>
      <c r="P1391" s="13">
        <f t="shared" si="85"/>
        <v>42565.480983796297</v>
      </c>
      <c r="Q1391" s="13">
        <f t="shared" si="86"/>
        <v>42595.480983796297</v>
      </c>
      <c r="R1391">
        <f t="shared" si="87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>
        <v>19</v>
      </c>
      <c r="L1392" t="s">
        <v>8272</v>
      </c>
      <c r="M1392">
        <f t="shared" si="84"/>
        <v>109</v>
      </c>
      <c r="N1392" s="12" t="s">
        <v>8323</v>
      </c>
      <c r="O1392" t="s">
        <v>8324</v>
      </c>
      <c r="P1392" s="13">
        <f t="shared" si="85"/>
        <v>42087.803310185183</v>
      </c>
      <c r="Q1392" s="13">
        <f t="shared" si="86"/>
        <v>42121.716666666667</v>
      </c>
      <c r="R1392">
        <f t="shared" si="87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>
        <v>13</v>
      </c>
      <c r="L1393" t="s">
        <v>8272</v>
      </c>
      <c r="M1393">
        <f t="shared" si="84"/>
        <v>110</v>
      </c>
      <c r="N1393" s="12" t="s">
        <v>8323</v>
      </c>
      <c r="O1393" t="s">
        <v>8324</v>
      </c>
      <c r="P1393" s="13">
        <f t="shared" si="85"/>
        <v>42193.650671296295</v>
      </c>
      <c r="Q1393" s="13">
        <f t="shared" si="86"/>
        <v>42238.207638888889</v>
      </c>
      <c r="R1393">
        <f t="shared" si="87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>
        <v>104</v>
      </c>
      <c r="L1394" t="s">
        <v>8272</v>
      </c>
      <c r="M1394">
        <f t="shared" si="84"/>
        <v>114</v>
      </c>
      <c r="N1394" s="12" t="s">
        <v>8323</v>
      </c>
      <c r="O1394" t="s">
        <v>8324</v>
      </c>
      <c r="P1394" s="13">
        <f t="shared" si="85"/>
        <v>42401.154930555553</v>
      </c>
      <c r="Q1394" s="13">
        <f t="shared" si="86"/>
        <v>42432.154930555553</v>
      </c>
      <c r="R1394">
        <f t="shared" si="87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>
        <v>52</v>
      </c>
      <c r="L1395" t="s">
        <v>8272</v>
      </c>
      <c r="M1395">
        <f t="shared" si="84"/>
        <v>102</v>
      </c>
      <c r="N1395" s="12" t="s">
        <v>8323</v>
      </c>
      <c r="O1395" t="s">
        <v>8324</v>
      </c>
      <c r="P1395" s="13">
        <f t="shared" si="85"/>
        <v>42553.681979166664</v>
      </c>
      <c r="Q1395" s="13">
        <f t="shared" si="86"/>
        <v>42583.681979166664</v>
      </c>
      <c r="R1395">
        <f t="shared" si="87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>
        <v>17</v>
      </c>
      <c r="L1396" t="s">
        <v>8272</v>
      </c>
      <c r="M1396">
        <f t="shared" si="84"/>
        <v>122</v>
      </c>
      <c r="N1396" s="12" t="s">
        <v>8323</v>
      </c>
      <c r="O1396" t="s">
        <v>8324</v>
      </c>
      <c r="P1396" s="13">
        <f t="shared" si="85"/>
        <v>42752.144976851851</v>
      </c>
      <c r="Q1396" s="13">
        <f t="shared" si="86"/>
        <v>42795.125</v>
      </c>
      <c r="R1396">
        <f t="shared" si="87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>
        <v>82</v>
      </c>
      <c r="L1397" t="s">
        <v>8272</v>
      </c>
      <c r="M1397">
        <f t="shared" si="84"/>
        <v>112</v>
      </c>
      <c r="N1397" s="12" t="s">
        <v>8323</v>
      </c>
      <c r="O1397" t="s">
        <v>8324</v>
      </c>
      <c r="P1397" s="13">
        <f t="shared" si="85"/>
        <v>42719.90834490741</v>
      </c>
      <c r="Q1397" s="13">
        <f t="shared" si="86"/>
        <v>42749.90834490741</v>
      </c>
      <c r="R1397">
        <f t="shared" si="87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>
        <v>73</v>
      </c>
      <c r="L1398" t="s">
        <v>8272</v>
      </c>
      <c r="M1398">
        <f t="shared" si="84"/>
        <v>107</v>
      </c>
      <c r="N1398" s="12" t="s">
        <v>8323</v>
      </c>
      <c r="O1398" t="s">
        <v>8324</v>
      </c>
      <c r="P1398" s="13">
        <f t="shared" si="85"/>
        <v>42018.99863425926</v>
      </c>
      <c r="Q1398" s="13">
        <f t="shared" si="86"/>
        <v>42048.99863425926</v>
      </c>
      <c r="R1398">
        <f t="shared" si="87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>
        <v>158</v>
      </c>
      <c r="L1399" t="s">
        <v>8272</v>
      </c>
      <c r="M1399">
        <f t="shared" si="84"/>
        <v>114</v>
      </c>
      <c r="N1399" s="12" t="s">
        <v>8323</v>
      </c>
      <c r="O1399" t="s">
        <v>8324</v>
      </c>
      <c r="P1399" s="13">
        <f t="shared" si="85"/>
        <v>42640.917939814812</v>
      </c>
      <c r="Q1399" s="13">
        <f t="shared" si="86"/>
        <v>42670.888194444444</v>
      </c>
      <c r="R1399">
        <f t="shared" si="87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>
        <v>65</v>
      </c>
      <c r="L1400" t="s">
        <v>8272</v>
      </c>
      <c r="M1400">
        <f t="shared" si="84"/>
        <v>110</v>
      </c>
      <c r="N1400" s="12" t="s">
        <v>8323</v>
      </c>
      <c r="O1400" t="s">
        <v>8324</v>
      </c>
      <c r="P1400" s="13">
        <f t="shared" si="85"/>
        <v>42526.874236111107</v>
      </c>
      <c r="Q1400" s="13">
        <f t="shared" si="86"/>
        <v>42556.874236111107</v>
      </c>
      <c r="R1400">
        <f t="shared" si="87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>
        <v>184</v>
      </c>
      <c r="L1401" t="s">
        <v>8272</v>
      </c>
      <c r="M1401">
        <f t="shared" si="84"/>
        <v>126</v>
      </c>
      <c r="N1401" s="12" t="s">
        <v>8323</v>
      </c>
      <c r="O1401" t="s">
        <v>8324</v>
      </c>
      <c r="P1401" s="13">
        <f t="shared" si="85"/>
        <v>41889.004317129627</v>
      </c>
      <c r="Q1401" s="13">
        <f t="shared" si="86"/>
        <v>41919.004317129627</v>
      </c>
      <c r="R1401">
        <f t="shared" si="87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>
        <v>34</v>
      </c>
      <c r="L1402" t="s">
        <v>8272</v>
      </c>
      <c r="M1402">
        <f t="shared" si="84"/>
        <v>167</v>
      </c>
      <c r="N1402" s="12" t="s">
        <v>8323</v>
      </c>
      <c r="O1402" t="s">
        <v>8324</v>
      </c>
      <c r="P1402" s="13">
        <f t="shared" si="85"/>
        <v>42498.341122685189</v>
      </c>
      <c r="Q1402" s="13">
        <f t="shared" si="86"/>
        <v>42533.229166666672</v>
      </c>
      <c r="R1402">
        <f t="shared" si="87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>
        <v>240</v>
      </c>
      <c r="L1403" t="s">
        <v>8272</v>
      </c>
      <c r="M1403">
        <f t="shared" si="84"/>
        <v>497</v>
      </c>
      <c r="N1403" s="12" t="s">
        <v>8323</v>
      </c>
      <c r="O1403" t="s">
        <v>8324</v>
      </c>
      <c r="P1403" s="13">
        <f t="shared" si="85"/>
        <v>41399.99622685185</v>
      </c>
      <c r="Q1403" s="13">
        <f t="shared" si="86"/>
        <v>41420.99622685185</v>
      </c>
      <c r="R1403">
        <f t="shared" si="87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>
        <v>113</v>
      </c>
      <c r="L1404" t="s">
        <v>8272</v>
      </c>
      <c r="M1404">
        <f t="shared" si="84"/>
        <v>109</v>
      </c>
      <c r="N1404" s="12" t="s">
        <v>8323</v>
      </c>
      <c r="O1404" t="s">
        <v>8324</v>
      </c>
      <c r="P1404" s="13">
        <f t="shared" si="85"/>
        <v>42065.053368055553</v>
      </c>
      <c r="Q1404" s="13">
        <f t="shared" si="86"/>
        <v>42125.011701388896</v>
      </c>
      <c r="R1404">
        <f t="shared" si="87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>
        <v>66</v>
      </c>
      <c r="L1405" t="s">
        <v>8272</v>
      </c>
      <c r="M1405">
        <f t="shared" si="84"/>
        <v>103</v>
      </c>
      <c r="N1405" s="12" t="s">
        <v>8323</v>
      </c>
      <c r="O1405" t="s">
        <v>8324</v>
      </c>
      <c r="P1405" s="13">
        <f t="shared" si="85"/>
        <v>41451.062905092593</v>
      </c>
      <c r="Q1405" s="13">
        <f t="shared" si="86"/>
        <v>41481.062905092593</v>
      </c>
      <c r="R1405">
        <f t="shared" si="87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>
        <v>5</v>
      </c>
      <c r="L1406" t="s">
        <v>8283</v>
      </c>
      <c r="M1406">
        <f t="shared" si="84"/>
        <v>2</v>
      </c>
      <c r="N1406" s="12" t="s">
        <v>8320</v>
      </c>
      <c r="O1406" t="s">
        <v>8339</v>
      </c>
      <c r="P1406" s="13">
        <f t="shared" si="85"/>
        <v>42032.510243055556</v>
      </c>
      <c r="Q1406" s="13">
        <f t="shared" si="86"/>
        <v>42057.510243055556</v>
      </c>
      <c r="R1406">
        <f t="shared" si="87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>
        <v>17</v>
      </c>
      <c r="L1407" t="s">
        <v>8283</v>
      </c>
      <c r="M1407">
        <f t="shared" si="84"/>
        <v>0</v>
      </c>
      <c r="N1407" s="12" t="s">
        <v>8320</v>
      </c>
      <c r="O1407" t="s">
        <v>8339</v>
      </c>
      <c r="P1407" s="13">
        <f t="shared" si="85"/>
        <v>41941.680567129632</v>
      </c>
      <c r="Q1407" s="13">
        <f t="shared" si="86"/>
        <v>41971.722233796296</v>
      </c>
      <c r="R1407">
        <f t="shared" si="87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>
        <v>3</v>
      </c>
      <c r="L1408" t="s">
        <v>8283</v>
      </c>
      <c r="M1408">
        <f t="shared" si="84"/>
        <v>0</v>
      </c>
      <c r="N1408" s="12" t="s">
        <v>8320</v>
      </c>
      <c r="O1408" t="s">
        <v>8339</v>
      </c>
      <c r="P1408" s="13">
        <f t="shared" si="85"/>
        <v>42297.432951388888</v>
      </c>
      <c r="Q1408" s="13">
        <f t="shared" si="86"/>
        <v>42350.416666666672</v>
      </c>
      <c r="R1408">
        <f t="shared" si="87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>
        <v>2</v>
      </c>
      <c r="L1409" t="s">
        <v>8283</v>
      </c>
      <c r="M1409">
        <f t="shared" si="84"/>
        <v>1</v>
      </c>
      <c r="N1409" s="12" t="s">
        <v>8320</v>
      </c>
      <c r="O1409" t="s">
        <v>8339</v>
      </c>
      <c r="P1409" s="13">
        <f t="shared" si="85"/>
        <v>41838.536782407406</v>
      </c>
      <c r="Q1409" s="13">
        <f t="shared" si="86"/>
        <v>41863.536782407406</v>
      </c>
      <c r="R1409">
        <f t="shared" si="87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>
        <v>6</v>
      </c>
      <c r="L1410" t="s">
        <v>8283</v>
      </c>
      <c r="M1410">
        <f t="shared" ref="M1410:M1473" si="88">ROUND(E1410/D1410*100,0)</f>
        <v>7</v>
      </c>
      <c r="N1410" s="12" t="s">
        <v>8320</v>
      </c>
      <c r="O1410" t="s">
        <v>8339</v>
      </c>
      <c r="P1410" s="13">
        <f t="shared" ref="P1410:P1473" si="89">(((J1410/60)/60)/24)+DATE(1970,1,1)</f>
        <v>42291.872175925921</v>
      </c>
      <c r="Q1410" s="13">
        <f t="shared" ref="Q1410:Q1473" si="90">(((I1410/60)/60)/24)+DATE(1970,1,1)</f>
        <v>42321.913842592592</v>
      </c>
      <c r="R1410">
        <f t="shared" si="87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>
        <v>0</v>
      </c>
      <c r="L1411" t="s">
        <v>8283</v>
      </c>
      <c r="M1411">
        <f t="shared" si="88"/>
        <v>0</v>
      </c>
      <c r="N1411" s="12" t="s">
        <v>8320</v>
      </c>
      <c r="O1411" t="s">
        <v>8339</v>
      </c>
      <c r="P1411" s="13">
        <f t="shared" si="89"/>
        <v>41945.133506944447</v>
      </c>
      <c r="Q1411" s="13">
        <f t="shared" si="90"/>
        <v>42005.175173611111</v>
      </c>
      <c r="R1411">
        <f t="shared" ref="R1411:R1474" si="91">YEAR(P1411)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>
        <v>1</v>
      </c>
      <c r="L1412" t="s">
        <v>8283</v>
      </c>
      <c r="M1412">
        <f t="shared" si="88"/>
        <v>0</v>
      </c>
      <c r="N1412" s="12" t="s">
        <v>8320</v>
      </c>
      <c r="O1412" t="s">
        <v>8339</v>
      </c>
      <c r="P1412" s="13">
        <f t="shared" si="89"/>
        <v>42479.318518518514</v>
      </c>
      <c r="Q1412" s="13">
        <f t="shared" si="90"/>
        <v>42524.318518518514</v>
      </c>
      <c r="R1412">
        <f t="shared" si="91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>
        <v>3</v>
      </c>
      <c r="L1413" t="s">
        <v>8283</v>
      </c>
      <c r="M1413">
        <f t="shared" si="88"/>
        <v>0</v>
      </c>
      <c r="N1413" s="12" t="s">
        <v>8320</v>
      </c>
      <c r="O1413" t="s">
        <v>8339</v>
      </c>
      <c r="P1413" s="13">
        <f t="shared" si="89"/>
        <v>42013.059027777781</v>
      </c>
      <c r="Q1413" s="13">
        <f t="shared" si="90"/>
        <v>42041.059027777781</v>
      </c>
      <c r="R1413">
        <f t="shared" si="91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>
        <v>13</v>
      </c>
      <c r="L1414" t="s">
        <v>8283</v>
      </c>
      <c r="M1414">
        <f t="shared" si="88"/>
        <v>5</v>
      </c>
      <c r="N1414" s="12" t="s">
        <v>8320</v>
      </c>
      <c r="O1414" t="s">
        <v>8339</v>
      </c>
      <c r="P1414" s="13">
        <f t="shared" si="89"/>
        <v>41947.063645833332</v>
      </c>
      <c r="Q1414" s="13">
        <f t="shared" si="90"/>
        <v>41977.063645833332</v>
      </c>
      <c r="R1414">
        <f t="shared" si="91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>
        <v>1</v>
      </c>
      <c r="L1415" t="s">
        <v>8283</v>
      </c>
      <c r="M1415">
        <f t="shared" si="88"/>
        <v>5</v>
      </c>
      <c r="N1415" s="12" t="s">
        <v>8320</v>
      </c>
      <c r="O1415" t="s">
        <v>8339</v>
      </c>
      <c r="P1415" s="13">
        <f t="shared" si="89"/>
        <v>42360.437152777777</v>
      </c>
      <c r="Q1415" s="13">
        <f t="shared" si="90"/>
        <v>42420.437152777777</v>
      </c>
      <c r="R1415">
        <f t="shared" si="91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>
        <v>1</v>
      </c>
      <c r="L1416" t="s">
        <v>8283</v>
      </c>
      <c r="M1416">
        <f t="shared" si="88"/>
        <v>0</v>
      </c>
      <c r="N1416" s="12" t="s">
        <v>8320</v>
      </c>
      <c r="O1416" t="s">
        <v>8339</v>
      </c>
      <c r="P1416" s="13">
        <f t="shared" si="89"/>
        <v>42708.25309027778</v>
      </c>
      <c r="Q1416" s="13">
        <f t="shared" si="90"/>
        <v>42738.25309027778</v>
      </c>
      <c r="R1416">
        <f t="shared" si="91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>
        <v>9</v>
      </c>
      <c r="L1417" t="s">
        <v>8283</v>
      </c>
      <c r="M1417">
        <f t="shared" si="88"/>
        <v>18</v>
      </c>
      <c r="N1417" s="12" t="s">
        <v>8320</v>
      </c>
      <c r="O1417" t="s">
        <v>8339</v>
      </c>
      <c r="P1417" s="13">
        <f t="shared" si="89"/>
        <v>42192.675821759258</v>
      </c>
      <c r="Q1417" s="13">
        <f t="shared" si="90"/>
        <v>42232.675821759258</v>
      </c>
      <c r="R1417">
        <f t="shared" si="91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>
        <v>0</v>
      </c>
      <c r="L1418" t="s">
        <v>8283</v>
      </c>
      <c r="M1418">
        <f t="shared" si="88"/>
        <v>0</v>
      </c>
      <c r="N1418" s="12" t="s">
        <v>8320</v>
      </c>
      <c r="O1418" t="s">
        <v>8339</v>
      </c>
      <c r="P1418" s="13">
        <f t="shared" si="89"/>
        <v>42299.926145833335</v>
      </c>
      <c r="Q1418" s="13">
        <f t="shared" si="90"/>
        <v>42329.967812499999</v>
      </c>
      <c r="R1418">
        <f t="shared" si="91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>
        <v>2</v>
      </c>
      <c r="L1419" t="s">
        <v>8283</v>
      </c>
      <c r="M1419">
        <f t="shared" si="88"/>
        <v>1</v>
      </c>
      <c r="N1419" s="12" t="s">
        <v>8320</v>
      </c>
      <c r="O1419" t="s">
        <v>8339</v>
      </c>
      <c r="P1419" s="13">
        <f t="shared" si="89"/>
        <v>42232.15016203704</v>
      </c>
      <c r="Q1419" s="13">
        <f t="shared" si="90"/>
        <v>42262.465972222228</v>
      </c>
      <c r="R1419">
        <f t="shared" si="91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>
        <v>1</v>
      </c>
      <c r="L1420" t="s">
        <v>8283</v>
      </c>
      <c r="M1420">
        <f t="shared" si="88"/>
        <v>0</v>
      </c>
      <c r="N1420" s="12" t="s">
        <v>8320</v>
      </c>
      <c r="O1420" t="s">
        <v>8339</v>
      </c>
      <c r="P1420" s="13">
        <f t="shared" si="89"/>
        <v>42395.456412037034</v>
      </c>
      <c r="Q1420" s="13">
        <f t="shared" si="90"/>
        <v>42425.456412037034</v>
      </c>
      <c r="R1420">
        <f t="shared" si="91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>
        <v>10</v>
      </c>
      <c r="L1421" t="s">
        <v>8283</v>
      </c>
      <c r="M1421">
        <f t="shared" si="88"/>
        <v>7</v>
      </c>
      <c r="N1421" s="12" t="s">
        <v>8320</v>
      </c>
      <c r="O1421" t="s">
        <v>8339</v>
      </c>
      <c r="P1421" s="13">
        <f t="shared" si="89"/>
        <v>42622.456238425926</v>
      </c>
      <c r="Q1421" s="13">
        <f t="shared" si="90"/>
        <v>42652.456238425926</v>
      </c>
      <c r="R1421">
        <f t="shared" si="91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>
        <v>3</v>
      </c>
      <c r="L1422" t="s">
        <v>8283</v>
      </c>
      <c r="M1422">
        <f t="shared" si="88"/>
        <v>3</v>
      </c>
      <c r="N1422" s="12" t="s">
        <v>8320</v>
      </c>
      <c r="O1422" t="s">
        <v>8339</v>
      </c>
      <c r="P1422" s="13">
        <f t="shared" si="89"/>
        <v>42524.667662037042</v>
      </c>
      <c r="Q1422" s="13">
        <f t="shared" si="90"/>
        <v>42549.667662037042</v>
      </c>
      <c r="R1422">
        <f t="shared" si="91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>
        <v>2</v>
      </c>
      <c r="L1423" t="s">
        <v>8283</v>
      </c>
      <c r="M1423">
        <f t="shared" si="88"/>
        <v>0</v>
      </c>
      <c r="N1423" s="12" t="s">
        <v>8320</v>
      </c>
      <c r="O1423" t="s">
        <v>8339</v>
      </c>
      <c r="P1423" s="13">
        <f t="shared" si="89"/>
        <v>42013.915613425925</v>
      </c>
      <c r="Q1423" s="13">
        <f t="shared" si="90"/>
        <v>42043.915613425925</v>
      </c>
      <c r="R1423">
        <f t="shared" si="91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>
        <v>2</v>
      </c>
      <c r="L1424" t="s">
        <v>8283</v>
      </c>
      <c r="M1424">
        <f t="shared" si="88"/>
        <v>0</v>
      </c>
      <c r="N1424" s="12" t="s">
        <v>8320</v>
      </c>
      <c r="O1424" t="s">
        <v>8339</v>
      </c>
      <c r="P1424" s="13">
        <f t="shared" si="89"/>
        <v>42604.239629629628</v>
      </c>
      <c r="Q1424" s="13">
        <f t="shared" si="90"/>
        <v>42634.239629629628</v>
      </c>
      <c r="R1424">
        <f t="shared" si="91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>
        <v>1</v>
      </c>
      <c r="L1425" t="s">
        <v>8283</v>
      </c>
      <c r="M1425">
        <f t="shared" si="88"/>
        <v>0</v>
      </c>
      <c r="N1425" s="12" t="s">
        <v>8320</v>
      </c>
      <c r="O1425" t="s">
        <v>8339</v>
      </c>
      <c r="P1425" s="13">
        <f t="shared" si="89"/>
        <v>42340.360312500001</v>
      </c>
      <c r="Q1425" s="13">
        <f t="shared" si="90"/>
        <v>42370.360312500001</v>
      </c>
      <c r="R1425">
        <f t="shared" si="91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>
        <v>14</v>
      </c>
      <c r="L1426" t="s">
        <v>8283</v>
      </c>
      <c r="M1426">
        <f t="shared" si="88"/>
        <v>20</v>
      </c>
      <c r="N1426" s="12" t="s">
        <v>8320</v>
      </c>
      <c r="O1426" t="s">
        <v>8339</v>
      </c>
      <c r="P1426" s="13">
        <f t="shared" si="89"/>
        <v>42676.717615740738</v>
      </c>
      <c r="Q1426" s="13">
        <f t="shared" si="90"/>
        <v>42689.759282407409</v>
      </c>
      <c r="R1426">
        <f t="shared" si="91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>
        <v>0</v>
      </c>
      <c r="L1427" t="s">
        <v>8283</v>
      </c>
      <c r="M1427">
        <f t="shared" si="88"/>
        <v>0</v>
      </c>
      <c r="N1427" s="12" t="s">
        <v>8320</v>
      </c>
      <c r="O1427" t="s">
        <v>8339</v>
      </c>
      <c r="P1427" s="13">
        <f t="shared" si="89"/>
        <v>42093.131469907406</v>
      </c>
      <c r="Q1427" s="13">
        <f t="shared" si="90"/>
        <v>42123.131469907406</v>
      </c>
      <c r="R1427">
        <f t="shared" si="91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>
        <v>0</v>
      </c>
      <c r="L1428" t="s">
        <v>8283</v>
      </c>
      <c r="M1428">
        <f t="shared" si="88"/>
        <v>0</v>
      </c>
      <c r="N1428" s="12" t="s">
        <v>8320</v>
      </c>
      <c r="O1428" t="s">
        <v>8339</v>
      </c>
      <c r="P1428" s="13">
        <f t="shared" si="89"/>
        <v>42180.390277777777</v>
      </c>
      <c r="Q1428" s="13">
        <f t="shared" si="90"/>
        <v>42240.390277777777</v>
      </c>
      <c r="R1428">
        <f t="shared" si="91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>
        <v>4</v>
      </c>
      <c r="L1429" t="s">
        <v>8283</v>
      </c>
      <c r="M1429">
        <f t="shared" si="88"/>
        <v>8</v>
      </c>
      <c r="N1429" s="12" t="s">
        <v>8320</v>
      </c>
      <c r="O1429" t="s">
        <v>8339</v>
      </c>
      <c r="P1429" s="13">
        <f t="shared" si="89"/>
        <v>42601.851678240739</v>
      </c>
      <c r="Q1429" s="13">
        <f t="shared" si="90"/>
        <v>42631.851678240739</v>
      </c>
      <c r="R1429">
        <f t="shared" si="91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>
        <v>3</v>
      </c>
      <c r="L1430" t="s">
        <v>8283</v>
      </c>
      <c r="M1430">
        <f t="shared" si="88"/>
        <v>5</v>
      </c>
      <c r="N1430" s="12" t="s">
        <v>8320</v>
      </c>
      <c r="O1430" t="s">
        <v>8339</v>
      </c>
      <c r="P1430" s="13">
        <f t="shared" si="89"/>
        <v>42432.379826388889</v>
      </c>
      <c r="Q1430" s="13">
        <f t="shared" si="90"/>
        <v>42462.338159722218</v>
      </c>
      <c r="R1430">
        <f t="shared" si="91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>
        <v>0</v>
      </c>
      <c r="L1431" t="s">
        <v>8283</v>
      </c>
      <c r="M1431">
        <f t="shared" si="88"/>
        <v>0</v>
      </c>
      <c r="N1431" s="12" t="s">
        <v>8320</v>
      </c>
      <c r="O1431" t="s">
        <v>8339</v>
      </c>
      <c r="P1431" s="13">
        <f t="shared" si="89"/>
        <v>42074.060671296291</v>
      </c>
      <c r="Q1431" s="13">
        <f t="shared" si="90"/>
        <v>42104.060671296291</v>
      </c>
      <c r="R1431">
        <f t="shared" si="91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>
        <v>5</v>
      </c>
      <c r="L1432" t="s">
        <v>8283</v>
      </c>
      <c r="M1432">
        <f t="shared" si="88"/>
        <v>8</v>
      </c>
      <c r="N1432" s="12" t="s">
        <v>8320</v>
      </c>
      <c r="O1432" t="s">
        <v>8339</v>
      </c>
      <c r="P1432" s="13">
        <f t="shared" si="89"/>
        <v>41961.813518518517</v>
      </c>
      <c r="Q1432" s="13">
        <f t="shared" si="90"/>
        <v>41992.813518518517</v>
      </c>
      <c r="R1432">
        <f t="shared" si="91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>
        <v>47</v>
      </c>
      <c r="L1433" t="s">
        <v>8283</v>
      </c>
      <c r="M1433">
        <f t="shared" si="88"/>
        <v>32</v>
      </c>
      <c r="N1433" s="12" t="s">
        <v>8320</v>
      </c>
      <c r="O1433" t="s">
        <v>8339</v>
      </c>
      <c r="P1433" s="13">
        <f t="shared" si="89"/>
        <v>42304.210833333331</v>
      </c>
      <c r="Q1433" s="13">
        <f t="shared" si="90"/>
        <v>42334.252500000002</v>
      </c>
      <c r="R1433">
        <f t="shared" si="91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>
        <v>0</v>
      </c>
      <c r="L1434" t="s">
        <v>8283</v>
      </c>
      <c r="M1434">
        <f t="shared" si="88"/>
        <v>0</v>
      </c>
      <c r="N1434" s="12" t="s">
        <v>8320</v>
      </c>
      <c r="O1434" t="s">
        <v>8339</v>
      </c>
      <c r="P1434" s="13">
        <f t="shared" si="89"/>
        <v>42175.780416666668</v>
      </c>
      <c r="Q1434" s="13">
        <f t="shared" si="90"/>
        <v>42205.780416666668</v>
      </c>
      <c r="R1434">
        <f t="shared" si="91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>
        <v>10</v>
      </c>
      <c r="L1435" t="s">
        <v>8283</v>
      </c>
      <c r="M1435">
        <f t="shared" si="88"/>
        <v>7</v>
      </c>
      <c r="N1435" s="12" t="s">
        <v>8320</v>
      </c>
      <c r="O1435" t="s">
        <v>8339</v>
      </c>
      <c r="P1435" s="13">
        <f t="shared" si="89"/>
        <v>42673.625868055555</v>
      </c>
      <c r="Q1435" s="13">
        <f t="shared" si="90"/>
        <v>42714.458333333328</v>
      </c>
      <c r="R1435">
        <f t="shared" si="91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>
        <v>11</v>
      </c>
      <c r="L1436" t="s">
        <v>8283</v>
      </c>
      <c r="M1436">
        <f t="shared" si="88"/>
        <v>10</v>
      </c>
      <c r="N1436" s="12" t="s">
        <v>8320</v>
      </c>
      <c r="O1436" t="s">
        <v>8339</v>
      </c>
      <c r="P1436" s="13">
        <f t="shared" si="89"/>
        <v>42142.767106481479</v>
      </c>
      <c r="Q1436" s="13">
        <f t="shared" si="90"/>
        <v>42163.625</v>
      </c>
      <c r="R1436">
        <f t="shared" si="91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>
        <v>2</v>
      </c>
      <c r="L1437" t="s">
        <v>8283</v>
      </c>
      <c r="M1437">
        <f t="shared" si="88"/>
        <v>0</v>
      </c>
      <c r="N1437" s="12" t="s">
        <v>8320</v>
      </c>
      <c r="O1437" t="s">
        <v>8339</v>
      </c>
      <c r="P1437" s="13">
        <f t="shared" si="89"/>
        <v>42258.780324074076</v>
      </c>
      <c r="Q1437" s="13">
        <f t="shared" si="90"/>
        <v>42288.780324074076</v>
      </c>
      <c r="R1437">
        <f t="shared" si="91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>
        <v>2</v>
      </c>
      <c r="L1438" t="s">
        <v>8283</v>
      </c>
      <c r="M1438">
        <f t="shared" si="88"/>
        <v>1</v>
      </c>
      <c r="N1438" s="12" t="s">
        <v>8320</v>
      </c>
      <c r="O1438" t="s">
        <v>8339</v>
      </c>
      <c r="P1438" s="13">
        <f t="shared" si="89"/>
        <v>42391.35019675926</v>
      </c>
      <c r="Q1438" s="13">
        <f t="shared" si="90"/>
        <v>42421.35019675926</v>
      </c>
      <c r="R1438">
        <f t="shared" si="91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>
        <v>22</v>
      </c>
      <c r="L1439" t="s">
        <v>8283</v>
      </c>
      <c r="M1439">
        <f t="shared" si="88"/>
        <v>27</v>
      </c>
      <c r="N1439" s="12" t="s">
        <v>8320</v>
      </c>
      <c r="O1439" t="s">
        <v>8339</v>
      </c>
      <c r="P1439" s="13">
        <f t="shared" si="89"/>
        <v>41796.531701388885</v>
      </c>
      <c r="Q1439" s="13">
        <f t="shared" si="90"/>
        <v>41833.207638888889</v>
      </c>
      <c r="R1439">
        <f t="shared" si="91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>
        <v>8</v>
      </c>
      <c r="L1440" t="s">
        <v>8283</v>
      </c>
      <c r="M1440">
        <f t="shared" si="88"/>
        <v>3</v>
      </c>
      <c r="N1440" s="12" t="s">
        <v>8320</v>
      </c>
      <c r="O1440" t="s">
        <v>8339</v>
      </c>
      <c r="P1440" s="13">
        <f t="shared" si="89"/>
        <v>42457.871516203704</v>
      </c>
      <c r="Q1440" s="13">
        <f t="shared" si="90"/>
        <v>42487.579861111109</v>
      </c>
      <c r="R1440">
        <f t="shared" si="91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>
        <v>6</v>
      </c>
      <c r="L1441" t="s">
        <v>8283</v>
      </c>
      <c r="M1441">
        <f t="shared" si="88"/>
        <v>7</v>
      </c>
      <c r="N1441" s="12" t="s">
        <v>8320</v>
      </c>
      <c r="O1441" t="s">
        <v>8339</v>
      </c>
      <c r="P1441" s="13">
        <f t="shared" si="89"/>
        <v>42040.829872685179</v>
      </c>
      <c r="Q1441" s="13">
        <f t="shared" si="90"/>
        <v>42070.829872685179</v>
      </c>
      <c r="R1441">
        <f t="shared" si="91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>
        <v>1</v>
      </c>
      <c r="L1442" t="s">
        <v>8283</v>
      </c>
      <c r="M1442">
        <f t="shared" si="88"/>
        <v>0</v>
      </c>
      <c r="N1442" s="12" t="s">
        <v>8320</v>
      </c>
      <c r="O1442" t="s">
        <v>8339</v>
      </c>
      <c r="P1442" s="13">
        <f t="shared" si="89"/>
        <v>42486.748414351852</v>
      </c>
      <c r="Q1442" s="13">
        <f t="shared" si="90"/>
        <v>42516.748414351852</v>
      </c>
      <c r="R1442">
        <f t="shared" si="91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>
        <v>3</v>
      </c>
      <c r="L1443" t="s">
        <v>8283</v>
      </c>
      <c r="M1443">
        <f t="shared" si="88"/>
        <v>1</v>
      </c>
      <c r="N1443" s="12" t="s">
        <v>8320</v>
      </c>
      <c r="O1443" t="s">
        <v>8339</v>
      </c>
      <c r="P1443" s="13">
        <f t="shared" si="89"/>
        <v>42198.765844907408</v>
      </c>
      <c r="Q1443" s="13">
        <f t="shared" si="90"/>
        <v>42258.765844907408</v>
      </c>
      <c r="R1443">
        <f t="shared" si="91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>
        <v>0</v>
      </c>
      <c r="L1444" t="s">
        <v>8283</v>
      </c>
      <c r="M1444">
        <f t="shared" si="88"/>
        <v>0</v>
      </c>
      <c r="N1444" s="12" t="s">
        <v>8320</v>
      </c>
      <c r="O1444" t="s">
        <v>8339</v>
      </c>
      <c r="P1444" s="13">
        <f t="shared" si="89"/>
        <v>42485.64534722222</v>
      </c>
      <c r="Q1444" s="13">
        <f t="shared" si="90"/>
        <v>42515.64534722222</v>
      </c>
      <c r="R1444">
        <f t="shared" si="91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>
        <v>0</v>
      </c>
      <c r="L1445" t="s">
        <v>8283</v>
      </c>
      <c r="M1445">
        <f t="shared" si="88"/>
        <v>0</v>
      </c>
      <c r="N1445" s="12" t="s">
        <v>8320</v>
      </c>
      <c r="O1445" t="s">
        <v>8339</v>
      </c>
      <c r="P1445" s="13">
        <f t="shared" si="89"/>
        <v>42707.926030092596</v>
      </c>
      <c r="Q1445" s="13">
        <f t="shared" si="90"/>
        <v>42737.926030092596</v>
      </c>
      <c r="R1445">
        <f t="shared" si="91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>
        <v>0</v>
      </c>
      <c r="L1446" t="s">
        <v>8283</v>
      </c>
      <c r="M1446">
        <f t="shared" si="88"/>
        <v>0</v>
      </c>
      <c r="N1446" s="12" t="s">
        <v>8320</v>
      </c>
      <c r="O1446" t="s">
        <v>8339</v>
      </c>
      <c r="P1446" s="13">
        <f t="shared" si="89"/>
        <v>42199.873402777783</v>
      </c>
      <c r="Q1446" s="13">
        <f t="shared" si="90"/>
        <v>42259.873402777783</v>
      </c>
      <c r="R1446">
        <f t="shared" si="91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>
        <v>0</v>
      </c>
      <c r="L1447" t="s">
        <v>8283</v>
      </c>
      <c r="M1447">
        <f t="shared" si="88"/>
        <v>0</v>
      </c>
      <c r="N1447" s="12" t="s">
        <v>8320</v>
      </c>
      <c r="O1447" t="s">
        <v>8339</v>
      </c>
      <c r="P1447" s="13">
        <f t="shared" si="89"/>
        <v>42139.542303240742</v>
      </c>
      <c r="Q1447" s="13">
        <f t="shared" si="90"/>
        <v>42169.542303240742</v>
      </c>
      <c r="R1447">
        <f t="shared" si="91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>
        <v>0</v>
      </c>
      <c r="L1448" t="s">
        <v>8283</v>
      </c>
      <c r="M1448">
        <f t="shared" si="88"/>
        <v>0</v>
      </c>
      <c r="N1448" s="12" t="s">
        <v>8320</v>
      </c>
      <c r="O1448" t="s">
        <v>8339</v>
      </c>
      <c r="P1448" s="13">
        <f t="shared" si="89"/>
        <v>42461.447662037041</v>
      </c>
      <c r="Q1448" s="13">
        <f t="shared" si="90"/>
        <v>42481.447662037041</v>
      </c>
      <c r="R1448">
        <f t="shared" si="91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>
        <v>3</v>
      </c>
      <c r="L1449" t="s">
        <v>8283</v>
      </c>
      <c r="M1449">
        <f t="shared" si="88"/>
        <v>0</v>
      </c>
      <c r="N1449" s="12" t="s">
        <v>8320</v>
      </c>
      <c r="O1449" t="s">
        <v>8339</v>
      </c>
      <c r="P1449" s="13">
        <f t="shared" si="89"/>
        <v>42529.730717592596</v>
      </c>
      <c r="Q1449" s="13">
        <f t="shared" si="90"/>
        <v>42559.730717592596</v>
      </c>
      <c r="R1449">
        <f t="shared" si="91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>
        <v>0</v>
      </c>
      <c r="L1450" t="s">
        <v>8283</v>
      </c>
      <c r="M1450">
        <f t="shared" si="88"/>
        <v>0</v>
      </c>
      <c r="N1450" s="12" t="s">
        <v>8320</v>
      </c>
      <c r="O1450" t="s">
        <v>8339</v>
      </c>
      <c r="P1450" s="13">
        <f t="shared" si="89"/>
        <v>42115.936550925922</v>
      </c>
      <c r="Q1450" s="13">
        <f t="shared" si="90"/>
        <v>42146.225694444445</v>
      </c>
      <c r="R1450">
        <f t="shared" si="91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>
        <v>0</v>
      </c>
      <c r="L1451" t="s">
        <v>8283</v>
      </c>
      <c r="M1451">
        <f t="shared" si="88"/>
        <v>0</v>
      </c>
      <c r="N1451" s="12" t="s">
        <v>8320</v>
      </c>
      <c r="O1451" t="s">
        <v>8339</v>
      </c>
      <c r="P1451" s="13">
        <f t="shared" si="89"/>
        <v>42086.811400462961</v>
      </c>
      <c r="Q1451" s="13">
        <f t="shared" si="90"/>
        <v>42134.811400462961</v>
      </c>
      <c r="R1451">
        <f t="shared" si="91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>
        <v>1</v>
      </c>
      <c r="L1452" t="s">
        <v>8283</v>
      </c>
      <c r="M1452">
        <f t="shared" si="88"/>
        <v>0</v>
      </c>
      <c r="N1452" s="12" t="s">
        <v>8320</v>
      </c>
      <c r="O1452" t="s">
        <v>8339</v>
      </c>
      <c r="P1452" s="13">
        <f t="shared" si="89"/>
        <v>42390.171261574069</v>
      </c>
      <c r="Q1452" s="13">
        <f t="shared" si="90"/>
        <v>42420.171261574069</v>
      </c>
      <c r="R1452">
        <f t="shared" si="91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>
        <v>2</v>
      </c>
      <c r="L1453" t="s">
        <v>8283</v>
      </c>
      <c r="M1453">
        <f t="shared" si="88"/>
        <v>0</v>
      </c>
      <c r="N1453" s="12" t="s">
        <v>8320</v>
      </c>
      <c r="O1453" t="s">
        <v>8339</v>
      </c>
      <c r="P1453" s="13">
        <f t="shared" si="89"/>
        <v>41931.959016203706</v>
      </c>
      <c r="Q1453" s="13">
        <f t="shared" si="90"/>
        <v>41962.00068287037</v>
      </c>
      <c r="R1453">
        <f t="shared" si="91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>
        <v>0</v>
      </c>
      <c r="L1454" t="s">
        <v>8283</v>
      </c>
      <c r="M1454">
        <f t="shared" si="88"/>
        <v>0</v>
      </c>
      <c r="N1454" s="12" t="s">
        <v>8320</v>
      </c>
      <c r="O1454" t="s">
        <v>8339</v>
      </c>
      <c r="P1454" s="13">
        <f t="shared" si="89"/>
        <v>41818.703275462962</v>
      </c>
      <c r="Q1454" s="13">
        <f t="shared" si="90"/>
        <v>41848.703275462962</v>
      </c>
      <c r="R1454">
        <f t="shared" si="91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>
        <v>0</v>
      </c>
      <c r="L1455" t="s">
        <v>8283</v>
      </c>
      <c r="M1455">
        <f t="shared" si="88"/>
        <v>0</v>
      </c>
      <c r="N1455" s="12" t="s">
        <v>8320</v>
      </c>
      <c r="O1455" t="s">
        <v>8339</v>
      </c>
      <c r="P1455" s="13">
        <f t="shared" si="89"/>
        <v>42795.696145833332</v>
      </c>
      <c r="Q1455" s="13">
        <f t="shared" si="90"/>
        <v>42840.654479166667</v>
      </c>
      <c r="R1455">
        <f t="shared" si="91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>
        <v>1</v>
      </c>
      <c r="L1456" t="s">
        <v>8283</v>
      </c>
      <c r="M1456">
        <f t="shared" si="88"/>
        <v>1</v>
      </c>
      <c r="N1456" s="12" t="s">
        <v>8320</v>
      </c>
      <c r="O1456" t="s">
        <v>8339</v>
      </c>
      <c r="P1456" s="13">
        <f t="shared" si="89"/>
        <v>42463.866666666669</v>
      </c>
      <c r="Q1456" s="13">
        <f t="shared" si="90"/>
        <v>42484.915972222225</v>
      </c>
      <c r="R1456">
        <f t="shared" si="91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>
        <v>7</v>
      </c>
      <c r="L1457" t="s">
        <v>8283</v>
      </c>
      <c r="M1457">
        <f t="shared" si="88"/>
        <v>11</v>
      </c>
      <c r="N1457" s="12" t="s">
        <v>8320</v>
      </c>
      <c r="O1457" t="s">
        <v>8339</v>
      </c>
      <c r="P1457" s="13">
        <f t="shared" si="89"/>
        <v>41832.672685185185</v>
      </c>
      <c r="Q1457" s="13">
        <f t="shared" si="90"/>
        <v>41887.568749999999</v>
      </c>
      <c r="R1457">
        <f t="shared" si="91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>
        <v>3</v>
      </c>
      <c r="L1458" t="s">
        <v>8283</v>
      </c>
      <c r="M1458">
        <f t="shared" si="88"/>
        <v>3</v>
      </c>
      <c r="N1458" s="12" t="s">
        <v>8320</v>
      </c>
      <c r="O1458" t="s">
        <v>8339</v>
      </c>
      <c r="P1458" s="13">
        <f t="shared" si="89"/>
        <v>42708.668576388889</v>
      </c>
      <c r="Q1458" s="13">
        <f t="shared" si="90"/>
        <v>42738.668576388889</v>
      </c>
      <c r="R1458">
        <f t="shared" si="91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>
        <v>0</v>
      </c>
      <c r="L1459" t="s">
        <v>8283</v>
      </c>
      <c r="M1459">
        <f t="shared" si="88"/>
        <v>0</v>
      </c>
      <c r="N1459" s="12" t="s">
        <v>8320</v>
      </c>
      <c r="O1459" t="s">
        <v>8339</v>
      </c>
      <c r="P1459" s="13">
        <f t="shared" si="89"/>
        <v>42289.89634259259</v>
      </c>
      <c r="Q1459" s="13">
        <f t="shared" si="90"/>
        <v>42319.938009259262</v>
      </c>
      <c r="R1459">
        <f t="shared" si="91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>
        <v>0</v>
      </c>
      <c r="L1460" t="s">
        <v>8283</v>
      </c>
      <c r="M1460">
        <f t="shared" si="88"/>
        <v>0</v>
      </c>
      <c r="N1460" s="12" t="s">
        <v>8320</v>
      </c>
      <c r="O1460" t="s">
        <v>8339</v>
      </c>
      <c r="P1460" s="13">
        <f t="shared" si="89"/>
        <v>41831.705555555556</v>
      </c>
      <c r="Q1460" s="13">
        <f t="shared" si="90"/>
        <v>41862.166666666664</v>
      </c>
      <c r="R1460">
        <f t="shared" si="91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>
        <v>0</v>
      </c>
      <c r="L1461" t="s">
        <v>8283</v>
      </c>
      <c r="M1461">
        <f t="shared" si="88"/>
        <v>0</v>
      </c>
      <c r="N1461" s="12" t="s">
        <v>8320</v>
      </c>
      <c r="O1461" t="s">
        <v>8339</v>
      </c>
      <c r="P1461" s="13">
        <f t="shared" si="89"/>
        <v>42312.204814814817</v>
      </c>
      <c r="Q1461" s="13">
        <f t="shared" si="90"/>
        <v>42340.725694444445</v>
      </c>
      <c r="R1461">
        <f t="shared" si="91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>
        <v>0</v>
      </c>
      <c r="L1462" t="s">
        <v>8283</v>
      </c>
      <c r="M1462">
        <f t="shared" si="88"/>
        <v>0</v>
      </c>
      <c r="N1462" s="12" t="s">
        <v>8320</v>
      </c>
      <c r="O1462" t="s">
        <v>8339</v>
      </c>
      <c r="P1462" s="13">
        <f t="shared" si="89"/>
        <v>41915.896967592591</v>
      </c>
      <c r="Q1462" s="13">
        <f t="shared" si="90"/>
        <v>41973.989583333328</v>
      </c>
      <c r="R1462">
        <f t="shared" si="91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>
        <v>340</v>
      </c>
      <c r="L1463" t="s">
        <v>8284</v>
      </c>
      <c r="M1463">
        <f t="shared" si="88"/>
        <v>101</v>
      </c>
      <c r="N1463" s="12" t="s">
        <v>8320</v>
      </c>
      <c r="O1463" t="s">
        <v>8340</v>
      </c>
      <c r="P1463" s="13">
        <f t="shared" si="89"/>
        <v>41899.645300925928</v>
      </c>
      <c r="Q1463" s="13">
        <f t="shared" si="90"/>
        <v>41933</v>
      </c>
      <c r="R1463">
        <f t="shared" si="91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>
        <v>150</v>
      </c>
      <c r="L1464" t="s">
        <v>8284</v>
      </c>
      <c r="M1464">
        <f t="shared" si="88"/>
        <v>109</v>
      </c>
      <c r="N1464" s="12" t="s">
        <v>8320</v>
      </c>
      <c r="O1464" t="s">
        <v>8340</v>
      </c>
      <c r="P1464" s="13">
        <f t="shared" si="89"/>
        <v>41344.662858796299</v>
      </c>
      <c r="Q1464" s="13">
        <f t="shared" si="90"/>
        <v>41374.662858796299</v>
      </c>
      <c r="R1464">
        <f t="shared" si="91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>
        <v>25</v>
      </c>
      <c r="L1465" t="s">
        <v>8284</v>
      </c>
      <c r="M1465">
        <f t="shared" si="88"/>
        <v>148</v>
      </c>
      <c r="N1465" s="12" t="s">
        <v>8320</v>
      </c>
      <c r="O1465" t="s">
        <v>8340</v>
      </c>
      <c r="P1465" s="13">
        <f t="shared" si="89"/>
        <v>41326.911319444444</v>
      </c>
      <c r="Q1465" s="13">
        <f t="shared" si="90"/>
        <v>41371.869652777779</v>
      </c>
      <c r="R1465">
        <f t="shared" si="91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>
        <v>234</v>
      </c>
      <c r="L1466" t="s">
        <v>8284</v>
      </c>
      <c r="M1466">
        <f t="shared" si="88"/>
        <v>163</v>
      </c>
      <c r="N1466" s="12" t="s">
        <v>8320</v>
      </c>
      <c r="O1466" t="s">
        <v>8340</v>
      </c>
      <c r="P1466" s="13">
        <f t="shared" si="89"/>
        <v>41291.661550925928</v>
      </c>
      <c r="Q1466" s="13">
        <f t="shared" si="90"/>
        <v>41321.661550925928</v>
      </c>
      <c r="R1466">
        <f t="shared" si="91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>
        <v>2602</v>
      </c>
      <c r="L1467" t="s">
        <v>8284</v>
      </c>
      <c r="M1467">
        <f t="shared" si="88"/>
        <v>456</v>
      </c>
      <c r="N1467" s="12" t="s">
        <v>8320</v>
      </c>
      <c r="O1467" t="s">
        <v>8340</v>
      </c>
      <c r="P1467" s="13">
        <f t="shared" si="89"/>
        <v>40959.734398148146</v>
      </c>
      <c r="Q1467" s="13">
        <f t="shared" si="90"/>
        <v>40990.125</v>
      </c>
      <c r="R1467">
        <f t="shared" si="91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>
        <v>248</v>
      </c>
      <c r="L1468" t="s">
        <v>8284</v>
      </c>
      <c r="M1468">
        <f t="shared" si="88"/>
        <v>108</v>
      </c>
      <c r="N1468" s="12" t="s">
        <v>8320</v>
      </c>
      <c r="O1468" t="s">
        <v>8340</v>
      </c>
      <c r="P1468" s="13">
        <f t="shared" si="89"/>
        <v>42340.172060185185</v>
      </c>
      <c r="Q1468" s="13">
        <f t="shared" si="90"/>
        <v>42381.208333333328</v>
      </c>
      <c r="R1468">
        <f t="shared" si="91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>
        <v>600</v>
      </c>
      <c r="L1469" t="s">
        <v>8284</v>
      </c>
      <c r="M1469">
        <f t="shared" si="88"/>
        <v>115</v>
      </c>
      <c r="N1469" s="12" t="s">
        <v>8320</v>
      </c>
      <c r="O1469" t="s">
        <v>8340</v>
      </c>
      <c r="P1469" s="13">
        <f t="shared" si="89"/>
        <v>40933.80190972222</v>
      </c>
      <c r="Q1469" s="13">
        <f t="shared" si="90"/>
        <v>40993.760243055556</v>
      </c>
      <c r="R1469">
        <f t="shared" si="91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>
        <v>293</v>
      </c>
      <c r="L1470" t="s">
        <v>8284</v>
      </c>
      <c r="M1470">
        <f t="shared" si="88"/>
        <v>102</v>
      </c>
      <c r="N1470" s="12" t="s">
        <v>8320</v>
      </c>
      <c r="O1470" t="s">
        <v>8340</v>
      </c>
      <c r="P1470" s="13">
        <f t="shared" si="89"/>
        <v>40646.014456018522</v>
      </c>
      <c r="Q1470" s="13">
        <f t="shared" si="90"/>
        <v>40706.014456018522</v>
      </c>
      <c r="R1470">
        <f t="shared" si="91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>
        <v>321</v>
      </c>
      <c r="L1471" t="s">
        <v>8284</v>
      </c>
      <c r="M1471">
        <f t="shared" si="88"/>
        <v>108</v>
      </c>
      <c r="N1471" s="12" t="s">
        <v>8320</v>
      </c>
      <c r="O1471" t="s">
        <v>8340</v>
      </c>
      <c r="P1471" s="13">
        <f t="shared" si="89"/>
        <v>41290.598483796297</v>
      </c>
      <c r="Q1471" s="13">
        <f t="shared" si="90"/>
        <v>41320.598483796297</v>
      </c>
      <c r="R1471">
        <f t="shared" si="91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>
        <v>81</v>
      </c>
      <c r="L1472" t="s">
        <v>8284</v>
      </c>
      <c r="M1472">
        <f t="shared" si="88"/>
        <v>125</v>
      </c>
      <c r="N1472" s="12" t="s">
        <v>8320</v>
      </c>
      <c r="O1472" t="s">
        <v>8340</v>
      </c>
      <c r="P1472" s="13">
        <f t="shared" si="89"/>
        <v>41250.827118055553</v>
      </c>
      <c r="Q1472" s="13">
        <f t="shared" si="90"/>
        <v>41271.827118055553</v>
      </c>
      <c r="R1472">
        <f t="shared" si="91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>
        <v>343</v>
      </c>
      <c r="L1473" t="s">
        <v>8284</v>
      </c>
      <c r="M1473">
        <f t="shared" si="88"/>
        <v>104</v>
      </c>
      <c r="N1473" s="12" t="s">
        <v>8320</v>
      </c>
      <c r="O1473" t="s">
        <v>8340</v>
      </c>
      <c r="P1473" s="13">
        <f t="shared" si="89"/>
        <v>42073.957569444443</v>
      </c>
      <c r="Q1473" s="13">
        <f t="shared" si="90"/>
        <v>42103.957569444443</v>
      </c>
      <c r="R1473">
        <f t="shared" si="91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>
        <v>336</v>
      </c>
      <c r="L1474" t="s">
        <v>8284</v>
      </c>
      <c r="M1474">
        <f t="shared" ref="M1474:M1537" si="92">ROUND(E1474/D1474*100,0)</f>
        <v>139</v>
      </c>
      <c r="N1474" s="12" t="s">
        <v>8320</v>
      </c>
      <c r="O1474" t="s">
        <v>8340</v>
      </c>
      <c r="P1474" s="13">
        <f t="shared" ref="P1474:P1537" si="93">(((J1474/60)/60)/24)+DATE(1970,1,1)</f>
        <v>41533.542858796296</v>
      </c>
      <c r="Q1474" s="13">
        <f t="shared" ref="Q1474:Q1537" si="94">(((I1474/60)/60)/24)+DATE(1970,1,1)</f>
        <v>41563.542858796296</v>
      </c>
      <c r="R1474">
        <f t="shared" si="91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>
        <v>47</v>
      </c>
      <c r="L1475" t="s">
        <v>8284</v>
      </c>
      <c r="M1475">
        <f t="shared" si="92"/>
        <v>121</v>
      </c>
      <c r="N1475" s="12" t="s">
        <v>8320</v>
      </c>
      <c r="O1475" t="s">
        <v>8340</v>
      </c>
      <c r="P1475" s="13">
        <f t="shared" si="93"/>
        <v>40939.979618055557</v>
      </c>
      <c r="Q1475" s="13">
        <f t="shared" si="94"/>
        <v>40969.979618055557</v>
      </c>
      <c r="R1475">
        <f t="shared" ref="R1475:R1538" si="95">YEAR(P1475)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>
        <v>76</v>
      </c>
      <c r="L1476" t="s">
        <v>8284</v>
      </c>
      <c r="M1476">
        <f t="shared" si="92"/>
        <v>112</v>
      </c>
      <c r="N1476" s="12" t="s">
        <v>8320</v>
      </c>
      <c r="O1476" t="s">
        <v>8340</v>
      </c>
      <c r="P1476" s="13">
        <f t="shared" si="93"/>
        <v>41500.727916666663</v>
      </c>
      <c r="Q1476" s="13">
        <f t="shared" si="94"/>
        <v>41530.727916666663</v>
      </c>
      <c r="R1476">
        <f t="shared" si="95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>
        <v>441</v>
      </c>
      <c r="L1477" t="s">
        <v>8284</v>
      </c>
      <c r="M1477">
        <f t="shared" si="92"/>
        <v>189</v>
      </c>
      <c r="N1477" s="12" t="s">
        <v>8320</v>
      </c>
      <c r="O1477" t="s">
        <v>8340</v>
      </c>
      <c r="P1477" s="13">
        <f t="shared" si="93"/>
        <v>41960.722951388889</v>
      </c>
      <c r="Q1477" s="13">
        <f t="shared" si="94"/>
        <v>41993.207638888889</v>
      </c>
      <c r="R1477">
        <f t="shared" si="95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>
        <v>916</v>
      </c>
      <c r="L1478" t="s">
        <v>8284</v>
      </c>
      <c r="M1478">
        <f t="shared" si="92"/>
        <v>662</v>
      </c>
      <c r="N1478" s="12" t="s">
        <v>8320</v>
      </c>
      <c r="O1478" t="s">
        <v>8340</v>
      </c>
      <c r="P1478" s="13">
        <f t="shared" si="93"/>
        <v>40766.041921296295</v>
      </c>
      <c r="Q1478" s="13">
        <f t="shared" si="94"/>
        <v>40796.041921296295</v>
      </c>
      <c r="R1478">
        <f t="shared" si="95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>
        <v>369</v>
      </c>
      <c r="L1479" t="s">
        <v>8284</v>
      </c>
      <c r="M1479">
        <f t="shared" si="92"/>
        <v>111</v>
      </c>
      <c r="N1479" s="12" t="s">
        <v>8320</v>
      </c>
      <c r="O1479" t="s">
        <v>8340</v>
      </c>
      <c r="P1479" s="13">
        <f t="shared" si="93"/>
        <v>40840.615787037037</v>
      </c>
      <c r="Q1479" s="13">
        <f t="shared" si="94"/>
        <v>40900.125</v>
      </c>
      <c r="R1479">
        <f t="shared" si="95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>
        <v>20242</v>
      </c>
      <c r="L1480" t="s">
        <v>8284</v>
      </c>
      <c r="M1480">
        <f t="shared" si="92"/>
        <v>1182</v>
      </c>
      <c r="N1480" s="12" t="s">
        <v>8320</v>
      </c>
      <c r="O1480" t="s">
        <v>8340</v>
      </c>
      <c r="P1480" s="13">
        <f t="shared" si="93"/>
        <v>41394.871678240743</v>
      </c>
      <c r="Q1480" s="13">
        <f t="shared" si="94"/>
        <v>41408.871678240743</v>
      </c>
      <c r="R1480">
        <f t="shared" si="95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>
        <v>71</v>
      </c>
      <c r="L1481" t="s">
        <v>8284</v>
      </c>
      <c r="M1481">
        <f t="shared" si="92"/>
        <v>137</v>
      </c>
      <c r="N1481" s="12" t="s">
        <v>8320</v>
      </c>
      <c r="O1481" t="s">
        <v>8340</v>
      </c>
      <c r="P1481" s="13">
        <f t="shared" si="93"/>
        <v>41754.745243055557</v>
      </c>
      <c r="Q1481" s="13">
        <f t="shared" si="94"/>
        <v>41769.165972222225</v>
      </c>
      <c r="R1481">
        <f t="shared" si="95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>
        <v>635</v>
      </c>
      <c r="L1482" t="s">
        <v>8284</v>
      </c>
      <c r="M1482">
        <f t="shared" si="92"/>
        <v>117</v>
      </c>
      <c r="N1482" s="12" t="s">
        <v>8320</v>
      </c>
      <c r="O1482" t="s">
        <v>8340</v>
      </c>
      <c r="P1482" s="13">
        <f t="shared" si="93"/>
        <v>41464.934016203704</v>
      </c>
      <c r="Q1482" s="13">
        <f t="shared" si="94"/>
        <v>41481.708333333336</v>
      </c>
      <c r="R1482">
        <f t="shared" si="95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>
        <v>6</v>
      </c>
      <c r="L1483" t="s">
        <v>8271</v>
      </c>
      <c r="M1483">
        <f t="shared" si="92"/>
        <v>2</v>
      </c>
      <c r="N1483" s="12" t="s">
        <v>8320</v>
      </c>
      <c r="O1483" t="s">
        <v>8322</v>
      </c>
      <c r="P1483" s="13">
        <f t="shared" si="93"/>
        <v>41550.922974537039</v>
      </c>
      <c r="Q1483" s="13">
        <f t="shared" si="94"/>
        <v>41580.922974537039</v>
      </c>
      <c r="R1483">
        <f t="shared" si="95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>
        <v>1</v>
      </c>
      <c r="L1484" t="s">
        <v>8271</v>
      </c>
      <c r="M1484">
        <f t="shared" si="92"/>
        <v>0</v>
      </c>
      <c r="N1484" s="12" t="s">
        <v>8320</v>
      </c>
      <c r="O1484" t="s">
        <v>8322</v>
      </c>
      <c r="P1484" s="13">
        <f t="shared" si="93"/>
        <v>41136.85805555556</v>
      </c>
      <c r="Q1484" s="13">
        <f t="shared" si="94"/>
        <v>41159.32708333333</v>
      </c>
      <c r="R1484">
        <f t="shared" si="95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>
        <v>2</v>
      </c>
      <c r="L1485" t="s">
        <v>8271</v>
      </c>
      <c r="M1485">
        <f t="shared" si="92"/>
        <v>1</v>
      </c>
      <c r="N1485" s="12" t="s">
        <v>8320</v>
      </c>
      <c r="O1485" t="s">
        <v>8322</v>
      </c>
      <c r="P1485" s="13">
        <f t="shared" si="93"/>
        <v>42548.192997685182</v>
      </c>
      <c r="Q1485" s="13">
        <f t="shared" si="94"/>
        <v>42573.192997685182</v>
      </c>
      <c r="R1485">
        <f t="shared" si="95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>
        <v>0</v>
      </c>
      <c r="L1486" t="s">
        <v>8271</v>
      </c>
      <c r="M1486">
        <f t="shared" si="92"/>
        <v>0</v>
      </c>
      <c r="N1486" s="12" t="s">
        <v>8320</v>
      </c>
      <c r="O1486" t="s">
        <v>8322</v>
      </c>
      <c r="P1486" s="13">
        <f t="shared" si="93"/>
        <v>41053.200960648144</v>
      </c>
      <c r="Q1486" s="13">
        <f t="shared" si="94"/>
        <v>41111.618750000001</v>
      </c>
      <c r="R1486">
        <f t="shared" si="95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>
        <v>3</v>
      </c>
      <c r="L1487" t="s">
        <v>8271</v>
      </c>
      <c r="M1487">
        <f t="shared" si="92"/>
        <v>2</v>
      </c>
      <c r="N1487" s="12" t="s">
        <v>8320</v>
      </c>
      <c r="O1487" t="s">
        <v>8322</v>
      </c>
      <c r="P1487" s="13">
        <f t="shared" si="93"/>
        <v>42130.795983796299</v>
      </c>
      <c r="Q1487" s="13">
        <f t="shared" si="94"/>
        <v>42175.795983796299</v>
      </c>
      <c r="R1487">
        <f t="shared" si="95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>
        <v>3</v>
      </c>
      <c r="L1488" t="s">
        <v>8271</v>
      </c>
      <c r="M1488">
        <f t="shared" si="92"/>
        <v>0</v>
      </c>
      <c r="N1488" s="12" t="s">
        <v>8320</v>
      </c>
      <c r="O1488" t="s">
        <v>8322</v>
      </c>
      <c r="P1488" s="13">
        <f t="shared" si="93"/>
        <v>42032.168530092589</v>
      </c>
      <c r="Q1488" s="13">
        <f t="shared" si="94"/>
        <v>42062.168530092589</v>
      </c>
      <c r="R1488">
        <f t="shared" si="95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>
        <v>0</v>
      </c>
      <c r="L1489" t="s">
        <v>8271</v>
      </c>
      <c r="M1489">
        <f t="shared" si="92"/>
        <v>0</v>
      </c>
      <c r="N1489" s="12" t="s">
        <v>8320</v>
      </c>
      <c r="O1489" t="s">
        <v>8322</v>
      </c>
      <c r="P1489" s="13">
        <f t="shared" si="93"/>
        <v>42554.917488425926</v>
      </c>
      <c r="Q1489" s="13">
        <f t="shared" si="94"/>
        <v>42584.917488425926</v>
      </c>
      <c r="R1489">
        <f t="shared" si="95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>
        <v>6</v>
      </c>
      <c r="L1490" t="s">
        <v>8271</v>
      </c>
      <c r="M1490">
        <f t="shared" si="92"/>
        <v>2</v>
      </c>
      <c r="N1490" s="12" t="s">
        <v>8320</v>
      </c>
      <c r="O1490" t="s">
        <v>8322</v>
      </c>
      <c r="P1490" s="13">
        <f t="shared" si="93"/>
        <v>41614.563194444447</v>
      </c>
      <c r="Q1490" s="13">
        <f t="shared" si="94"/>
        <v>41644.563194444447</v>
      </c>
      <c r="R1490">
        <f t="shared" si="95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>
        <v>0</v>
      </c>
      <c r="L1491" t="s">
        <v>8271</v>
      </c>
      <c r="M1491">
        <f t="shared" si="92"/>
        <v>0</v>
      </c>
      <c r="N1491" s="12" t="s">
        <v>8320</v>
      </c>
      <c r="O1491" t="s">
        <v>8322</v>
      </c>
      <c r="P1491" s="13">
        <f t="shared" si="93"/>
        <v>41198.611712962964</v>
      </c>
      <c r="Q1491" s="13">
        <f t="shared" si="94"/>
        <v>41228.653379629628</v>
      </c>
      <c r="R1491">
        <f t="shared" si="95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>
        <v>19</v>
      </c>
      <c r="L1492" t="s">
        <v>8271</v>
      </c>
      <c r="M1492">
        <f t="shared" si="92"/>
        <v>31</v>
      </c>
      <c r="N1492" s="12" t="s">
        <v>8320</v>
      </c>
      <c r="O1492" t="s">
        <v>8322</v>
      </c>
      <c r="P1492" s="13">
        <f t="shared" si="93"/>
        <v>41520.561041666668</v>
      </c>
      <c r="Q1492" s="13">
        <f t="shared" si="94"/>
        <v>41549.561041666668</v>
      </c>
      <c r="R1492">
        <f t="shared" si="95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>
        <v>1</v>
      </c>
      <c r="L1493" t="s">
        <v>8271</v>
      </c>
      <c r="M1493">
        <f t="shared" si="92"/>
        <v>8</v>
      </c>
      <c r="N1493" s="12" t="s">
        <v>8320</v>
      </c>
      <c r="O1493" t="s">
        <v>8322</v>
      </c>
      <c r="P1493" s="13">
        <f t="shared" si="93"/>
        <v>41991.713460648149</v>
      </c>
      <c r="Q1493" s="13">
        <f t="shared" si="94"/>
        <v>42050.651388888888</v>
      </c>
      <c r="R1493">
        <f t="shared" si="95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>
        <v>2</v>
      </c>
      <c r="L1494" t="s">
        <v>8271</v>
      </c>
      <c r="M1494">
        <f t="shared" si="92"/>
        <v>1</v>
      </c>
      <c r="N1494" s="12" t="s">
        <v>8320</v>
      </c>
      <c r="O1494" t="s">
        <v>8322</v>
      </c>
      <c r="P1494" s="13">
        <f t="shared" si="93"/>
        <v>40682.884791666671</v>
      </c>
      <c r="Q1494" s="13">
        <f t="shared" si="94"/>
        <v>40712.884791666671</v>
      </c>
      <c r="R1494">
        <f t="shared" si="95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>
        <v>0</v>
      </c>
      <c r="L1495" t="s">
        <v>8271</v>
      </c>
      <c r="M1495">
        <f t="shared" si="92"/>
        <v>0</v>
      </c>
      <c r="N1495" s="12" t="s">
        <v>8320</v>
      </c>
      <c r="O1495" t="s">
        <v>8322</v>
      </c>
      <c r="P1495" s="13">
        <f t="shared" si="93"/>
        <v>41411.866608796299</v>
      </c>
      <c r="Q1495" s="13">
        <f t="shared" si="94"/>
        <v>41441.866608796299</v>
      </c>
      <c r="R1495">
        <f t="shared" si="95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>
        <v>11</v>
      </c>
      <c r="L1496" t="s">
        <v>8271</v>
      </c>
      <c r="M1496">
        <f t="shared" si="92"/>
        <v>9</v>
      </c>
      <c r="N1496" s="12" t="s">
        <v>8320</v>
      </c>
      <c r="O1496" t="s">
        <v>8322</v>
      </c>
      <c r="P1496" s="13">
        <f t="shared" si="93"/>
        <v>42067.722372685181</v>
      </c>
      <c r="Q1496" s="13">
        <f t="shared" si="94"/>
        <v>42097.651388888888</v>
      </c>
      <c r="R1496">
        <f t="shared" si="95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>
        <v>0</v>
      </c>
      <c r="L1497" t="s">
        <v>8271</v>
      </c>
      <c r="M1497">
        <f t="shared" si="92"/>
        <v>0</v>
      </c>
      <c r="N1497" s="12" t="s">
        <v>8320</v>
      </c>
      <c r="O1497" t="s">
        <v>8322</v>
      </c>
      <c r="P1497" s="13">
        <f t="shared" si="93"/>
        <v>40752.789710648147</v>
      </c>
      <c r="Q1497" s="13">
        <f t="shared" si="94"/>
        <v>40782.789710648147</v>
      </c>
      <c r="R1497">
        <f t="shared" si="95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>
        <v>0</v>
      </c>
      <c r="L1498" t="s">
        <v>8271</v>
      </c>
      <c r="M1498">
        <f t="shared" si="92"/>
        <v>0</v>
      </c>
      <c r="N1498" s="12" t="s">
        <v>8320</v>
      </c>
      <c r="O1498" t="s">
        <v>8322</v>
      </c>
      <c r="P1498" s="13">
        <f t="shared" si="93"/>
        <v>41838.475219907406</v>
      </c>
      <c r="Q1498" s="13">
        <f t="shared" si="94"/>
        <v>41898.475219907406</v>
      </c>
      <c r="R1498">
        <f t="shared" si="95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>
        <v>1</v>
      </c>
      <c r="L1499" t="s">
        <v>8271</v>
      </c>
      <c r="M1499">
        <f t="shared" si="92"/>
        <v>0</v>
      </c>
      <c r="N1499" s="12" t="s">
        <v>8320</v>
      </c>
      <c r="O1499" t="s">
        <v>8322</v>
      </c>
      <c r="P1499" s="13">
        <f t="shared" si="93"/>
        <v>41444.64261574074</v>
      </c>
      <c r="Q1499" s="13">
        <f t="shared" si="94"/>
        <v>41486.821527777778</v>
      </c>
      <c r="R1499">
        <f t="shared" si="95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>
        <v>3</v>
      </c>
      <c r="L1500" t="s">
        <v>8271</v>
      </c>
      <c r="M1500">
        <f t="shared" si="92"/>
        <v>2</v>
      </c>
      <c r="N1500" s="12" t="s">
        <v>8320</v>
      </c>
      <c r="O1500" t="s">
        <v>8322</v>
      </c>
      <c r="P1500" s="13">
        <f t="shared" si="93"/>
        <v>41840.983541666668</v>
      </c>
      <c r="Q1500" s="13">
        <f t="shared" si="94"/>
        <v>41885.983541666668</v>
      </c>
      <c r="R1500">
        <f t="shared" si="95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>
        <v>1</v>
      </c>
      <c r="L1501" t="s">
        <v>8271</v>
      </c>
      <c r="M1501">
        <f t="shared" si="92"/>
        <v>0</v>
      </c>
      <c r="N1501" s="12" t="s">
        <v>8320</v>
      </c>
      <c r="O1501" t="s">
        <v>8322</v>
      </c>
      <c r="P1501" s="13">
        <f t="shared" si="93"/>
        <v>42527.007326388892</v>
      </c>
      <c r="Q1501" s="13">
        <f t="shared" si="94"/>
        <v>42587.007326388892</v>
      </c>
      <c r="R1501">
        <f t="shared" si="95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>
        <v>15</v>
      </c>
      <c r="L1502" t="s">
        <v>8271</v>
      </c>
      <c r="M1502">
        <f t="shared" si="92"/>
        <v>25</v>
      </c>
      <c r="N1502" s="12" t="s">
        <v>8320</v>
      </c>
      <c r="O1502" t="s">
        <v>8322</v>
      </c>
      <c r="P1502" s="13">
        <f t="shared" si="93"/>
        <v>41365.904594907406</v>
      </c>
      <c r="Q1502" s="13">
        <f t="shared" si="94"/>
        <v>41395.904594907406</v>
      </c>
      <c r="R1502">
        <f t="shared" si="95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>
        <v>885</v>
      </c>
      <c r="L1503" t="s">
        <v>8281</v>
      </c>
      <c r="M1503">
        <f t="shared" si="92"/>
        <v>166</v>
      </c>
      <c r="N1503" s="12" t="s">
        <v>8336</v>
      </c>
      <c r="O1503" t="s">
        <v>8337</v>
      </c>
      <c r="P1503" s="13">
        <f t="shared" si="93"/>
        <v>42163.583599537036</v>
      </c>
      <c r="Q1503" s="13">
        <f t="shared" si="94"/>
        <v>42193.583599537036</v>
      </c>
      <c r="R1503">
        <f t="shared" si="95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>
        <v>329</v>
      </c>
      <c r="L1504" t="s">
        <v>8281</v>
      </c>
      <c r="M1504">
        <f t="shared" si="92"/>
        <v>101</v>
      </c>
      <c r="N1504" s="12" t="s">
        <v>8336</v>
      </c>
      <c r="O1504" t="s">
        <v>8337</v>
      </c>
      <c r="P1504" s="13">
        <f t="shared" si="93"/>
        <v>42426.542592592596</v>
      </c>
      <c r="Q1504" s="13">
        <f t="shared" si="94"/>
        <v>42454.916666666672</v>
      </c>
      <c r="R1504">
        <f t="shared" si="95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>
        <v>71</v>
      </c>
      <c r="L1505" t="s">
        <v>8281</v>
      </c>
      <c r="M1505">
        <f t="shared" si="92"/>
        <v>108</v>
      </c>
      <c r="N1505" s="12" t="s">
        <v>8336</v>
      </c>
      <c r="O1505" t="s">
        <v>8337</v>
      </c>
      <c r="P1505" s="13">
        <f t="shared" si="93"/>
        <v>42606.347233796296</v>
      </c>
      <c r="Q1505" s="13">
        <f t="shared" si="94"/>
        <v>42666.347233796296</v>
      </c>
      <c r="R1505">
        <f t="shared" si="95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>
        <v>269</v>
      </c>
      <c r="L1506" t="s">
        <v>8281</v>
      </c>
      <c r="M1506">
        <f t="shared" si="92"/>
        <v>278</v>
      </c>
      <c r="N1506" s="12" t="s">
        <v>8336</v>
      </c>
      <c r="O1506" t="s">
        <v>8337</v>
      </c>
      <c r="P1506" s="13">
        <f t="shared" si="93"/>
        <v>41772.657685185186</v>
      </c>
      <c r="Q1506" s="13">
        <f t="shared" si="94"/>
        <v>41800.356249999997</v>
      </c>
      <c r="R1506">
        <f t="shared" si="95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>
        <v>345</v>
      </c>
      <c r="L1507" t="s">
        <v>8281</v>
      </c>
      <c r="M1507">
        <f t="shared" si="92"/>
        <v>104</v>
      </c>
      <c r="N1507" s="12" t="s">
        <v>8336</v>
      </c>
      <c r="O1507" t="s">
        <v>8337</v>
      </c>
      <c r="P1507" s="13">
        <f t="shared" si="93"/>
        <v>42414.44332175926</v>
      </c>
      <c r="Q1507" s="13">
        <f t="shared" si="94"/>
        <v>42451.834027777775</v>
      </c>
      <c r="R1507">
        <f t="shared" si="95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>
        <v>43</v>
      </c>
      <c r="L1508" t="s">
        <v>8281</v>
      </c>
      <c r="M1508">
        <f t="shared" si="92"/>
        <v>111</v>
      </c>
      <c r="N1508" s="12" t="s">
        <v>8336</v>
      </c>
      <c r="O1508" t="s">
        <v>8337</v>
      </c>
      <c r="P1508" s="13">
        <f t="shared" si="93"/>
        <v>41814.785925925928</v>
      </c>
      <c r="Q1508" s="13">
        <f t="shared" si="94"/>
        <v>41844.785925925928</v>
      </c>
      <c r="R1508">
        <f t="shared" si="95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>
        <v>33</v>
      </c>
      <c r="L1509" t="s">
        <v>8281</v>
      </c>
      <c r="M1509">
        <f t="shared" si="92"/>
        <v>215</v>
      </c>
      <c r="N1509" s="12" t="s">
        <v>8336</v>
      </c>
      <c r="O1509" t="s">
        <v>8337</v>
      </c>
      <c r="P1509" s="13">
        <f t="shared" si="93"/>
        <v>40254.450335648151</v>
      </c>
      <c r="Q1509" s="13">
        <f t="shared" si="94"/>
        <v>40313.340277777781</v>
      </c>
      <c r="R1509">
        <f t="shared" si="95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>
        <v>211</v>
      </c>
      <c r="L1510" t="s">
        <v>8281</v>
      </c>
      <c r="M1510">
        <f t="shared" si="92"/>
        <v>111</v>
      </c>
      <c r="N1510" s="12" t="s">
        <v>8336</v>
      </c>
      <c r="O1510" t="s">
        <v>8337</v>
      </c>
      <c r="P1510" s="13">
        <f t="shared" si="93"/>
        <v>41786.614363425928</v>
      </c>
      <c r="Q1510" s="13">
        <f t="shared" si="94"/>
        <v>41817.614363425928</v>
      </c>
      <c r="R1510">
        <f t="shared" si="95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>
        <v>196</v>
      </c>
      <c r="L1511" t="s">
        <v>8281</v>
      </c>
      <c r="M1511">
        <f t="shared" si="92"/>
        <v>124</v>
      </c>
      <c r="N1511" s="12" t="s">
        <v>8336</v>
      </c>
      <c r="O1511" t="s">
        <v>8337</v>
      </c>
      <c r="P1511" s="13">
        <f t="shared" si="93"/>
        <v>42751.533391203702</v>
      </c>
      <c r="Q1511" s="13">
        <f t="shared" si="94"/>
        <v>42780.957638888889</v>
      </c>
      <c r="R1511">
        <f t="shared" si="95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>
        <v>405</v>
      </c>
      <c r="L1512" t="s">
        <v>8281</v>
      </c>
      <c r="M1512">
        <f t="shared" si="92"/>
        <v>101</v>
      </c>
      <c r="N1512" s="12" t="s">
        <v>8336</v>
      </c>
      <c r="O1512" t="s">
        <v>8337</v>
      </c>
      <c r="P1512" s="13">
        <f t="shared" si="93"/>
        <v>41809.385162037033</v>
      </c>
      <c r="Q1512" s="13">
        <f t="shared" si="94"/>
        <v>41839.385162037033</v>
      </c>
      <c r="R1512">
        <f t="shared" si="95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>
        <v>206</v>
      </c>
      <c r="L1513" t="s">
        <v>8281</v>
      </c>
      <c r="M1513">
        <f t="shared" si="92"/>
        <v>112</v>
      </c>
      <c r="N1513" s="12" t="s">
        <v>8336</v>
      </c>
      <c r="O1513" t="s">
        <v>8337</v>
      </c>
      <c r="P1513" s="13">
        <f t="shared" si="93"/>
        <v>42296.583379629628</v>
      </c>
      <c r="Q1513" s="13">
        <f t="shared" si="94"/>
        <v>42326.625046296293</v>
      </c>
      <c r="R1513">
        <f t="shared" si="95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>
        <v>335</v>
      </c>
      <c r="L1514" t="s">
        <v>8281</v>
      </c>
      <c r="M1514">
        <f t="shared" si="92"/>
        <v>559</v>
      </c>
      <c r="N1514" s="12" t="s">
        <v>8336</v>
      </c>
      <c r="O1514" t="s">
        <v>8337</v>
      </c>
      <c r="P1514" s="13">
        <f t="shared" si="93"/>
        <v>42741.684479166666</v>
      </c>
      <c r="Q1514" s="13">
        <f t="shared" si="94"/>
        <v>42771.684479166666</v>
      </c>
      <c r="R1514">
        <f t="shared" si="95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>
        <v>215</v>
      </c>
      <c r="L1515" t="s">
        <v>8281</v>
      </c>
      <c r="M1515">
        <f t="shared" si="92"/>
        <v>150</v>
      </c>
      <c r="N1515" s="12" t="s">
        <v>8336</v>
      </c>
      <c r="O1515" t="s">
        <v>8337</v>
      </c>
      <c r="P1515" s="13">
        <f t="shared" si="93"/>
        <v>41806.637337962966</v>
      </c>
      <c r="Q1515" s="13">
        <f t="shared" si="94"/>
        <v>41836.637337962966</v>
      </c>
      <c r="R1515">
        <f t="shared" si="95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>
        <v>176</v>
      </c>
      <c r="L1516" t="s">
        <v>8281</v>
      </c>
      <c r="M1516">
        <f t="shared" si="92"/>
        <v>106</v>
      </c>
      <c r="N1516" s="12" t="s">
        <v>8336</v>
      </c>
      <c r="O1516" t="s">
        <v>8337</v>
      </c>
      <c r="P1516" s="13">
        <f t="shared" si="93"/>
        <v>42234.597685185188</v>
      </c>
      <c r="Q1516" s="13">
        <f t="shared" si="94"/>
        <v>42274.597685185188</v>
      </c>
      <c r="R1516">
        <f t="shared" si="95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>
        <v>555</v>
      </c>
      <c r="L1517" t="s">
        <v>8281</v>
      </c>
      <c r="M1517">
        <f t="shared" si="92"/>
        <v>157</v>
      </c>
      <c r="N1517" s="12" t="s">
        <v>8336</v>
      </c>
      <c r="O1517" t="s">
        <v>8337</v>
      </c>
      <c r="P1517" s="13">
        <f t="shared" si="93"/>
        <v>42415.253437499996</v>
      </c>
      <c r="Q1517" s="13">
        <f t="shared" si="94"/>
        <v>42445.211770833332</v>
      </c>
      <c r="R1517">
        <f t="shared" si="95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>
        <v>116</v>
      </c>
      <c r="L1518" t="s">
        <v>8281</v>
      </c>
      <c r="M1518">
        <f t="shared" si="92"/>
        <v>109</v>
      </c>
      <c r="N1518" s="12" t="s">
        <v>8336</v>
      </c>
      <c r="O1518" t="s">
        <v>8337</v>
      </c>
      <c r="P1518" s="13">
        <f t="shared" si="93"/>
        <v>42619.466342592597</v>
      </c>
      <c r="Q1518" s="13">
        <f t="shared" si="94"/>
        <v>42649.583333333328</v>
      </c>
      <c r="R1518">
        <f t="shared" si="95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>
        <v>615</v>
      </c>
      <c r="L1519" t="s">
        <v>8281</v>
      </c>
      <c r="M1519">
        <f t="shared" si="92"/>
        <v>162</v>
      </c>
      <c r="N1519" s="12" t="s">
        <v>8336</v>
      </c>
      <c r="O1519" t="s">
        <v>8337</v>
      </c>
      <c r="P1519" s="13">
        <f t="shared" si="93"/>
        <v>41948.56658564815</v>
      </c>
      <c r="Q1519" s="13">
        <f t="shared" si="94"/>
        <v>41979.25</v>
      </c>
      <c r="R1519">
        <f t="shared" si="95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>
        <v>236</v>
      </c>
      <c r="L1520" t="s">
        <v>8281</v>
      </c>
      <c r="M1520">
        <f t="shared" si="92"/>
        <v>205</v>
      </c>
      <c r="N1520" s="12" t="s">
        <v>8336</v>
      </c>
      <c r="O1520" t="s">
        <v>8337</v>
      </c>
      <c r="P1520" s="13">
        <f t="shared" si="93"/>
        <v>41760.8200462963</v>
      </c>
      <c r="Q1520" s="13">
        <f t="shared" si="94"/>
        <v>41790.8200462963</v>
      </c>
      <c r="R1520">
        <f t="shared" si="95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>
        <v>145</v>
      </c>
      <c r="L1521" t="s">
        <v>8281</v>
      </c>
      <c r="M1521">
        <f t="shared" si="92"/>
        <v>103</v>
      </c>
      <c r="N1521" s="12" t="s">
        <v>8336</v>
      </c>
      <c r="O1521" t="s">
        <v>8337</v>
      </c>
      <c r="P1521" s="13">
        <f t="shared" si="93"/>
        <v>41782.741701388892</v>
      </c>
      <c r="Q1521" s="13">
        <f t="shared" si="94"/>
        <v>41810.915972222225</v>
      </c>
      <c r="R1521">
        <f t="shared" si="95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>
        <v>167</v>
      </c>
      <c r="L1522" t="s">
        <v>8281</v>
      </c>
      <c r="M1522">
        <f t="shared" si="92"/>
        <v>103</v>
      </c>
      <c r="N1522" s="12" t="s">
        <v>8336</v>
      </c>
      <c r="O1522" t="s">
        <v>8337</v>
      </c>
      <c r="P1522" s="13">
        <f t="shared" si="93"/>
        <v>41955.857789351852</v>
      </c>
      <c r="Q1522" s="13">
        <f t="shared" si="94"/>
        <v>41992.166666666672</v>
      </c>
      <c r="R1522">
        <f t="shared" si="95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>
        <v>235</v>
      </c>
      <c r="L1523" t="s">
        <v>8281</v>
      </c>
      <c r="M1523">
        <f t="shared" si="92"/>
        <v>107</v>
      </c>
      <c r="N1523" s="12" t="s">
        <v>8336</v>
      </c>
      <c r="O1523" t="s">
        <v>8337</v>
      </c>
      <c r="P1523" s="13">
        <f t="shared" si="93"/>
        <v>42493.167719907404</v>
      </c>
      <c r="Q1523" s="13">
        <f t="shared" si="94"/>
        <v>42528.167719907404</v>
      </c>
      <c r="R1523">
        <f t="shared" si="95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>
        <v>452</v>
      </c>
      <c r="L1524" t="s">
        <v>8281</v>
      </c>
      <c r="M1524">
        <f t="shared" si="92"/>
        <v>139</v>
      </c>
      <c r="N1524" s="12" t="s">
        <v>8336</v>
      </c>
      <c r="O1524" t="s">
        <v>8337</v>
      </c>
      <c r="P1524" s="13">
        <f t="shared" si="93"/>
        <v>41899.830312500002</v>
      </c>
      <c r="Q1524" s="13">
        <f t="shared" si="94"/>
        <v>41929.830312500002</v>
      </c>
      <c r="R1524">
        <f t="shared" si="95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>
        <v>241</v>
      </c>
      <c r="L1525" t="s">
        <v>8281</v>
      </c>
      <c r="M1525">
        <f t="shared" si="92"/>
        <v>125</v>
      </c>
      <c r="N1525" s="12" t="s">
        <v>8336</v>
      </c>
      <c r="O1525" t="s">
        <v>8337</v>
      </c>
      <c r="P1525" s="13">
        <f t="shared" si="93"/>
        <v>41964.751342592594</v>
      </c>
      <c r="Q1525" s="13">
        <f t="shared" si="94"/>
        <v>41996</v>
      </c>
      <c r="R1525">
        <f t="shared" si="95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>
        <v>28</v>
      </c>
      <c r="L1526" t="s">
        <v>8281</v>
      </c>
      <c r="M1526">
        <f t="shared" si="92"/>
        <v>207</v>
      </c>
      <c r="N1526" s="12" t="s">
        <v>8336</v>
      </c>
      <c r="O1526" t="s">
        <v>8337</v>
      </c>
      <c r="P1526" s="13">
        <f t="shared" si="93"/>
        <v>42756.501041666663</v>
      </c>
      <c r="Q1526" s="13">
        <f t="shared" si="94"/>
        <v>42786.501041666663</v>
      </c>
      <c r="R1526">
        <f t="shared" si="95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>
        <v>140</v>
      </c>
      <c r="L1527" t="s">
        <v>8281</v>
      </c>
      <c r="M1527">
        <f t="shared" si="92"/>
        <v>174</v>
      </c>
      <c r="N1527" s="12" t="s">
        <v>8336</v>
      </c>
      <c r="O1527" t="s">
        <v>8337</v>
      </c>
      <c r="P1527" s="13">
        <f t="shared" si="93"/>
        <v>42570.702986111108</v>
      </c>
      <c r="Q1527" s="13">
        <f t="shared" si="94"/>
        <v>42600.702986111108</v>
      </c>
      <c r="R1527">
        <f t="shared" si="95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>
        <v>280</v>
      </c>
      <c r="L1528" t="s">
        <v>8281</v>
      </c>
      <c r="M1528">
        <f t="shared" si="92"/>
        <v>120</v>
      </c>
      <c r="N1528" s="12" t="s">
        <v>8336</v>
      </c>
      <c r="O1528" t="s">
        <v>8337</v>
      </c>
      <c r="P1528" s="13">
        <f t="shared" si="93"/>
        <v>42339.276006944448</v>
      </c>
      <c r="Q1528" s="13">
        <f t="shared" si="94"/>
        <v>42388.276006944448</v>
      </c>
      <c r="R1528">
        <f t="shared" si="95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>
        <v>70</v>
      </c>
      <c r="L1529" t="s">
        <v>8281</v>
      </c>
      <c r="M1529">
        <f t="shared" si="92"/>
        <v>110</v>
      </c>
      <c r="N1529" s="12" t="s">
        <v>8336</v>
      </c>
      <c r="O1529" t="s">
        <v>8337</v>
      </c>
      <c r="P1529" s="13">
        <f t="shared" si="93"/>
        <v>42780.600532407407</v>
      </c>
      <c r="Q1529" s="13">
        <f t="shared" si="94"/>
        <v>42808.558865740735</v>
      </c>
      <c r="R1529">
        <f t="shared" si="95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>
        <v>160</v>
      </c>
      <c r="L1530" t="s">
        <v>8281</v>
      </c>
      <c r="M1530">
        <f t="shared" si="92"/>
        <v>282</v>
      </c>
      <c r="N1530" s="12" t="s">
        <v>8336</v>
      </c>
      <c r="O1530" t="s">
        <v>8337</v>
      </c>
      <c r="P1530" s="13">
        <f t="shared" si="93"/>
        <v>42736.732893518521</v>
      </c>
      <c r="Q1530" s="13">
        <f t="shared" si="94"/>
        <v>42767</v>
      </c>
      <c r="R1530">
        <f t="shared" si="95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>
        <v>141</v>
      </c>
      <c r="L1531" t="s">
        <v>8281</v>
      </c>
      <c r="M1531">
        <f t="shared" si="92"/>
        <v>101</v>
      </c>
      <c r="N1531" s="12" t="s">
        <v>8336</v>
      </c>
      <c r="O1531" t="s">
        <v>8337</v>
      </c>
      <c r="P1531" s="13">
        <f t="shared" si="93"/>
        <v>42052.628703703704</v>
      </c>
      <c r="Q1531" s="13">
        <f t="shared" si="94"/>
        <v>42082.587037037039</v>
      </c>
      <c r="R1531">
        <f t="shared" si="95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>
        <v>874</v>
      </c>
      <c r="L1532" t="s">
        <v>8281</v>
      </c>
      <c r="M1532">
        <f t="shared" si="92"/>
        <v>135</v>
      </c>
      <c r="N1532" s="12" t="s">
        <v>8336</v>
      </c>
      <c r="O1532" t="s">
        <v>8337</v>
      </c>
      <c r="P1532" s="13">
        <f t="shared" si="93"/>
        <v>42275.767303240747</v>
      </c>
      <c r="Q1532" s="13">
        <f t="shared" si="94"/>
        <v>42300.767303240747</v>
      </c>
      <c r="R1532">
        <f t="shared" si="95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>
        <v>73</v>
      </c>
      <c r="L1533" t="s">
        <v>8281</v>
      </c>
      <c r="M1533">
        <f t="shared" si="92"/>
        <v>176</v>
      </c>
      <c r="N1533" s="12" t="s">
        <v>8336</v>
      </c>
      <c r="O1533" t="s">
        <v>8337</v>
      </c>
      <c r="P1533" s="13">
        <f t="shared" si="93"/>
        <v>41941.802384259259</v>
      </c>
      <c r="Q1533" s="13">
        <f t="shared" si="94"/>
        <v>41974.125</v>
      </c>
      <c r="R1533">
        <f t="shared" si="95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>
        <v>294</v>
      </c>
      <c r="L1534" t="s">
        <v>8281</v>
      </c>
      <c r="M1534">
        <f t="shared" si="92"/>
        <v>484</v>
      </c>
      <c r="N1534" s="12" t="s">
        <v>8336</v>
      </c>
      <c r="O1534" t="s">
        <v>8337</v>
      </c>
      <c r="P1534" s="13">
        <f t="shared" si="93"/>
        <v>42391.475289351853</v>
      </c>
      <c r="Q1534" s="13">
        <f t="shared" si="94"/>
        <v>42415.625</v>
      </c>
      <c r="R1534">
        <f t="shared" si="95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>
        <v>740</v>
      </c>
      <c r="L1535" t="s">
        <v>8281</v>
      </c>
      <c r="M1535">
        <f t="shared" si="92"/>
        <v>145</v>
      </c>
      <c r="N1535" s="12" t="s">
        <v>8336</v>
      </c>
      <c r="O1535" t="s">
        <v>8337</v>
      </c>
      <c r="P1535" s="13">
        <f t="shared" si="93"/>
        <v>42443.00204861111</v>
      </c>
      <c r="Q1535" s="13">
        <f t="shared" si="94"/>
        <v>42492.165972222225</v>
      </c>
      <c r="R1535">
        <f t="shared" si="95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>
        <v>369</v>
      </c>
      <c r="L1536" t="s">
        <v>8281</v>
      </c>
      <c r="M1536">
        <f t="shared" si="92"/>
        <v>418</v>
      </c>
      <c r="N1536" s="12" t="s">
        <v>8336</v>
      </c>
      <c r="O1536" t="s">
        <v>8337</v>
      </c>
      <c r="P1536" s="13">
        <f t="shared" si="93"/>
        <v>42221.67432870371</v>
      </c>
      <c r="Q1536" s="13">
        <f t="shared" si="94"/>
        <v>42251.67432870371</v>
      </c>
      <c r="R1536">
        <f t="shared" si="95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>
        <v>110</v>
      </c>
      <c r="L1537" t="s">
        <v>8281</v>
      </c>
      <c r="M1537">
        <f t="shared" si="92"/>
        <v>132</v>
      </c>
      <c r="N1537" s="12" t="s">
        <v>8336</v>
      </c>
      <c r="O1537" t="s">
        <v>8337</v>
      </c>
      <c r="P1537" s="13">
        <f t="shared" si="93"/>
        <v>42484.829062500001</v>
      </c>
      <c r="Q1537" s="13">
        <f t="shared" si="94"/>
        <v>42513.916666666672</v>
      </c>
      <c r="R1537">
        <f t="shared" si="95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>
        <v>455</v>
      </c>
      <c r="L1538" t="s">
        <v>8281</v>
      </c>
      <c r="M1538">
        <f t="shared" ref="M1538:M1601" si="96">ROUND(E1538/D1538*100,0)</f>
        <v>250</v>
      </c>
      <c r="N1538" s="12" t="s">
        <v>8336</v>
      </c>
      <c r="O1538" t="s">
        <v>8337</v>
      </c>
      <c r="P1538" s="13">
        <f t="shared" ref="P1538:P1601" si="97">(((J1538/60)/60)/24)+DATE(1970,1,1)</f>
        <v>42213.802199074074</v>
      </c>
      <c r="Q1538" s="13">
        <f t="shared" ref="Q1538:Q1601" si="98">(((I1538/60)/60)/24)+DATE(1970,1,1)</f>
        <v>42243.802199074074</v>
      </c>
      <c r="R1538">
        <f t="shared" si="95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>
        <v>224</v>
      </c>
      <c r="L1539" t="s">
        <v>8281</v>
      </c>
      <c r="M1539">
        <f t="shared" si="96"/>
        <v>180</v>
      </c>
      <c r="N1539" s="12" t="s">
        <v>8336</v>
      </c>
      <c r="O1539" t="s">
        <v>8337</v>
      </c>
      <c r="P1539" s="13">
        <f t="shared" si="97"/>
        <v>42552.315127314811</v>
      </c>
      <c r="Q1539" s="13">
        <f t="shared" si="98"/>
        <v>42588.75</v>
      </c>
      <c r="R1539">
        <f t="shared" ref="R1539:R1602" si="99">YEAR(P1539)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>
        <v>46</v>
      </c>
      <c r="L1540" t="s">
        <v>8281</v>
      </c>
      <c r="M1540">
        <f t="shared" si="96"/>
        <v>103</v>
      </c>
      <c r="N1540" s="12" t="s">
        <v>8336</v>
      </c>
      <c r="O1540" t="s">
        <v>8337</v>
      </c>
      <c r="P1540" s="13">
        <f t="shared" si="97"/>
        <v>41981.782060185185</v>
      </c>
      <c r="Q1540" s="13">
        <f t="shared" si="98"/>
        <v>42026.782060185185</v>
      </c>
      <c r="R1540">
        <f t="shared" si="9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>
        <v>284</v>
      </c>
      <c r="L1541" t="s">
        <v>8281</v>
      </c>
      <c r="M1541">
        <f t="shared" si="96"/>
        <v>136</v>
      </c>
      <c r="N1541" s="12" t="s">
        <v>8336</v>
      </c>
      <c r="O1541" t="s">
        <v>8337</v>
      </c>
      <c r="P1541" s="13">
        <f t="shared" si="97"/>
        <v>42705.919201388882</v>
      </c>
      <c r="Q1541" s="13">
        <f t="shared" si="98"/>
        <v>42738.919201388882</v>
      </c>
      <c r="R1541">
        <f t="shared" si="9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>
        <v>98</v>
      </c>
      <c r="L1542" t="s">
        <v>8281</v>
      </c>
      <c r="M1542">
        <f t="shared" si="96"/>
        <v>118</v>
      </c>
      <c r="N1542" s="12" t="s">
        <v>8336</v>
      </c>
      <c r="O1542" t="s">
        <v>8337</v>
      </c>
      <c r="P1542" s="13">
        <f t="shared" si="97"/>
        <v>41939.00712962963</v>
      </c>
      <c r="Q1542" s="13">
        <f t="shared" si="98"/>
        <v>41969.052083333328</v>
      </c>
      <c r="R1542">
        <f t="shared" si="9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>
        <v>2</v>
      </c>
      <c r="L1543" t="s">
        <v>8285</v>
      </c>
      <c r="M1543">
        <f t="shared" si="96"/>
        <v>0</v>
      </c>
      <c r="N1543" s="12" t="s">
        <v>8336</v>
      </c>
      <c r="O1543" t="s">
        <v>8341</v>
      </c>
      <c r="P1543" s="13">
        <f t="shared" si="97"/>
        <v>41974.712245370371</v>
      </c>
      <c r="Q1543" s="13">
        <f t="shared" si="98"/>
        <v>42004.712245370371</v>
      </c>
      <c r="R1543">
        <f t="shared" si="9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>
        <v>1</v>
      </c>
      <c r="L1544" t="s">
        <v>8285</v>
      </c>
      <c r="M1544">
        <f t="shared" si="96"/>
        <v>4</v>
      </c>
      <c r="N1544" s="12" t="s">
        <v>8336</v>
      </c>
      <c r="O1544" t="s">
        <v>8341</v>
      </c>
      <c r="P1544" s="13">
        <f t="shared" si="97"/>
        <v>42170.996527777781</v>
      </c>
      <c r="Q1544" s="13">
        <f t="shared" si="98"/>
        <v>42185.996527777781</v>
      </c>
      <c r="R1544">
        <f t="shared" si="9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>
        <v>1</v>
      </c>
      <c r="L1545" t="s">
        <v>8285</v>
      </c>
      <c r="M1545">
        <f t="shared" si="96"/>
        <v>0</v>
      </c>
      <c r="N1545" s="12" t="s">
        <v>8336</v>
      </c>
      <c r="O1545" t="s">
        <v>8341</v>
      </c>
      <c r="P1545" s="13">
        <f t="shared" si="97"/>
        <v>41935.509652777779</v>
      </c>
      <c r="Q1545" s="13">
        <f t="shared" si="98"/>
        <v>41965.551319444443</v>
      </c>
      <c r="R1545">
        <f t="shared" si="9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>
        <v>0</v>
      </c>
      <c r="L1546" t="s">
        <v>8285</v>
      </c>
      <c r="M1546">
        <f t="shared" si="96"/>
        <v>0</v>
      </c>
      <c r="N1546" s="12" t="s">
        <v>8336</v>
      </c>
      <c r="O1546" t="s">
        <v>8341</v>
      </c>
      <c r="P1546" s="13">
        <f t="shared" si="97"/>
        <v>42053.051203703704</v>
      </c>
      <c r="Q1546" s="13">
        <f t="shared" si="98"/>
        <v>42095.012499999997</v>
      </c>
      <c r="R1546">
        <f t="shared" si="9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>
        <v>1</v>
      </c>
      <c r="L1547" t="s">
        <v>8285</v>
      </c>
      <c r="M1547">
        <f t="shared" si="96"/>
        <v>0</v>
      </c>
      <c r="N1547" s="12" t="s">
        <v>8336</v>
      </c>
      <c r="O1547" t="s">
        <v>8341</v>
      </c>
      <c r="P1547" s="13">
        <f t="shared" si="97"/>
        <v>42031.884652777779</v>
      </c>
      <c r="Q1547" s="13">
        <f t="shared" si="98"/>
        <v>42065.886111111111</v>
      </c>
      <c r="R1547">
        <f t="shared" si="9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>
        <v>11</v>
      </c>
      <c r="L1548" t="s">
        <v>8285</v>
      </c>
      <c r="M1548">
        <f t="shared" si="96"/>
        <v>29</v>
      </c>
      <c r="N1548" s="12" t="s">
        <v>8336</v>
      </c>
      <c r="O1548" t="s">
        <v>8341</v>
      </c>
      <c r="P1548" s="13">
        <f t="shared" si="97"/>
        <v>41839.212951388887</v>
      </c>
      <c r="Q1548" s="13">
        <f t="shared" si="98"/>
        <v>41899.212951388887</v>
      </c>
      <c r="R1548">
        <f t="shared" si="9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>
        <v>0</v>
      </c>
      <c r="L1549" t="s">
        <v>8285</v>
      </c>
      <c r="M1549">
        <f t="shared" si="96"/>
        <v>0</v>
      </c>
      <c r="N1549" s="12" t="s">
        <v>8336</v>
      </c>
      <c r="O1549" t="s">
        <v>8341</v>
      </c>
      <c r="P1549" s="13">
        <f t="shared" si="97"/>
        <v>42782.426875000005</v>
      </c>
      <c r="Q1549" s="13">
        <f t="shared" si="98"/>
        <v>42789.426875000005</v>
      </c>
      <c r="R1549">
        <f t="shared" si="9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>
        <v>1</v>
      </c>
      <c r="L1550" t="s">
        <v>8285</v>
      </c>
      <c r="M1550">
        <f t="shared" si="96"/>
        <v>9</v>
      </c>
      <c r="N1550" s="12" t="s">
        <v>8336</v>
      </c>
      <c r="O1550" t="s">
        <v>8341</v>
      </c>
      <c r="P1550" s="13">
        <f t="shared" si="97"/>
        <v>42286.88217592593</v>
      </c>
      <c r="Q1550" s="13">
        <f t="shared" si="98"/>
        <v>42316.923842592587</v>
      </c>
      <c r="R1550">
        <f t="shared" si="9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>
        <v>6</v>
      </c>
      <c r="L1551" t="s">
        <v>8285</v>
      </c>
      <c r="M1551">
        <f t="shared" si="96"/>
        <v>34</v>
      </c>
      <c r="N1551" s="12" t="s">
        <v>8336</v>
      </c>
      <c r="O1551" t="s">
        <v>8341</v>
      </c>
      <c r="P1551" s="13">
        <f t="shared" si="97"/>
        <v>42281.136099537034</v>
      </c>
      <c r="Q1551" s="13">
        <f t="shared" si="98"/>
        <v>42311.177766203706</v>
      </c>
      <c r="R1551">
        <f t="shared" si="9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>
        <v>7</v>
      </c>
      <c r="L1552" t="s">
        <v>8285</v>
      </c>
      <c r="M1552">
        <f t="shared" si="96"/>
        <v>13</v>
      </c>
      <c r="N1552" s="12" t="s">
        <v>8336</v>
      </c>
      <c r="O1552" t="s">
        <v>8341</v>
      </c>
      <c r="P1552" s="13">
        <f t="shared" si="97"/>
        <v>42472.449467592596</v>
      </c>
      <c r="Q1552" s="13">
        <f t="shared" si="98"/>
        <v>42502.449467592596</v>
      </c>
      <c r="R1552">
        <f t="shared" si="9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>
        <v>0</v>
      </c>
      <c r="L1553" t="s">
        <v>8285</v>
      </c>
      <c r="M1553">
        <f t="shared" si="96"/>
        <v>0</v>
      </c>
      <c r="N1553" s="12" t="s">
        <v>8336</v>
      </c>
      <c r="O1553" t="s">
        <v>8341</v>
      </c>
      <c r="P1553" s="13">
        <f t="shared" si="97"/>
        <v>42121.824525462958</v>
      </c>
      <c r="Q1553" s="13">
        <f t="shared" si="98"/>
        <v>42151.824525462958</v>
      </c>
      <c r="R1553">
        <f t="shared" si="9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>
        <v>16</v>
      </c>
      <c r="L1554" t="s">
        <v>8285</v>
      </c>
      <c r="M1554">
        <f t="shared" si="96"/>
        <v>49</v>
      </c>
      <c r="N1554" s="12" t="s">
        <v>8336</v>
      </c>
      <c r="O1554" t="s">
        <v>8341</v>
      </c>
      <c r="P1554" s="13">
        <f t="shared" si="97"/>
        <v>41892.688750000001</v>
      </c>
      <c r="Q1554" s="13">
        <f t="shared" si="98"/>
        <v>41913.165972222225</v>
      </c>
      <c r="R1554">
        <f t="shared" si="9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>
        <v>0</v>
      </c>
      <c r="L1555" t="s">
        <v>8285</v>
      </c>
      <c r="M1555">
        <f t="shared" si="96"/>
        <v>0</v>
      </c>
      <c r="N1555" s="12" t="s">
        <v>8336</v>
      </c>
      <c r="O1555" t="s">
        <v>8341</v>
      </c>
      <c r="P1555" s="13">
        <f t="shared" si="97"/>
        <v>42219.282951388886</v>
      </c>
      <c r="Q1555" s="13">
        <f t="shared" si="98"/>
        <v>42249.282951388886</v>
      </c>
      <c r="R1555">
        <f t="shared" si="9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>
        <v>0</v>
      </c>
      <c r="L1556" t="s">
        <v>8285</v>
      </c>
      <c r="M1556">
        <f t="shared" si="96"/>
        <v>0</v>
      </c>
      <c r="N1556" s="12" t="s">
        <v>8336</v>
      </c>
      <c r="O1556" t="s">
        <v>8341</v>
      </c>
      <c r="P1556" s="13">
        <f t="shared" si="97"/>
        <v>42188.252199074079</v>
      </c>
      <c r="Q1556" s="13">
        <f t="shared" si="98"/>
        <v>42218.252199074079</v>
      </c>
      <c r="R1556">
        <f t="shared" si="9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>
        <v>0</v>
      </c>
      <c r="L1557" t="s">
        <v>8285</v>
      </c>
      <c r="M1557">
        <f t="shared" si="96"/>
        <v>0</v>
      </c>
      <c r="N1557" s="12" t="s">
        <v>8336</v>
      </c>
      <c r="O1557" t="s">
        <v>8341</v>
      </c>
      <c r="P1557" s="13">
        <f t="shared" si="97"/>
        <v>42241.613796296297</v>
      </c>
      <c r="Q1557" s="13">
        <f t="shared" si="98"/>
        <v>42264.708333333328</v>
      </c>
      <c r="R1557">
        <f t="shared" si="9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>
        <v>12</v>
      </c>
      <c r="L1558" t="s">
        <v>8285</v>
      </c>
      <c r="M1558">
        <f t="shared" si="96"/>
        <v>45</v>
      </c>
      <c r="N1558" s="12" t="s">
        <v>8336</v>
      </c>
      <c r="O1558" t="s">
        <v>8341</v>
      </c>
      <c r="P1558" s="13">
        <f t="shared" si="97"/>
        <v>42525.153055555551</v>
      </c>
      <c r="Q1558" s="13">
        <f t="shared" si="98"/>
        <v>42555.153055555551</v>
      </c>
      <c r="R1558">
        <f t="shared" si="9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>
        <v>1</v>
      </c>
      <c r="L1559" t="s">
        <v>8285</v>
      </c>
      <c r="M1559">
        <f t="shared" si="96"/>
        <v>4</v>
      </c>
      <c r="N1559" s="12" t="s">
        <v>8336</v>
      </c>
      <c r="O1559" t="s">
        <v>8341</v>
      </c>
      <c r="P1559" s="13">
        <f t="shared" si="97"/>
        <v>41871.65315972222</v>
      </c>
      <c r="Q1559" s="13">
        <f t="shared" si="98"/>
        <v>41902.65315972222</v>
      </c>
      <c r="R1559">
        <f t="shared" si="9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>
        <v>3</v>
      </c>
      <c r="L1560" t="s">
        <v>8285</v>
      </c>
      <c r="M1560">
        <f t="shared" si="96"/>
        <v>5</v>
      </c>
      <c r="N1560" s="12" t="s">
        <v>8336</v>
      </c>
      <c r="O1560" t="s">
        <v>8341</v>
      </c>
      <c r="P1560" s="13">
        <f t="shared" si="97"/>
        <v>42185.397673611107</v>
      </c>
      <c r="Q1560" s="13">
        <f t="shared" si="98"/>
        <v>42244.508333333331</v>
      </c>
      <c r="R1560">
        <f t="shared" si="9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>
        <v>1</v>
      </c>
      <c r="L1561" t="s">
        <v>8285</v>
      </c>
      <c r="M1561">
        <f t="shared" si="96"/>
        <v>0</v>
      </c>
      <c r="N1561" s="12" t="s">
        <v>8336</v>
      </c>
      <c r="O1561" t="s">
        <v>8341</v>
      </c>
      <c r="P1561" s="13">
        <f t="shared" si="97"/>
        <v>42108.05322916666</v>
      </c>
      <c r="Q1561" s="13">
        <f t="shared" si="98"/>
        <v>42123.05322916666</v>
      </c>
      <c r="R1561">
        <f t="shared" si="9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>
        <v>4</v>
      </c>
      <c r="L1562" t="s">
        <v>8285</v>
      </c>
      <c r="M1562">
        <f t="shared" si="96"/>
        <v>4</v>
      </c>
      <c r="N1562" s="12" t="s">
        <v>8336</v>
      </c>
      <c r="O1562" t="s">
        <v>8341</v>
      </c>
      <c r="P1562" s="13">
        <f t="shared" si="97"/>
        <v>41936.020752314813</v>
      </c>
      <c r="Q1562" s="13">
        <f t="shared" si="98"/>
        <v>41956.062418981484</v>
      </c>
      <c r="R1562">
        <f t="shared" si="9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>
        <v>1</v>
      </c>
      <c r="L1563" t="s">
        <v>8286</v>
      </c>
      <c r="M1563">
        <f t="shared" si="96"/>
        <v>1</v>
      </c>
      <c r="N1563" s="12" t="s">
        <v>8320</v>
      </c>
      <c r="O1563" t="s">
        <v>8342</v>
      </c>
      <c r="P1563" s="13">
        <f t="shared" si="97"/>
        <v>41555.041701388887</v>
      </c>
      <c r="Q1563" s="13">
        <f t="shared" si="98"/>
        <v>41585.083368055559</v>
      </c>
      <c r="R1563">
        <f t="shared" si="9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>
        <v>0</v>
      </c>
      <c r="L1564" t="s">
        <v>8286</v>
      </c>
      <c r="M1564">
        <f t="shared" si="96"/>
        <v>0</v>
      </c>
      <c r="N1564" s="12" t="s">
        <v>8320</v>
      </c>
      <c r="O1564" t="s">
        <v>8342</v>
      </c>
      <c r="P1564" s="13">
        <f t="shared" si="97"/>
        <v>40079.566157407404</v>
      </c>
      <c r="Q1564" s="13">
        <f t="shared" si="98"/>
        <v>40149.034722222219</v>
      </c>
      <c r="R1564">
        <f t="shared" si="9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>
        <v>2</v>
      </c>
      <c r="L1565" t="s">
        <v>8286</v>
      </c>
      <c r="M1565">
        <f t="shared" si="96"/>
        <v>1</v>
      </c>
      <c r="N1565" s="12" t="s">
        <v>8320</v>
      </c>
      <c r="O1565" t="s">
        <v>8342</v>
      </c>
      <c r="P1565" s="13">
        <f t="shared" si="97"/>
        <v>41652.742488425924</v>
      </c>
      <c r="Q1565" s="13">
        <f t="shared" si="98"/>
        <v>41712.700821759259</v>
      </c>
      <c r="R1565">
        <f t="shared" si="9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>
        <v>1</v>
      </c>
      <c r="L1566" t="s">
        <v>8286</v>
      </c>
      <c r="M1566">
        <f t="shared" si="96"/>
        <v>0</v>
      </c>
      <c r="N1566" s="12" t="s">
        <v>8320</v>
      </c>
      <c r="O1566" t="s">
        <v>8342</v>
      </c>
      <c r="P1566" s="13">
        <f t="shared" si="97"/>
        <v>42121.367002314815</v>
      </c>
      <c r="Q1566" s="13">
        <f t="shared" si="98"/>
        <v>42152.836805555555</v>
      </c>
      <c r="R1566">
        <f t="shared" si="9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>
        <v>1</v>
      </c>
      <c r="L1567" t="s">
        <v>8286</v>
      </c>
      <c r="M1567">
        <f t="shared" si="96"/>
        <v>3</v>
      </c>
      <c r="N1567" s="12" t="s">
        <v>8320</v>
      </c>
      <c r="O1567" t="s">
        <v>8342</v>
      </c>
      <c r="P1567" s="13">
        <f t="shared" si="97"/>
        <v>40672.729872685188</v>
      </c>
      <c r="Q1567" s="13">
        <f t="shared" si="98"/>
        <v>40702.729872685188</v>
      </c>
      <c r="R1567">
        <f t="shared" si="9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>
        <v>59</v>
      </c>
      <c r="L1568" t="s">
        <v>8286</v>
      </c>
      <c r="M1568">
        <f t="shared" si="96"/>
        <v>21</v>
      </c>
      <c r="N1568" s="12" t="s">
        <v>8320</v>
      </c>
      <c r="O1568" t="s">
        <v>8342</v>
      </c>
      <c r="P1568" s="13">
        <f t="shared" si="97"/>
        <v>42549.916712962964</v>
      </c>
      <c r="Q1568" s="13">
        <f t="shared" si="98"/>
        <v>42578.916666666672</v>
      </c>
      <c r="R1568">
        <f t="shared" si="9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>
        <v>13</v>
      </c>
      <c r="L1569" t="s">
        <v>8286</v>
      </c>
      <c r="M1569">
        <f t="shared" si="96"/>
        <v>4</v>
      </c>
      <c r="N1569" s="12" t="s">
        <v>8320</v>
      </c>
      <c r="O1569" t="s">
        <v>8342</v>
      </c>
      <c r="P1569" s="13">
        <f t="shared" si="97"/>
        <v>41671.936863425923</v>
      </c>
      <c r="Q1569" s="13">
        <f t="shared" si="98"/>
        <v>41687</v>
      </c>
      <c r="R1569">
        <f t="shared" si="9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>
        <v>22</v>
      </c>
      <c r="L1570" t="s">
        <v>8286</v>
      </c>
      <c r="M1570">
        <f t="shared" si="96"/>
        <v>14</v>
      </c>
      <c r="N1570" s="12" t="s">
        <v>8320</v>
      </c>
      <c r="O1570" t="s">
        <v>8342</v>
      </c>
      <c r="P1570" s="13">
        <f t="shared" si="97"/>
        <v>41962.062326388885</v>
      </c>
      <c r="Q1570" s="13">
        <f t="shared" si="98"/>
        <v>41997.062326388885</v>
      </c>
      <c r="R1570">
        <f t="shared" si="9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>
        <v>0</v>
      </c>
      <c r="L1571" t="s">
        <v>8286</v>
      </c>
      <c r="M1571">
        <f t="shared" si="96"/>
        <v>0</v>
      </c>
      <c r="N1571" s="12" t="s">
        <v>8320</v>
      </c>
      <c r="O1571" t="s">
        <v>8342</v>
      </c>
      <c r="P1571" s="13">
        <f t="shared" si="97"/>
        <v>41389.679560185185</v>
      </c>
      <c r="Q1571" s="13">
        <f t="shared" si="98"/>
        <v>41419.679560185185</v>
      </c>
      <c r="R1571">
        <f t="shared" si="9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>
        <v>52</v>
      </c>
      <c r="L1572" t="s">
        <v>8286</v>
      </c>
      <c r="M1572">
        <f t="shared" si="96"/>
        <v>41</v>
      </c>
      <c r="N1572" s="12" t="s">
        <v>8320</v>
      </c>
      <c r="O1572" t="s">
        <v>8342</v>
      </c>
      <c r="P1572" s="13">
        <f t="shared" si="97"/>
        <v>42438.813449074078</v>
      </c>
      <c r="Q1572" s="13">
        <f t="shared" si="98"/>
        <v>42468.771782407406</v>
      </c>
      <c r="R1572">
        <f t="shared" si="9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>
        <v>4</v>
      </c>
      <c r="L1573" t="s">
        <v>8286</v>
      </c>
      <c r="M1573">
        <f t="shared" si="96"/>
        <v>1</v>
      </c>
      <c r="N1573" s="12" t="s">
        <v>8320</v>
      </c>
      <c r="O1573" t="s">
        <v>8342</v>
      </c>
      <c r="P1573" s="13">
        <f t="shared" si="97"/>
        <v>42144.769479166673</v>
      </c>
      <c r="Q1573" s="13">
        <f t="shared" si="98"/>
        <v>42174.769479166673</v>
      </c>
      <c r="R1573">
        <f t="shared" si="9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>
        <v>3</v>
      </c>
      <c r="L1574" t="s">
        <v>8286</v>
      </c>
      <c r="M1574">
        <f t="shared" si="96"/>
        <v>5</v>
      </c>
      <c r="N1574" s="12" t="s">
        <v>8320</v>
      </c>
      <c r="O1574" t="s">
        <v>8342</v>
      </c>
      <c r="P1574" s="13">
        <f t="shared" si="97"/>
        <v>42404.033090277779</v>
      </c>
      <c r="Q1574" s="13">
        <f t="shared" si="98"/>
        <v>42428.999305555553</v>
      </c>
      <c r="R1574">
        <f t="shared" si="9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>
        <v>3</v>
      </c>
      <c r="L1575" t="s">
        <v>8286</v>
      </c>
      <c r="M1575">
        <f t="shared" si="96"/>
        <v>2</v>
      </c>
      <c r="N1575" s="12" t="s">
        <v>8320</v>
      </c>
      <c r="O1575" t="s">
        <v>8342</v>
      </c>
      <c r="P1575" s="13">
        <f t="shared" si="97"/>
        <v>42786.000023148154</v>
      </c>
      <c r="Q1575" s="13">
        <f t="shared" si="98"/>
        <v>42826.165972222225</v>
      </c>
      <c r="R1575">
        <f t="shared" si="9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>
        <v>6</v>
      </c>
      <c r="L1576" t="s">
        <v>8286</v>
      </c>
      <c r="M1576">
        <f t="shared" si="96"/>
        <v>5</v>
      </c>
      <c r="N1576" s="12" t="s">
        <v>8320</v>
      </c>
      <c r="O1576" t="s">
        <v>8342</v>
      </c>
      <c r="P1576" s="13">
        <f t="shared" si="97"/>
        <v>42017.927418981482</v>
      </c>
      <c r="Q1576" s="13">
        <f t="shared" si="98"/>
        <v>42052.927418981482</v>
      </c>
      <c r="R1576">
        <f t="shared" si="9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>
        <v>35</v>
      </c>
      <c r="L1577" t="s">
        <v>8286</v>
      </c>
      <c r="M1577">
        <f t="shared" si="96"/>
        <v>23</v>
      </c>
      <c r="N1577" s="12" t="s">
        <v>8320</v>
      </c>
      <c r="O1577" t="s">
        <v>8342</v>
      </c>
      <c r="P1577" s="13">
        <f t="shared" si="97"/>
        <v>41799.524259259262</v>
      </c>
      <c r="Q1577" s="13">
        <f t="shared" si="98"/>
        <v>41829.524259259262</v>
      </c>
      <c r="R1577">
        <f t="shared" si="9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>
        <v>10</v>
      </c>
      <c r="L1578" t="s">
        <v>8286</v>
      </c>
      <c r="M1578">
        <f t="shared" si="96"/>
        <v>13</v>
      </c>
      <c r="N1578" s="12" t="s">
        <v>8320</v>
      </c>
      <c r="O1578" t="s">
        <v>8342</v>
      </c>
      <c r="P1578" s="13">
        <f t="shared" si="97"/>
        <v>42140.879259259258</v>
      </c>
      <c r="Q1578" s="13">
        <f t="shared" si="98"/>
        <v>42185.879259259258</v>
      </c>
      <c r="R1578">
        <f t="shared" si="9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>
        <v>2</v>
      </c>
      <c r="L1579" t="s">
        <v>8286</v>
      </c>
      <c r="M1579">
        <f t="shared" si="96"/>
        <v>1</v>
      </c>
      <c r="N1579" s="12" t="s">
        <v>8320</v>
      </c>
      <c r="O1579" t="s">
        <v>8342</v>
      </c>
      <c r="P1579" s="13">
        <f t="shared" si="97"/>
        <v>41054.847777777781</v>
      </c>
      <c r="Q1579" s="13">
        <f t="shared" si="98"/>
        <v>41114.847777777781</v>
      </c>
      <c r="R1579">
        <f t="shared" si="9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>
        <v>4</v>
      </c>
      <c r="L1580" t="s">
        <v>8286</v>
      </c>
      <c r="M1580">
        <f t="shared" si="96"/>
        <v>11</v>
      </c>
      <c r="N1580" s="12" t="s">
        <v>8320</v>
      </c>
      <c r="O1580" t="s">
        <v>8342</v>
      </c>
      <c r="P1580" s="13">
        <f t="shared" si="97"/>
        <v>40399.065868055557</v>
      </c>
      <c r="Q1580" s="13">
        <f t="shared" si="98"/>
        <v>40423.083333333336</v>
      </c>
      <c r="R1580">
        <f t="shared" si="9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>
        <v>2</v>
      </c>
      <c r="L1581" t="s">
        <v>8286</v>
      </c>
      <c r="M1581">
        <f t="shared" si="96"/>
        <v>1</v>
      </c>
      <c r="N1581" s="12" t="s">
        <v>8320</v>
      </c>
      <c r="O1581" t="s">
        <v>8342</v>
      </c>
      <c r="P1581" s="13">
        <f t="shared" si="97"/>
        <v>41481.996423611112</v>
      </c>
      <c r="Q1581" s="13">
        <f t="shared" si="98"/>
        <v>41514.996423611112</v>
      </c>
      <c r="R1581">
        <f t="shared" si="9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>
        <v>0</v>
      </c>
      <c r="L1582" t="s">
        <v>8286</v>
      </c>
      <c r="M1582">
        <f t="shared" si="96"/>
        <v>0</v>
      </c>
      <c r="N1582" s="12" t="s">
        <v>8320</v>
      </c>
      <c r="O1582" t="s">
        <v>8342</v>
      </c>
      <c r="P1582" s="13">
        <f t="shared" si="97"/>
        <v>40990.050069444449</v>
      </c>
      <c r="Q1582" s="13">
        <f t="shared" si="98"/>
        <v>41050.050069444449</v>
      </c>
      <c r="R1582">
        <f t="shared" si="9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>
        <v>1</v>
      </c>
      <c r="L1583" t="s">
        <v>8287</v>
      </c>
      <c r="M1583">
        <f t="shared" si="96"/>
        <v>1</v>
      </c>
      <c r="N1583" s="12" t="s">
        <v>8336</v>
      </c>
      <c r="O1583" t="s">
        <v>8343</v>
      </c>
      <c r="P1583" s="13">
        <f t="shared" si="97"/>
        <v>42325.448958333334</v>
      </c>
      <c r="Q1583" s="13">
        <f t="shared" si="98"/>
        <v>42357.448958333334</v>
      </c>
      <c r="R1583">
        <f t="shared" si="9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>
        <v>3</v>
      </c>
      <c r="L1584" t="s">
        <v>8287</v>
      </c>
      <c r="M1584">
        <f t="shared" si="96"/>
        <v>9</v>
      </c>
      <c r="N1584" s="12" t="s">
        <v>8336</v>
      </c>
      <c r="O1584" t="s">
        <v>8343</v>
      </c>
      <c r="P1584" s="13">
        <f t="shared" si="97"/>
        <v>42246.789965277778</v>
      </c>
      <c r="Q1584" s="13">
        <f t="shared" si="98"/>
        <v>42303.888888888891</v>
      </c>
      <c r="R1584">
        <f t="shared" si="9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>
        <v>1</v>
      </c>
      <c r="L1585" t="s">
        <v>8287</v>
      </c>
      <c r="M1585">
        <f t="shared" si="96"/>
        <v>0</v>
      </c>
      <c r="N1585" s="12" t="s">
        <v>8336</v>
      </c>
      <c r="O1585" t="s">
        <v>8343</v>
      </c>
      <c r="P1585" s="13">
        <f t="shared" si="97"/>
        <v>41877.904988425929</v>
      </c>
      <c r="Q1585" s="13">
        <f t="shared" si="98"/>
        <v>41907.904988425929</v>
      </c>
      <c r="R1585">
        <f t="shared" si="9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>
        <v>0</v>
      </c>
      <c r="L1586" t="s">
        <v>8287</v>
      </c>
      <c r="M1586">
        <f t="shared" si="96"/>
        <v>0</v>
      </c>
      <c r="N1586" s="12" t="s">
        <v>8336</v>
      </c>
      <c r="O1586" t="s">
        <v>8343</v>
      </c>
      <c r="P1586" s="13">
        <f t="shared" si="97"/>
        <v>41779.649317129632</v>
      </c>
      <c r="Q1586" s="13">
        <f t="shared" si="98"/>
        <v>41789.649317129632</v>
      </c>
      <c r="R1586">
        <f t="shared" si="9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>
        <v>12</v>
      </c>
      <c r="L1587" t="s">
        <v>8287</v>
      </c>
      <c r="M1587">
        <f t="shared" si="96"/>
        <v>79</v>
      </c>
      <c r="N1587" s="12" t="s">
        <v>8336</v>
      </c>
      <c r="O1587" t="s">
        <v>8343</v>
      </c>
      <c r="P1587" s="13">
        <f t="shared" si="97"/>
        <v>42707.895462962959</v>
      </c>
      <c r="Q1587" s="13">
        <f t="shared" si="98"/>
        <v>42729.458333333328</v>
      </c>
      <c r="R1587">
        <f t="shared" si="9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>
        <v>0</v>
      </c>
      <c r="L1588" t="s">
        <v>8287</v>
      </c>
      <c r="M1588">
        <f t="shared" si="96"/>
        <v>0</v>
      </c>
      <c r="N1588" s="12" t="s">
        <v>8336</v>
      </c>
      <c r="O1588" t="s">
        <v>8343</v>
      </c>
      <c r="P1588" s="13">
        <f t="shared" si="97"/>
        <v>42069.104421296302</v>
      </c>
      <c r="Q1588" s="13">
        <f t="shared" si="98"/>
        <v>42099.062754629631</v>
      </c>
      <c r="R1588">
        <f t="shared" si="9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>
        <v>1</v>
      </c>
      <c r="L1589" t="s">
        <v>8287</v>
      </c>
      <c r="M1589">
        <f t="shared" si="96"/>
        <v>0</v>
      </c>
      <c r="N1589" s="12" t="s">
        <v>8336</v>
      </c>
      <c r="O1589" t="s">
        <v>8343</v>
      </c>
      <c r="P1589" s="13">
        <f t="shared" si="97"/>
        <v>41956.950983796298</v>
      </c>
      <c r="Q1589" s="13">
        <f t="shared" si="98"/>
        <v>41986.950983796298</v>
      </c>
      <c r="R1589">
        <f t="shared" si="9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>
        <v>0</v>
      </c>
      <c r="L1590" t="s">
        <v>8287</v>
      </c>
      <c r="M1590">
        <f t="shared" si="96"/>
        <v>0</v>
      </c>
      <c r="N1590" s="12" t="s">
        <v>8336</v>
      </c>
      <c r="O1590" t="s">
        <v>8343</v>
      </c>
      <c r="P1590" s="13">
        <f t="shared" si="97"/>
        <v>42005.24998842593</v>
      </c>
      <c r="Q1590" s="13">
        <f t="shared" si="98"/>
        <v>42035.841666666667</v>
      </c>
      <c r="R1590">
        <f t="shared" si="9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>
        <v>0</v>
      </c>
      <c r="L1591" t="s">
        <v>8287</v>
      </c>
      <c r="M1591">
        <f t="shared" si="96"/>
        <v>0</v>
      </c>
      <c r="N1591" s="12" t="s">
        <v>8336</v>
      </c>
      <c r="O1591" t="s">
        <v>8343</v>
      </c>
      <c r="P1591" s="13">
        <f t="shared" si="97"/>
        <v>42256.984791666662</v>
      </c>
      <c r="Q1591" s="13">
        <f t="shared" si="98"/>
        <v>42286.984791666662</v>
      </c>
      <c r="R1591">
        <f t="shared" si="9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>
        <v>2</v>
      </c>
      <c r="L1592" t="s">
        <v>8287</v>
      </c>
      <c r="M1592">
        <f t="shared" si="96"/>
        <v>2</v>
      </c>
      <c r="N1592" s="12" t="s">
        <v>8336</v>
      </c>
      <c r="O1592" t="s">
        <v>8343</v>
      </c>
      <c r="P1592" s="13">
        <f t="shared" si="97"/>
        <v>42240.857222222221</v>
      </c>
      <c r="Q1592" s="13">
        <f t="shared" si="98"/>
        <v>42270.857222222221</v>
      </c>
      <c r="R1592">
        <f t="shared" si="9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>
        <v>92</v>
      </c>
      <c r="L1593" t="s">
        <v>8287</v>
      </c>
      <c r="M1593">
        <f t="shared" si="96"/>
        <v>29</v>
      </c>
      <c r="N1593" s="12" t="s">
        <v>8336</v>
      </c>
      <c r="O1593" t="s">
        <v>8343</v>
      </c>
      <c r="P1593" s="13">
        <f t="shared" si="97"/>
        <v>42433.726168981477</v>
      </c>
      <c r="Q1593" s="13">
        <f t="shared" si="98"/>
        <v>42463.68450231482</v>
      </c>
      <c r="R1593">
        <f t="shared" si="9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>
        <v>0</v>
      </c>
      <c r="L1594" t="s">
        <v>8287</v>
      </c>
      <c r="M1594">
        <f t="shared" si="96"/>
        <v>0</v>
      </c>
      <c r="N1594" s="12" t="s">
        <v>8336</v>
      </c>
      <c r="O1594" t="s">
        <v>8343</v>
      </c>
      <c r="P1594" s="13">
        <f t="shared" si="97"/>
        <v>42046.072743055556</v>
      </c>
      <c r="Q1594" s="13">
        <f t="shared" si="98"/>
        <v>42091.031076388885</v>
      </c>
      <c r="R1594">
        <f t="shared" si="9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>
        <v>3</v>
      </c>
      <c r="L1595" t="s">
        <v>8287</v>
      </c>
      <c r="M1595">
        <f t="shared" si="96"/>
        <v>0</v>
      </c>
      <c r="N1595" s="12" t="s">
        <v>8336</v>
      </c>
      <c r="O1595" t="s">
        <v>8343</v>
      </c>
      <c r="P1595" s="13">
        <f t="shared" si="97"/>
        <v>42033.845543981486</v>
      </c>
      <c r="Q1595" s="13">
        <f t="shared" si="98"/>
        <v>42063.845543981486</v>
      </c>
      <c r="R1595">
        <f t="shared" si="9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>
        <v>10</v>
      </c>
      <c r="L1596" t="s">
        <v>8287</v>
      </c>
      <c r="M1596">
        <f t="shared" si="96"/>
        <v>21</v>
      </c>
      <c r="N1596" s="12" t="s">
        <v>8336</v>
      </c>
      <c r="O1596" t="s">
        <v>8343</v>
      </c>
      <c r="P1596" s="13">
        <f t="shared" si="97"/>
        <v>42445.712754629625</v>
      </c>
      <c r="Q1596" s="13">
        <f t="shared" si="98"/>
        <v>42505.681249999994</v>
      </c>
      <c r="R1596">
        <f t="shared" si="9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>
        <v>7</v>
      </c>
      <c r="L1597" t="s">
        <v>8287</v>
      </c>
      <c r="M1597">
        <f t="shared" si="96"/>
        <v>0</v>
      </c>
      <c r="N1597" s="12" t="s">
        <v>8336</v>
      </c>
      <c r="O1597" t="s">
        <v>8343</v>
      </c>
      <c r="P1597" s="13">
        <f t="shared" si="97"/>
        <v>41780.050092592595</v>
      </c>
      <c r="Q1597" s="13">
        <f t="shared" si="98"/>
        <v>41808.842361111114</v>
      </c>
      <c r="R1597">
        <f t="shared" si="9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>
        <v>3</v>
      </c>
      <c r="L1598" t="s">
        <v>8287</v>
      </c>
      <c r="M1598">
        <f t="shared" si="96"/>
        <v>2</v>
      </c>
      <c r="N1598" s="12" t="s">
        <v>8336</v>
      </c>
      <c r="O1598" t="s">
        <v>8343</v>
      </c>
      <c r="P1598" s="13">
        <f t="shared" si="97"/>
        <v>41941.430196759262</v>
      </c>
      <c r="Q1598" s="13">
        <f t="shared" si="98"/>
        <v>41986.471863425926</v>
      </c>
      <c r="R1598">
        <f t="shared" si="9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>
        <v>0</v>
      </c>
      <c r="L1599" t="s">
        <v>8287</v>
      </c>
      <c r="M1599">
        <f t="shared" si="96"/>
        <v>0</v>
      </c>
      <c r="N1599" s="12" t="s">
        <v>8336</v>
      </c>
      <c r="O1599" t="s">
        <v>8343</v>
      </c>
      <c r="P1599" s="13">
        <f t="shared" si="97"/>
        <v>42603.354131944448</v>
      </c>
      <c r="Q1599" s="13">
        <f t="shared" si="98"/>
        <v>42633.354131944448</v>
      </c>
      <c r="R1599">
        <f t="shared" si="9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>
        <v>1</v>
      </c>
      <c r="L1600" t="s">
        <v>8287</v>
      </c>
      <c r="M1600">
        <f t="shared" si="96"/>
        <v>0</v>
      </c>
      <c r="N1600" s="12" t="s">
        <v>8336</v>
      </c>
      <c r="O1600" t="s">
        <v>8343</v>
      </c>
      <c r="P1600" s="13">
        <f t="shared" si="97"/>
        <v>42151.667337962965</v>
      </c>
      <c r="Q1600" s="13">
        <f t="shared" si="98"/>
        <v>42211.667337962965</v>
      </c>
      <c r="R1600">
        <f t="shared" si="9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>
        <v>0</v>
      </c>
      <c r="L1601" t="s">
        <v>8287</v>
      </c>
      <c r="M1601">
        <f t="shared" si="96"/>
        <v>0</v>
      </c>
      <c r="N1601" s="12" t="s">
        <v>8336</v>
      </c>
      <c r="O1601" t="s">
        <v>8343</v>
      </c>
      <c r="P1601" s="13">
        <f t="shared" si="97"/>
        <v>42438.53907407407</v>
      </c>
      <c r="Q1601" s="13">
        <f t="shared" si="98"/>
        <v>42468.497407407413</v>
      </c>
      <c r="R1601">
        <f t="shared" si="9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>
        <v>9</v>
      </c>
      <c r="L1602" t="s">
        <v>8287</v>
      </c>
      <c r="M1602">
        <f t="shared" ref="M1602:M1665" si="100">ROUND(E1602/D1602*100,0)</f>
        <v>7</v>
      </c>
      <c r="N1602" s="12" t="s">
        <v>8336</v>
      </c>
      <c r="O1602" t="s">
        <v>8343</v>
      </c>
      <c r="P1602" s="13">
        <f t="shared" ref="P1602:P1665" si="101">(((J1602/60)/60)/24)+DATE(1970,1,1)</f>
        <v>41791.057314814818</v>
      </c>
      <c r="Q1602" s="13">
        <f t="shared" ref="Q1602:Q1665" si="102">(((I1602/60)/60)/24)+DATE(1970,1,1)</f>
        <v>41835.21597222222</v>
      </c>
      <c r="R1602">
        <f t="shared" si="9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>
        <v>56</v>
      </c>
      <c r="L1603" t="s">
        <v>8272</v>
      </c>
      <c r="M1603">
        <f t="shared" si="100"/>
        <v>108</v>
      </c>
      <c r="N1603" s="12" t="s">
        <v>8323</v>
      </c>
      <c r="O1603" t="s">
        <v>8324</v>
      </c>
      <c r="P1603" s="13">
        <f t="shared" si="101"/>
        <v>40638.092974537038</v>
      </c>
      <c r="Q1603" s="13">
        <f t="shared" si="102"/>
        <v>40668.092974537038</v>
      </c>
      <c r="R1603">
        <f t="shared" ref="R1603:R1666" si="103">YEAR(P1603)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>
        <v>32</v>
      </c>
      <c r="L1604" t="s">
        <v>8272</v>
      </c>
      <c r="M1604">
        <f t="shared" si="100"/>
        <v>100</v>
      </c>
      <c r="N1604" s="12" t="s">
        <v>8323</v>
      </c>
      <c r="O1604" t="s">
        <v>8324</v>
      </c>
      <c r="P1604" s="13">
        <f t="shared" si="101"/>
        <v>40788.297650462962</v>
      </c>
      <c r="Q1604" s="13">
        <f t="shared" si="102"/>
        <v>40830.958333333336</v>
      </c>
      <c r="R1604">
        <f t="shared" si="103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>
        <v>30</v>
      </c>
      <c r="L1605" t="s">
        <v>8272</v>
      </c>
      <c r="M1605">
        <f t="shared" si="100"/>
        <v>100</v>
      </c>
      <c r="N1605" s="12" t="s">
        <v>8323</v>
      </c>
      <c r="O1605" t="s">
        <v>8324</v>
      </c>
      <c r="P1605" s="13">
        <f t="shared" si="101"/>
        <v>40876.169664351852</v>
      </c>
      <c r="Q1605" s="13">
        <f t="shared" si="102"/>
        <v>40936.169664351852</v>
      </c>
      <c r="R1605">
        <f t="shared" si="103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>
        <v>70</v>
      </c>
      <c r="L1606" t="s">
        <v>8272</v>
      </c>
      <c r="M1606">
        <f t="shared" si="100"/>
        <v>122</v>
      </c>
      <c r="N1606" s="12" t="s">
        <v>8323</v>
      </c>
      <c r="O1606" t="s">
        <v>8324</v>
      </c>
      <c r="P1606" s="13">
        <f t="shared" si="101"/>
        <v>40945.845312500001</v>
      </c>
      <c r="Q1606" s="13">
        <f t="shared" si="102"/>
        <v>40985.80364583333</v>
      </c>
      <c r="R1606">
        <f t="shared" si="103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>
        <v>44</v>
      </c>
      <c r="L1607" t="s">
        <v>8272</v>
      </c>
      <c r="M1607">
        <f t="shared" si="100"/>
        <v>101</v>
      </c>
      <c r="N1607" s="12" t="s">
        <v>8323</v>
      </c>
      <c r="O1607" t="s">
        <v>8324</v>
      </c>
      <c r="P1607" s="13">
        <f t="shared" si="101"/>
        <v>40747.012881944444</v>
      </c>
      <c r="Q1607" s="13">
        <f t="shared" si="102"/>
        <v>40756.291666666664</v>
      </c>
      <c r="R1607">
        <f t="shared" si="103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>
        <v>92</v>
      </c>
      <c r="L1608" t="s">
        <v>8272</v>
      </c>
      <c r="M1608">
        <f t="shared" si="100"/>
        <v>101</v>
      </c>
      <c r="N1608" s="12" t="s">
        <v>8323</v>
      </c>
      <c r="O1608" t="s">
        <v>8324</v>
      </c>
      <c r="P1608" s="13">
        <f t="shared" si="101"/>
        <v>40536.111550925925</v>
      </c>
      <c r="Q1608" s="13">
        <f t="shared" si="102"/>
        <v>40626.069884259261</v>
      </c>
      <c r="R1608">
        <f t="shared" si="103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>
        <v>205</v>
      </c>
      <c r="L1609" t="s">
        <v>8272</v>
      </c>
      <c r="M1609">
        <f t="shared" si="100"/>
        <v>145</v>
      </c>
      <c r="N1609" s="12" t="s">
        <v>8323</v>
      </c>
      <c r="O1609" t="s">
        <v>8324</v>
      </c>
      <c r="P1609" s="13">
        <f t="shared" si="101"/>
        <v>41053.80846064815</v>
      </c>
      <c r="Q1609" s="13">
        <f t="shared" si="102"/>
        <v>41074.80846064815</v>
      </c>
      <c r="R1609">
        <f t="shared" si="103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>
        <v>23</v>
      </c>
      <c r="L1610" t="s">
        <v>8272</v>
      </c>
      <c r="M1610">
        <f t="shared" si="100"/>
        <v>101</v>
      </c>
      <c r="N1610" s="12" t="s">
        <v>8323</v>
      </c>
      <c r="O1610" t="s">
        <v>8324</v>
      </c>
      <c r="P1610" s="13">
        <f t="shared" si="101"/>
        <v>41607.83085648148</v>
      </c>
      <c r="Q1610" s="13">
        <f t="shared" si="102"/>
        <v>41640.226388888892</v>
      </c>
      <c r="R1610">
        <f t="shared" si="103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>
        <v>4</v>
      </c>
      <c r="L1611" t="s">
        <v>8272</v>
      </c>
      <c r="M1611">
        <f t="shared" si="100"/>
        <v>118</v>
      </c>
      <c r="N1611" s="12" t="s">
        <v>8323</v>
      </c>
      <c r="O1611" t="s">
        <v>8324</v>
      </c>
      <c r="P1611" s="13">
        <f t="shared" si="101"/>
        <v>40796.001261574071</v>
      </c>
      <c r="Q1611" s="13">
        <f t="shared" si="102"/>
        <v>40849.333333333336</v>
      </c>
      <c r="R1611">
        <f t="shared" si="103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>
        <v>112</v>
      </c>
      <c r="L1612" t="s">
        <v>8272</v>
      </c>
      <c r="M1612">
        <f t="shared" si="100"/>
        <v>272</v>
      </c>
      <c r="N1612" s="12" t="s">
        <v>8323</v>
      </c>
      <c r="O1612" t="s">
        <v>8324</v>
      </c>
      <c r="P1612" s="13">
        <f t="shared" si="101"/>
        <v>41228.924884259257</v>
      </c>
      <c r="Q1612" s="13">
        <f t="shared" si="102"/>
        <v>41258.924884259257</v>
      </c>
      <c r="R1612">
        <f t="shared" si="103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>
        <v>27</v>
      </c>
      <c r="L1613" t="s">
        <v>8272</v>
      </c>
      <c r="M1613">
        <f t="shared" si="100"/>
        <v>125</v>
      </c>
      <c r="N1613" s="12" t="s">
        <v>8323</v>
      </c>
      <c r="O1613" t="s">
        <v>8324</v>
      </c>
      <c r="P1613" s="13">
        <f t="shared" si="101"/>
        <v>41409.00037037037</v>
      </c>
      <c r="Q1613" s="13">
        <f t="shared" si="102"/>
        <v>41430.00037037037</v>
      </c>
      <c r="R1613">
        <f t="shared" si="103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>
        <v>11</v>
      </c>
      <c r="L1614" t="s">
        <v>8272</v>
      </c>
      <c r="M1614">
        <f t="shared" si="100"/>
        <v>110</v>
      </c>
      <c r="N1614" s="12" t="s">
        <v>8323</v>
      </c>
      <c r="O1614" t="s">
        <v>8324</v>
      </c>
      <c r="P1614" s="13">
        <f t="shared" si="101"/>
        <v>41246.874814814815</v>
      </c>
      <c r="Q1614" s="13">
        <f t="shared" si="102"/>
        <v>41276.874814814815</v>
      </c>
      <c r="R1614">
        <f t="shared" si="103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>
        <v>26</v>
      </c>
      <c r="L1615" t="s">
        <v>8272</v>
      </c>
      <c r="M1615">
        <f t="shared" si="100"/>
        <v>102</v>
      </c>
      <c r="N1615" s="12" t="s">
        <v>8323</v>
      </c>
      <c r="O1615" t="s">
        <v>8324</v>
      </c>
      <c r="P1615" s="13">
        <f t="shared" si="101"/>
        <v>41082.069467592592</v>
      </c>
      <c r="Q1615" s="13">
        <f t="shared" si="102"/>
        <v>41112.069467592592</v>
      </c>
      <c r="R1615">
        <f t="shared" si="103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>
        <v>77</v>
      </c>
      <c r="L1616" t="s">
        <v>8272</v>
      </c>
      <c r="M1616">
        <f t="shared" si="100"/>
        <v>103</v>
      </c>
      <c r="N1616" s="12" t="s">
        <v>8323</v>
      </c>
      <c r="O1616" t="s">
        <v>8324</v>
      </c>
      <c r="P1616" s="13">
        <f t="shared" si="101"/>
        <v>41794.981122685182</v>
      </c>
      <c r="Q1616" s="13">
        <f t="shared" si="102"/>
        <v>41854.708333333336</v>
      </c>
      <c r="R1616">
        <f t="shared" si="103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>
        <v>136</v>
      </c>
      <c r="L1617" t="s">
        <v>8272</v>
      </c>
      <c r="M1617">
        <f t="shared" si="100"/>
        <v>114</v>
      </c>
      <c r="N1617" s="12" t="s">
        <v>8323</v>
      </c>
      <c r="O1617" t="s">
        <v>8324</v>
      </c>
      <c r="P1617" s="13">
        <f t="shared" si="101"/>
        <v>40845.050879629627</v>
      </c>
      <c r="Q1617" s="13">
        <f t="shared" si="102"/>
        <v>40890.092546296299</v>
      </c>
      <c r="R1617">
        <f t="shared" si="103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>
        <v>157</v>
      </c>
      <c r="L1618" t="s">
        <v>8272</v>
      </c>
      <c r="M1618">
        <f t="shared" si="100"/>
        <v>104</v>
      </c>
      <c r="N1618" s="12" t="s">
        <v>8323</v>
      </c>
      <c r="O1618" t="s">
        <v>8324</v>
      </c>
      <c r="P1618" s="13">
        <f t="shared" si="101"/>
        <v>41194.715520833335</v>
      </c>
      <c r="Q1618" s="13">
        <f t="shared" si="102"/>
        <v>41235.916666666664</v>
      </c>
      <c r="R1618">
        <f t="shared" si="103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>
        <v>158</v>
      </c>
      <c r="L1619" t="s">
        <v>8272</v>
      </c>
      <c r="M1619">
        <f t="shared" si="100"/>
        <v>146</v>
      </c>
      <c r="N1619" s="12" t="s">
        <v>8323</v>
      </c>
      <c r="O1619" t="s">
        <v>8324</v>
      </c>
      <c r="P1619" s="13">
        <f t="shared" si="101"/>
        <v>41546.664212962962</v>
      </c>
      <c r="Q1619" s="13">
        <f t="shared" si="102"/>
        <v>41579.791666666664</v>
      </c>
      <c r="R1619">
        <f t="shared" si="103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>
        <v>27</v>
      </c>
      <c r="L1620" t="s">
        <v>8272</v>
      </c>
      <c r="M1620">
        <f t="shared" si="100"/>
        <v>105</v>
      </c>
      <c r="N1620" s="12" t="s">
        <v>8323</v>
      </c>
      <c r="O1620" t="s">
        <v>8324</v>
      </c>
      <c r="P1620" s="13">
        <f t="shared" si="101"/>
        <v>41301.654340277775</v>
      </c>
      <c r="Q1620" s="13">
        <f t="shared" si="102"/>
        <v>41341.654340277775</v>
      </c>
      <c r="R1620">
        <f t="shared" si="103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>
        <v>23</v>
      </c>
      <c r="L1621" t="s">
        <v>8272</v>
      </c>
      <c r="M1621">
        <f t="shared" si="100"/>
        <v>133</v>
      </c>
      <c r="N1621" s="12" t="s">
        <v>8323</v>
      </c>
      <c r="O1621" t="s">
        <v>8324</v>
      </c>
      <c r="P1621" s="13">
        <f t="shared" si="101"/>
        <v>41876.18618055556</v>
      </c>
      <c r="Q1621" s="13">
        <f t="shared" si="102"/>
        <v>41897.18618055556</v>
      </c>
      <c r="R1621">
        <f t="shared" si="103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>
        <v>17</v>
      </c>
      <c r="L1622" t="s">
        <v>8272</v>
      </c>
      <c r="M1622">
        <f t="shared" si="100"/>
        <v>113</v>
      </c>
      <c r="N1622" s="12" t="s">
        <v>8323</v>
      </c>
      <c r="O1622" t="s">
        <v>8324</v>
      </c>
      <c r="P1622" s="13">
        <f t="shared" si="101"/>
        <v>41321.339583333334</v>
      </c>
      <c r="Q1622" s="13">
        <f t="shared" si="102"/>
        <v>41328.339583333334</v>
      </c>
      <c r="R1622">
        <f t="shared" si="103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>
        <v>37</v>
      </c>
      <c r="L1623" t="s">
        <v>8272</v>
      </c>
      <c r="M1623">
        <f t="shared" si="100"/>
        <v>121</v>
      </c>
      <c r="N1623" s="12" t="s">
        <v>8323</v>
      </c>
      <c r="O1623" t="s">
        <v>8324</v>
      </c>
      <c r="P1623" s="13">
        <f t="shared" si="101"/>
        <v>41003.60665509259</v>
      </c>
      <c r="Q1623" s="13">
        <f t="shared" si="102"/>
        <v>41057.165972222225</v>
      </c>
      <c r="R1623">
        <f t="shared" si="103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>
        <v>65</v>
      </c>
      <c r="L1624" t="s">
        <v>8272</v>
      </c>
      <c r="M1624">
        <f t="shared" si="100"/>
        <v>102</v>
      </c>
      <c r="N1624" s="12" t="s">
        <v>8323</v>
      </c>
      <c r="O1624" t="s">
        <v>8324</v>
      </c>
      <c r="P1624" s="13">
        <f t="shared" si="101"/>
        <v>41950.29483796296</v>
      </c>
      <c r="Q1624" s="13">
        <f t="shared" si="102"/>
        <v>41990.332638888889</v>
      </c>
      <c r="R1624">
        <f t="shared" si="103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>
        <v>18</v>
      </c>
      <c r="L1625" t="s">
        <v>8272</v>
      </c>
      <c r="M1625">
        <f t="shared" si="100"/>
        <v>101</v>
      </c>
      <c r="N1625" s="12" t="s">
        <v>8323</v>
      </c>
      <c r="O1625" t="s">
        <v>8324</v>
      </c>
      <c r="P1625" s="13">
        <f t="shared" si="101"/>
        <v>41453.688530092593</v>
      </c>
      <c r="Q1625" s="13">
        <f t="shared" si="102"/>
        <v>41513.688530092593</v>
      </c>
      <c r="R1625">
        <f t="shared" si="103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>
        <v>25</v>
      </c>
      <c r="L1626" t="s">
        <v>8272</v>
      </c>
      <c r="M1626">
        <f t="shared" si="100"/>
        <v>118</v>
      </c>
      <c r="N1626" s="12" t="s">
        <v>8323</v>
      </c>
      <c r="O1626" t="s">
        <v>8324</v>
      </c>
      <c r="P1626" s="13">
        <f t="shared" si="101"/>
        <v>41243.367303240739</v>
      </c>
      <c r="Q1626" s="13">
        <f t="shared" si="102"/>
        <v>41283.367303240739</v>
      </c>
      <c r="R1626">
        <f t="shared" si="103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>
        <v>104</v>
      </c>
      <c r="L1627" t="s">
        <v>8272</v>
      </c>
      <c r="M1627">
        <f t="shared" si="100"/>
        <v>155</v>
      </c>
      <c r="N1627" s="12" t="s">
        <v>8323</v>
      </c>
      <c r="O1627" t="s">
        <v>8324</v>
      </c>
      <c r="P1627" s="13">
        <f t="shared" si="101"/>
        <v>41135.699687500004</v>
      </c>
      <c r="Q1627" s="13">
        <f t="shared" si="102"/>
        <v>41163.699687500004</v>
      </c>
      <c r="R1627">
        <f t="shared" si="103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>
        <v>108</v>
      </c>
      <c r="L1628" t="s">
        <v>8272</v>
      </c>
      <c r="M1628">
        <f t="shared" si="100"/>
        <v>101</v>
      </c>
      <c r="N1628" s="12" t="s">
        <v>8323</v>
      </c>
      <c r="O1628" t="s">
        <v>8324</v>
      </c>
      <c r="P1628" s="13">
        <f t="shared" si="101"/>
        <v>41579.847997685189</v>
      </c>
      <c r="Q1628" s="13">
        <f t="shared" si="102"/>
        <v>41609.889664351853</v>
      </c>
      <c r="R1628">
        <f t="shared" si="103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>
        <v>38</v>
      </c>
      <c r="L1629" t="s">
        <v>8272</v>
      </c>
      <c r="M1629">
        <f t="shared" si="100"/>
        <v>117</v>
      </c>
      <c r="N1629" s="12" t="s">
        <v>8323</v>
      </c>
      <c r="O1629" t="s">
        <v>8324</v>
      </c>
      <c r="P1629" s="13">
        <f t="shared" si="101"/>
        <v>41205.707048611112</v>
      </c>
      <c r="Q1629" s="13">
        <f t="shared" si="102"/>
        <v>41239.207638888889</v>
      </c>
      <c r="R1629">
        <f t="shared" si="103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>
        <v>88</v>
      </c>
      <c r="L1630" t="s">
        <v>8272</v>
      </c>
      <c r="M1630">
        <f t="shared" si="100"/>
        <v>101</v>
      </c>
      <c r="N1630" s="12" t="s">
        <v>8323</v>
      </c>
      <c r="O1630" t="s">
        <v>8324</v>
      </c>
      <c r="P1630" s="13">
        <f t="shared" si="101"/>
        <v>41774.737060185187</v>
      </c>
      <c r="Q1630" s="13">
        <f t="shared" si="102"/>
        <v>41807.737060185187</v>
      </c>
      <c r="R1630">
        <f t="shared" si="103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>
        <v>82</v>
      </c>
      <c r="L1631" t="s">
        <v>8272</v>
      </c>
      <c r="M1631">
        <f t="shared" si="100"/>
        <v>104</v>
      </c>
      <c r="N1631" s="12" t="s">
        <v>8323</v>
      </c>
      <c r="O1631" t="s">
        <v>8324</v>
      </c>
      <c r="P1631" s="13">
        <f t="shared" si="101"/>
        <v>41645.867280092592</v>
      </c>
      <c r="Q1631" s="13">
        <f t="shared" si="102"/>
        <v>41690.867280092592</v>
      </c>
      <c r="R1631">
        <f t="shared" si="103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>
        <v>126</v>
      </c>
      <c r="L1632" t="s">
        <v>8272</v>
      </c>
      <c r="M1632">
        <f t="shared" si="100"/>
        <v>265</v>
      </c>
      <c r="N1632" s="12" t="s">
        <v>8323</v>
      </c>
      <c r="O1632" t="s">
        <v>8324</v>
      </c>
      <c r="P1632" s="13">
        <f t="shared" si="101"/>
        <v>40939.837673611109</v>
      </c>
      <c r="Q1632" s="13">
        <f t="shared" si="102"/>
        <v>40970.290972222225</v>
      </c>
      <c r="R1632">
        <f t="shared" si="103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>
        <v>133</v>
      </c>
      <c r="L1633" t="s">
        <v>8272</v>
      </c>
      <c r="M1633">
        <f t="shared" si="100"/>
        <v>156</v>
      </c>
      <c r="N1633" s="12" t="s">
        <v>8323</v>
      </c>
      <c r="O1633" t="s">
        <v>8324</v>
      </c>
      <c r="P1633" s="13">
        <f t="shared" si="101"/>
        <v>41164.859502314815</v>
      </c>
      <c r="Q1633" s="13">
        <f t="shared" si="102"/>
        <v>41194.859502314815</v>
      </c>
      <c r="R1633">
        <f t="shared" si="103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>
        <v>47</v>
      </c>
      <c r="L1634" t="s">
        <v>8272</v>
      </c>
      <c r="M1634">
        <f t="shared" si="100"/>
        <v>102</v>
      </c>
      <c r="N1634" s="12" t="s">
        <v>8323</v>
      </c>
      <c r="O1634" t="s">
        <v>8324</v>
      </c>
      <c r="P1634" s="13">
        <f t="shared" si="101"/>
        <v>40750.340902777774</v>
      </c>
      <c r="Q1634" s="13">
        <f t="shared" si="102"/>
        <v>40810.340902777774</v>
      </c>
      <c r="R1634">
        <f t="shared" si="103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>
        <v>58</v>
      </c>
      <c r="L1635" t="s">
        <v>8272</v>
      </c>
      <c r="M1635">
        <f t="shared" si="100"/>
        <v>100</v>
      </c>
      <c r="N1635" s="12" t="s">
        <v>8323</v>
      </c>
      <c r="O1635" t="s">
        <v>8324</v>
      </c>
      <c r="P1635" s="13">
        <f t="shared" si="101"/>
        <v>40896.883750000001</v>
      </c>
      <c r="Q1635" s="13">
        <f t="shared" si="102"/>
        <v>40924.208333333336</v>
      </c>
      <c r="R1635">
        <f t="shared" si="103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>
        <v>32</v>
      </c>
      <c r="L1636" t="s">
        <v>8272</v>
      </c>
      <c r="M1636">
        <f t="shared" si="100"/>
        <v>101</v>
      </c>
      <c r="N1636" s="12" t="s">
        <v>8323</v>
      </c>
      <c r="O1636" t="s">
        <v>8324</v>
      </c>
      <c r="P1636" s="13">
        <f t="shared" si="101"/>
        <v>40658.189826388887</v>
      </c>
      <c r="Q1636" s="13">
        <f t="shared" si="102"/>
        <v>40696.249305555553</v>
      </c>
      <c r="R1636">
        <f t="shared" si="103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>
        <v>37</v>
      </c>
      <c r="L1637" t="s">
        <v>8272</v>
      </c>
      <c r="M1637">
        <f t="shared" si="100"/>
        <v>125</v>
      </c>
      <c r="N1637" s="12" t="s">
        <v>8323</v>
      </c>
      <c r="O1637" t="s">
        <v>8324</v>
      </c>
      <c r="P1637" s="13">
        <f t="shared" si="101"/>
        <v>42502.868761574078</v>
      </c>
      <c r="Q1637" s="13">
        <f t="shared" si="102"/>
        <v>42562.868761574078</v>
      </c>
      <c r="R1637">
        <f t="shared" si="103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>
        <v>87</v>
      </c>
      <c r="L1638" t="s">
        <v>8272</v>
      </c>
      <c r="M1638">
        <f t="shared" si="100"/>
        <v>104</v>
      </c>
      <c r="N1638" s="12" t="s">
        <v>8323</v>
      </c>
      <c r="O1638" t="s">
        <v>8324</v>
      </c>
      <c r="P1638" s="13">
        <f t="shared" si="101"/>
        <v>40663.08666666667</v>
      </c>
      <c r="Q1638" s="13">
        <f t="shared" si="102"/>
        <v>40706.166666666664</v>
      </c>
      <c r="R1638">
        <f t="shared" si="103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>
        <v>15</v>
      </c>
      <c r="L1639" t="s">
        <v>8272</v>
      </c>
      <c r="M1639">
        <f t="shared" si="100"/>
        <v>104</v>
      </c>
      <c r="N1639" s="12" t="s">
        <v>8323</v>
      </c>
      <c r="O1639" t="s">
        <v>8324</v>
      </c>
      <c r="P1639" s="13">
        <f t="shared" si="101"/>
        <v>40122.751620370371</v>
      </c>
      <c r="Q1639" s="13">
        <f t="shared" si="102"/>
        <v>40178.98541666667</v>
      </c>
      <c r="R1639">
        <f t="shared" si="103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>
        <v>27</v>
      </c>
      <c r="L1640" t="s">
        <v>8272</v>
      </c>
      <c r="M1640">
        <f t="shared" si="100"/>
        <v>105</v>
      </c>
      <c r="N1640" s="12" t="s">
        <v>8323</v>
      </c>
      <c r="O1640" t="s">
        <v>8324</v>
      </c>
      <c r="P1640" s="13">
        <f t="shared" si="101"/>
        <v>41288.68712962963</v>
      </c>
      <c r="Q1640" s="13">
        <f t="shared" si="102"/>
        <v>41333.892361111109</v>
      </c>
      <c r="R1640">
        <f t="shared" si="103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>
        <v>19</v>
      </c>
      <c r="L1641" t="s">
        <v>8272</v>
      </c>
      <c r="M1641">
        <f t="shared" si="100"/>
        <v>100</v>
      </c>
      <c r="N1641" s="12" t="s">
        <v>8323</v>
      </c>
      <c r="O1641" t="s">
        <v>8324</v>
      </c>
      <c r="P1641" s="13">
        <f t="shared" si="101"/>
        <v>40941.652372685188</v>
      </c>
      <c r="Q1641" s="13">
        <f t="shared" si="102"/>
        <v>40971.652372685188</v>
      </c>
      <c r="R1641">
        <f t="shared" si="103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>
        <v>17</v>
      </c>
      <c r="L1642" t="s">
        <v>8272</v>
      </c>
      <c r="M1642">
        <f t="shared" si="100"/>
        <v>170</v>
      </c>
      <c r="N1642" s="12" t="s">
        <v>8323</v>
      </c>
      <c r="O1642" t="s">
        <v>8324</v>
      </c>
      <c r="P1642" s="13">
        <f t="shared" si="101"/>
        <v>40379.23096064815</v>
      </c>
      <c r="Q1642" s="13">
        <f t="shared" si="102"/>
        <v>40393.082638888889</v>
      </c>
      <c r="R1642">
        <f t="shared" si="103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>
        <v>26</v>
      </c>
      <c r="L1643" t="s">
        <v>8288</v>
      </c>
      <c r="M1643">
        <f t="shared" si="100"/>
        <v>101</v>
      </c>
      <c r="N1643" s="12" t="s">
        <v>8323</v>
      </c>
      <c r="O1643" t="s">
        <v>8344</v>
      </c>
      <c r="P1643" s="13">
        <f t="shared" si="101"/>
        <v>41962.596574074079</v>
      </c>
      <c r="Q1643" s="13">
        <f t="shared" si="102"/>
        <v>41992.596574074079</v>
      </c>
      <c r="R1643">
        <f t="shared" si="103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>
        <v>28</v>
      </c>
      <c r="L1644" t="s">
        <v>8288</v>
      </c>
      <c r="M1644">
        <f t="shared" si="100"/>
        <v>100</v>
      </c>
      <c r="N1644" s="12" t="s">
        <v>8323</v>
      </c>
      <c r="O1644" t="s">
        <v>8344</v>
      </c>
      <c r="P1644" s="13">
        <f t="shared" si="101"/>
        <v>40688.024618055555</v>
      </c>
      <c r="Q1644" s="13">
        <f t="shared" si="102"/>
        <v>40708.024618055555</v>
      </c>
      <c r="R1644">
        <f t="shared" si="103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>
        <v>37</v>
      </c>
      <c r="L1645" t="s">
        <v>8288</v>
      </c>
      <c r="M1645">
        <f t="shared" si="100"/>
        <v>125</v>
      </c>
      <c r="N1645" s="12" t="s">
        <v>8323</v>
      </c>
      <c r="O1645" t="s">
        <v>8344</v>
      </c>
      <c r="P1645" s="13">
        <f t="shared" si="101"/>
        <v>41146.824212962965</v>
      </c>
      <c r="Q1645" s="13">
        <f t="shared" si="102"/>
        <v>41176.824212962965</v>
      </c>
      <c r="R1645">
        <f t="shared" si="103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>
        <v>128</v>
      </c>
      <c r="L1646" t="s">
        <v>8288</v>
      </c>
      <c r="M1646">
        <f t="shared" si="100"/>
        <v>110</v>
      </c>
      <c r="N1646" s="12" t="s">
        <v>8323</v>
      </c>
      <c r="O1646" t="s">
        <v>8344</v>
      </c>
      <c r="P1646" s="13">
        <f t="shared" si="101"/>
        <v>41175.05972222222</v>
      </c>
      <c r="Q1646" s="13">
        <f t="shared" si="102"/>
        <v>41235.101388888892</v>
      </c>
      <c r="R1646">
        <f t="shared" si="103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>
        <v>10</v>
      </c>
      <c r="L1647" t="s">
        <v>8288</v>
      </c>
      <c r="M1647">
        <f t="shared" si="100"/>
        <v>111</v>
      </c>
      <c r="N1647" s="12" t="s">
        <v>8323</v>
      </c>
      <c r="O1647" t="s">
        <v>8344</v>
      </c>
      <c r="P1647" s="13">
        <f t="shared" si="101"/>
        <v>41521.617361111108</v>
      </c>
      <c r="Q1647" s="13">
        <f t="shared" si="102"/>
        <v>41535.617361111108</v>
      </c>
      <c r="R1647">
        <f t="shared" si="103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>
        <v>83</v>
      </c>
      <c r="L1648" t="s">
        <v>8288</v>
      </c>
      <c r="M1648">
        <f t="shared" si="100"/>
        <v>110</v>
      </c>
      <c r="N1648" s="12" t="s">
        <v>8323</v>
      </c>
      <c r="O1648" t="s">
        <v>8344</v>
      </c>
      <c r="P1648" s="13">
        <f t="shared" si="101"/>
        <v>41833.450266203705</v>
      </c>
      <c r="Q1648" s="13">
        <f t="shared" si="102"/>
        <v>41865.757638888892</v>
      </c>
      <c r="R1648">
        <f t="shared" si="103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>
        <v>46</v>
      </c>
      <c r="L1649" t="s">
        <v>8288</v>
      </c>
      <c r="M1649">
        <f t="shared" si="100"/>
        <v>105</v>
      </c>
      <c r="N1649" s="12" t="s">
        <v>8323</v>
      </c>
      <c r="O1649" t="s">
        <v>8344</v>
      </c>
      <c r="P1649" s="13">
        <f t="shared" si="101"/>
        <v>41039.409456018519</v>
      </c>
      <c r="Q1649" s="13">
        <f t="shared" si="102"/>
        <v>41069.409456018519</v>
      </c>
      <c r="R1649">
        <f t="shared" si="103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>
        <v>90</v>
      </c>
      <c r="L1650" t="s">
        <v>8288</v>
      </c>
      <c r="M1650">
        <f t="shared" si="100"/>
        <v>125</v>
      </c>
      <c r="N1650" s="12" t="s">
        <v>8323</v>
      </c>
      <c r="O1650" t="s">
        <v>8344</v>
      </c>
      <c r="P1650" s="13">
        <f t="shared" si="101"/>
        <v>40592.704652777778</v>
      </c>
      <c r="Q1650" s="13">
        <f t="shared" si="102"/>
        <v>40622.662986111114</v>
      </c>
      <c r="R1650">
        <f t="shared" si="103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>
        <v>81</v>
      </c>
      <c r="L1651" t="s">
        <v>8288</v>
      </c>
      <c r="M1651">
        <f t="shared" si="100"/>
        <v>101</v>
      </c>
      <c r="N1651" s="12" t="s">
        <v>8323</v>
      </c>
      <c r="O1651" t="s">
        <v>8344</v>
      </c>
      <c r="P1651" s="13">
        <f t="shared" si="101"/>
        <v>41737.684664351851</v>
      </c>
      <c r="Q1651" s="13">
        <f t="shared" si="102"/>
        <v>41782.684664351851</v>
      </c>
      <c r="R1651">
        <f t="shared" si="103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>
        <v>32</v>
      </c>
      <c r="L1652" t="s">
        <v>8288</v>
      </c>
      <c r="M1652">
        <f t="shared" si="100"/>
        <v>142</v>
      </c>
      <c r="N1652" s="12" t="s">
        <v>8323</v>
      </c>
      <c r="O1652" t="s">
        <v>8344</v>
      </c>
      <c r="P1652" s="13">
        <f t="shared" si="101"/>
        <v>41526.435613425929</v>
      </c>
      <c r="Q1652" s="13">
        <f t="shared" si="102"/>
        <v>41556.435613425929</v>
      </c>
      <c r="R1652">
        <f t="shared" si="103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>
        <v>20</v>
      </c>
      <c r="L1653" t="s">
        <v>8288</v>
      </c>
      <c r="M1653">
        <f t="shared" si="100"/>
        <v>101</v>
      </c>
      <c r="N1653" s="12" t="s">
        <v>8323</v>
      </c>
      <c r="O1653" t="s">
        <v>8344</v>
      </c>
      <c r="P1653" s="13">
        <f t="shared" si="101"/>
        <v>40625.900694444441</v>
      </c>
      <c r="Q1653" s="13">
        <f t="shared" si="102"/>
        <v>40659.290972222225</v>
      </c>
      <c r="R1653">
        <f t="shared" si="103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>
        <v>70</v>
      </c>
      <c r="L1654" t="s">
        <v>8288</v>
      </c>
      <c r="M1654">
        <f t="shared" si="100"/>
        <v>101</v>
      </c>
      <c r="N1654" s="12" t="s">
        <v>8323</v>
      </c>
      <c r="O1654" t="s">
        <v>8344</v>
      </c>
      <c r="P1654" s="13">
        <f t="shared" si="101"/>
        <v>41572.492974537039</v>
      </c>
      <c r="Q1654" s="13">
        <f t="shared" si="102"/>
        <v>41602.534641203703</v>
      </c>
      <c r="R1654">
        <f t="shared" si="103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>
        <v>168</v>
      </c>
      <c r="L1655" t="s">
        <v>8288</v>
      </c>
      <c r="M1655">
        <f t="shared" si="100"/>
        <v>174</v>
      </c>
      <c r="N1655" s="12" t="s">
        <v>8323</v>
      </c>
      <c r="O1655" t="s">
        <v>8344</v>
      </c>
      <c r="P1655" s="13">
        <f t="shared" si="101"/>
        <v>40626.834444444445</v>
      </c>
      <c r="Q1655" s="13">
        <f t="shared" si="102"/>
        <v>40657.834444444445</v>
      </c>
      <c r="R1655">
        <f t="shared" si="103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>
        <v>34</v>
      </c>
      <c r="L1656" t="s">
        <v>8288</v>
      </c>
      <c r="M1656">
        <f t="shared" si="100"/>
        <v>120</v>
      </c>
      <c r="N1656" s="12" t="s">
        <v>8323</v>
      </c>
      <c r="O1656" t="s">
        <v>8344</v>
      </c>
      <c r="P1656" s="13">
        <f t="shared" si="101"/>
        <v>40987.890740740739</v>
      </c>
      <c r="Q1656" s="13">
        <f t="shared" si="102"/>
        <v>41017.890740740739</v>
      </c>
      <c r="R1656">
        <f t="shared" si="103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>
        <v>48</v>
      </c>
      <c r="L1657" t="s">
        <v>8288</v>
      </c>
      <c r="M1657">
        <f t="shared" si="100"/>
        <v>143</v>
      </c>
      <c r="N1657" s="12" t="s">
        <v>8323</v>
      </c>
      <c r="O1657" t="s">
        <v>8344</v>
      </c>
      <c r="P1657" s="13">
        <f t="shared" si="101"/>
        <v>40974.791898148149</v>
      </c>
      <c r="Q1657" s="13">
        <f t="shared" si="102"/>
        <v>41004.750231481477</v>
      </c>
      <c r="R1657">
        <f t="shared" si="103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>
        <v>48</v>
      </c>
      <c r="L1658" t="s">
        <v>8288</v>
      </c>
      <c r="M1658">
        <f t="shared" si="100"/>
        <v>100</v>
      </c>
      <c r="N1658" s="12" t="s">
        <v>8323</v>
      </c>
      <c r="O1658" t="s">
        <v>8344</v>
      </c>
      <c r="P1658" s="13">
        <f t="shared" si="101"/>
        <v>41226.928842592592</v>
      </c>
      <c r="Q1658" s="13">
        <f t="shared" si="102"/>
        <v>41256.928842592592</v>
      </c>
      <c r="R1658">
        <f t="shared" si="103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>
        <v>221</v>
      </c>
      <c r="L1659" t="s">
        <v>8288</v>
      </c>
      <c r="M1659">
        <f t="shared" si="100"/>
        <v>105</v>
      </c>
      <c r="N1659" s="12" t="s">
        <v>8323</v>
      </c>
      <c r="O1659" t="s">
        <v>8344</v>
      </c>
      <c r="P1659" s="13">
        <f t="shared" si="101"/>
        <v>41023.782037037039</v>
      </c>
      <c r="Q1659" s="13">
        <f t="shared" si="102"/>
        <v>41053.782037037039</v>
      </c>
      <c r="R1659">
        <f t="shared" si="103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>
        <v>107</v>
      </c>
      <c r="L1660" t="s">
        <v>8288</v>
      </c>
      <c r="M1660">
        <f t="shared" si="100"/>
        <v>132</v>
      </c>
      <c r="N1660" s="12" t="s">
        <v>8323</v>
      </c>
      <c r="O1660" t="s">
        <v>8344</v>
      </c>
      <c r="P1660" s="13">
        <f t="shared" si="101"/>
        <v>41223.22184027778</v>
      </c>
      <c r="Q1660" s="13">
        <f t="shared" si="102"/>
        <v>41261.597222222219</v>
      </c>
      <c r="R1660">
        <f t="shared" si="103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>
        <v>45</v>
      </c>
      <c r="L1661" t="s">
        <v>8288</v>
      </c>
      <c r="M1661">
        <f t="shared" si="100"/>
        <v>113</v>
      </c>
      <c r="N1661" s="12" t="s">
        <v>8323</v>
      </c>
      <c r="O1661" t="s">
        <v>8344</v>
      </c>
      <c r="P1661" s="13">
        <f t="shared" si="101"/>
        <v>41596.913437499999</v>
      </c>
      <c r="Q1661" s="13">
        <f t="shared" si="102"/>
        <v>41625.5</v>
      </c>
      <c r="R1661">
        <f t="shared" si="103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>
        <v>36</v>
      </c>
      <c r="L1662" t="s">
        <v>8288</v>
      </c>
      <c r="M1662">
        <f t="shared" si="100"/>
        <v>1254</v>
      </c>
      <c r="N1662" s="12" t="s">
        <v>8323</v>
      </c>
      <c r="O1662" t="s">
        <v>8344</v>
      </c>
      <c r="P1662" s="13">
        <f t="shared" si="101"/>
        <v>42459.693865740745</v>
      </c>
      <c r="Q1662" s="13">
        <f t="shared" si="102"/>
        <v>42490.915972222225</v>
      </c>
      <c r="R1662">
        <f t="shared" si="103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>
        <v>101</v>
      </c>
      <c r="L1663" t="s">
        <v>8288</v>
      </c>
      <c r="M1663">
        <f t="shared" si="100"/>
        <v>103</v>
      </c>
      <c r="N1663" s="12" t="s">
        <v>8323</v>
      </c>
      <c r="O1663" t="s">
        <v>8344</v>
      </c>
      <c r="P1663" s="13">
        <f t="shared" si="101"/>
        <v>42343.998043981483</v>
      </c>
      <c r="Q1663" s="13">
        <f t="shared" si="102"/>
        <v>42386.875</v>
      </c>
      <c r="R1663">
        <f t="shared" si="103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>
        <v>62</v>
      </c>
      <c r="L1664" t="s">
        <v>8288</v>
      </c>
      <c r="M1664">
        <f t="shared" si="100"/>
        <v>103</v>
      </c>
      <c r="N1664" s="12" t="s">
        <v>8323</v>
      </c>
      <c r="O1664" t="s">
        <v>8344</v>
      </c>
      <c r="P1664" s="13">
        <f t="shared" si="101"/>
        <v>40848.198333333334</v>
      </c>
      <c r="Q1664" s="13">
        <f t="shared" si="102"/>
        <v>40908.239999999998</v>
      </c>
      <c r="R1664">
        <f t="shared" si="103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>
        <v>32</v>
      </c>
      <c r="L1665" t="s">
        <v>8288</v>
      </c>
      <c r="M1665">
        <f t="shared" si="100"/>
        <v>108</v>
      </c>
      <c r="N1665" s="12" t="s">
        <v>8323</v>
      </c>
      <c r="O1665" t="s">
        <v>8344</v>
      </c>
      <c r="P1665" s="13">
        <f t="shared" si="101"/>
        <v>42006.02207175926</v>
      </c>
      <c r="Q1665" s="13">
        <f t="shared" si="102"/>
        <v>42036.02207175926</v>
      </c>
      <c r="R1665">
        <f t="shared" si="103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>
        <v>89</v>
      </c>
      <c r="L1666" t="s">
        <v>8288</v>
      </c>
      <c r="M1666">
        <f t="shared" ref="M1666:M1729" si="104">ROUND(E1666/D1666*100,0)</f>
        <v>122</v>
      </c>
      <c r="N1666" s="12" t="s">
        <v>8323</v>
      </c>
      <c r="O1666" t="s">
        <v>8344</v>
      </c>
      <c r="P1666" s="13">
        <f t="shared" ref="P1666:P1729" si="105">(((J1666/60)/60)/24)+DATE(1970,1,1)</f>
        <v>40939.761782407404</v>
      </c>
      <c r="Q1666" s="13">
        <f t="shared" ref="Q1666:Q1729" si="106">(((I1666/60)/60)/24)+DATE(1970,1,1)</f>
        <v>40984.165972222225</v>
      </c>
      <c r="R1666">
        <f t="shared" si="103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>
        <v>93</v>
      </c>
      <c r="L1667" t="s">
        <v>8288</v>
      </c>
      <c r="M1667">
        <f t="shared" si="104"/>
        <v>119</v>
      </c>
      <c r="N1667" s="12" t="s">
        <v>8323</v>
      </c>
      <c r="O1667" t="s">
        <v>8344</v>
      </c>
      <c r="P1667" s="13">
        <f t="shared" si="105"/>
        <v>40564.649456018517</v>
      </c>
      <c r="Q1667" s="13">
        <f t="shared" si="106"/>
        <v>40596.125</v>
      </c>
      <c r="R1667">
        <f t="shared" ref="R1667:R1730" si="107">YEAR(P1667)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>
        <v>98</v>
      </c>
      <c r="L1668" t="s">
        <v>8288</v>
      </c>
      <c r="M1668">
        <f t="shared" si="104"/>
        <v>161</v>
      </c>
      <c r="N1668" s="12" t="s">
        <v>8323</v>
      </c>
      <c r="O1668" t="s">
        <v>8344</v>
      </c>
      <c r="P1668" s="13">
        <f t="shared" si="105"/>
        <v>41331.253159722226</v>
      </c>
      <c r="Q1668" s="13">
        <f t="shared" si="106"/>
        <v>41361.211493055554</v>
      </c>
      <c r="R1668">
        <f t="shared" si="107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>
        <v>82</v>
      </c>
      <c r="L1669" t="s">
        <v>8288</v>
      </c>
      <c r="M1669">
        <f t="shared" si="104"/>
        <v>127</v>
      </c>
      <c r="N1669" s="12" t="s">
        <v>8323</v>
      </c>
      <c r="O1669" t="s">
        <v>8344</v>
      </c>
      <c r="P1669" s="13">
        <f t="shared" si="105"/>
        <v>41682.0705787037</v>
      </c>
      <c r="Q1669" s="13">
        <f t="shared" si="106"/>
        <v>41709.290972222225</v>
      </c>
      <c r="R1669">
        <f t="shared" si="107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>
        <v>116</v>
      </c>
      <c r="L1670" t="s">
        <v>8288</v>
      </c>
      <c r="M1670">
        <f t="shared" si="104"/>
        <v>103</v>
      </c>
      <c r="N1670" s="12" t="s">
        <v>8323</v>
      </c>
      <c r="O1670" t="s">
        <v>8344</v>
      </c>
      <c r="P1670" s="13">
        <f t="shared" si="105"/>
        <v>40845.14975694444</v>
      </c>
      <c r="Q1670" s="13">
        <f t="shared" si="106"/>
        <v>40875.191423611112</v>
      </c>
      <c r="R1670">
        <f t="shared" si="107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>
        <v>52</v>
      </c>
      <c r="L1671" t="s">
        <v>8288</v>
      </c>
      <c r="M1671">
        <f t="shared" si="104"/>
        <v>140</v>
      </c>
      <c r="N1671" s="12" t="s">
        <v>8323</v>
      </c>
      <c r="O1671" t="s">
        <v>8344</v>
      </c>
      <c r="P1671" s="13">
        <f t="shared" si="105"/>
        <v>42461.885138888887</v>
      </c>
      <c r="Q1671" s="13">
        <f t="shared" si="106"/>
        <v>42521.885138888887</v>
      </c>
      <c r="R1671">
        <f t="shared" si="107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>
        <v>23</v>
      </c>
      <c r="L1672" t="s">
        <v>8288</v>
      </c>
      <c r="M1672">
        <f t="shared" si="104"/>
        <v>103</v>
      </c>
      <c r="N1672" s="12" t="s">
        <v>8323</v>
      </c>
      <c r="O1672" t="s">
        <v>8344</v>
      </c>
      <c r="P1672" s="13">
        <f t="shared" si="105"/>
        <v>40313.930543981485</v>
      </c>
      <c r="Q1672" s="13">
        <f t="shared" si="106"/>
        <v>40364.166666666664</v>
      </c>
      <c r="R1672">
        <f t="shared" si="107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>
        <v>77</v>
      </c>
      <c r="L1673" t="s">
        <v>8288</v>
      </c>
      <c r="M1673">
        <f t="shared" si="104"/>
        <v>101</v>
      </c>
      <c r="N1673" s="12" t="s">
        <v>8323</v>
      </c>
      <c r="O1673" t="s">
        <v>8344</v>
      </c>
      <c r="P1673" s="13">
        <f t="shared" si="105"/>
        <v>42553.54414351852</v>
      </c>
      <c r="Q1673" s="13">
        <f t="shared" si="106"/>
        <v>42583.54414351852</v>
      </c>
      <c r="R1673">
        <f t="shared" si="107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>
        <v>49</v>
      </c>
      <c r="L1674" t="s">
        <v>8288</v>
      </c>
      <c r="M1674">
        <f t="shared" si="104"/>
        <v>113</v>
      </c>
      <c r="N1674" s="12" t="s">
        <v>8323</v>
      </c>
      <c r="O1674" t="s">
        <v>8344</v>
      </c>
      <c r="P1674" s="13">
        <f t="shared" si="105"/>
        <v>41034.656597222223</v>
      </c>
      <c r="Q1674" s="13">
        <f t="shared" si="106"/>
        <v>41064.656597222223</v>
      </c>
      <c r="R1674">
        <f t="shared" si="107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>
        <v>59</v>
      </c>
      <c r="L1675" t="s">
        <v>8288</v>
      </c>
      <c r="M1675">
        <f t="shared" si="104"/>
        <v>128</v>
      </c>
      <c r="N1675" s="12" t="s">
        <v>8323</v>
      </c>
      <c r="O1675" t="s">
        <v>8344</v>
      </c>
      <c r="P1675" s="13">
        <f t="shared" si="105"/>
        <v>42039.878379629634</v>
      </c>
      <c r="Q1675" s="13">
        <f t="shared" si="106"/>
        <v>42069.878379629634</v>
      </c>
      <c r="R1675">
        <f t="shared" si="107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>
        <v>113</v>
      </c>
      <c r="L1676" t="s">
        <v>8288</v>
      </c>
      <c r="M1676">
        <f t="shared" si="104"/>
        <v>202</v>
      </c>
      <c r="N1676" s="12" t="s">
        <v>8323</v>
      </c>
      <c r="O1676" t="s">
        <v>8344</v>
      </c>
      <c r="P1676" s="13">
        <f t="shared" si="105"/>
        <v>42569.605393518519</v>
      </c>
      <c r="Q1676" s="13">
        <f t="shared" si="106"/>
        <v>42600.290972222225</v>
      </c>
      <c r="R1676">
        <f t="shared" si="107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>
        <v>34</v>
      </c>
      <c r="L1677" t="s">
        <v>8288</v>
      </c>
      <c r="M1677">
        <f t="shared" si="104"/>
        <v>137</v>
      </c>
      <c r="N1677" s="12" t="s">
        <v>8323</v>
      </c>
      <c r="O1677" t="s">
        <v>8344</v>
      </c>
      <c r="P1677" s="13">
        <f t="shared" si="105"/>
        <v>40802.733101851853</v>
      </c>
      <c r="Q1677" s="13">
        <f t="shared" si="106"/>
        <v>40832.918749999997</v>
      </c>
      <c r="R1677">
        <f t="shared" si="107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>
        <v>42</v>
      </c>
      <c r="L1678" t="s">
        <v>8288</v>
      </c>
      <c r="M1678">
        <f t="shared" si="104"/>
        <v>115</v>
      </c>
      <c r="N1678" s="12" t="s">
        <v>8323</v>
      </c>
      <c r="O1678" t="s">
        <v>8344</v>
      </c>
      <c r="P1678" s="13">
        <f t="shared" si="105"/>
        <v>40973.72623842593</v>
      </c>
      <c r="Q1678" s="13">
        <f t="shared" si="106"/>
        <v>41020.165972222225</v>
      </c>
      <c r="R1678">
        <f t="shared" si="107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>
        <v>42</v>
      </c>
      <c r="L1679" t="s">
        <v>8288</v>
      </c>
      <c r="M1679">
        <f t="shared" si="104"/>
        <v>112</v>
      </c>
      <c r="N1679" s="12" t="s">
        <v>8323</v>
      </c>
      <c r="O1679" t="s">
        <v>8344</v>
      </c>
      <c r="P1679" s="13">
        <f t="shared" si="105"/>
        <v>42416.407129629632</v>
      </c>
      <c r="Q1679" s="13">
        <f t="shared" si="106"/>
        <v>42476.249305555553</v>
      </c>
      <c r="R1679">
        <f t="shared" si="107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>
        <v>49</v>
      </c>
      <c r="L1680" t="s">
        <v>8288</v>
      </c>
      <c r="M1680">
        <f t="shared" si="104"/>
        <v>118</v>
      </c>
      <c r="N1680" s="12" t="s">
        <v>8323</v>
      </c>
      <c r="O1680" t="s">
        <v>8344</v>
      </c>
      <c r="P1680" s="13">
        <f t="shared" si="105"/>
        <v>41662.854988425926</v>
      </c>
      <c r="Q1680" s="13">
        <f t="shared" si="106"/>
        <v>41676.854988425926</v>
      </c>
      <c r="R1680">
        <f t="shared" si="107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>
        <v>56</v>
      </c>
      <c r="L1681" t="s">
        <v>8288</v>
      </c>
      <c r="M1681">
        <f t="shared" si="104"/>
        <v>175</v>
      </c>
      <c r="N1681" s="12" t="s">
        <v>8323</v>
      </c>
      <c r="O1681" t="s">
        <v>8344</v>
      </c>
      <c r="P1681" s="13">
        <f t="shared" si="105"/>
        <v>40723.068807870368</v>
      </c>
      <c r="Q1681" s="13">
        <f t="shared" si="106"/>
        <v>40746.068807870368</v>
      </c>
      <c r="R1681">
        <f t="shared" si="107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>
        <v>25</v>
      </c>
      <c r="L1682" t="s">
        <v>8288</v>
      </c>
      <c r="M1682">
        <f t="shared" si="104"/>
        <v>118</v>
      </c>
      <c r="N1682" s="12" t="s">
        <v>8323</v>
      </c>
      <c r="O1682" t="s">
        <v>8344</v>
      </c>
      <c r="P1682" s="13">
        <f t="shared" si="105"/>
        <v>41802.757719907408</v>
      </c>
      <c r="Q1682" s="13">
        <f t="shared" si="106"/>
        <v>41832.757719907408</v>
      </c>
      <c r="R1682">
        <f t="shared" si="107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>
        <v>884</v>
      </c>
      <c r="L1683" t="s">
        <v>8289</v>
      </c>
      <c r="M1683">
        <f t="shared" si="104"/>
        <v>101</v>
      </c>
      <c r="N1683" s="12" t="s">
        <v>8323</v>
      </c>
      <c r="O1683" t="s">
        <v>8345</v>
      </c>
      <c r="P1683" s="13">
        <f t="shared" si="105"/>
        <v>42774.121342592596</v>
      </c>
      <c r="Q1683" s="13">
        <f t="shared" si="106"/>
        <v>42823.083333333328</v>
      </c>
      <c r="R1683">
        <f t="shared" si="107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>
        <v>0</v>
      </c>
      <c r="L1684" t="s">
        <v>8289</v>
      </c>
      <c r="M1684">
        <f t="shared" si="104"/>
        <v>0</v>
      </c>
      <c r="N1684" s="12" t="s">
        <v>8323</v>
      </c>
      <c r="O1684" t="s">
        <v>8345</v>
      </c>
      <c r="P1684" s="13">
        <f t="shared" si="105"/>
        <v>42779.21365740741</v>
      </c>
      <c r="Q1684" s="13">
        <f t="shared" si="106"/>
        <v>42839.171990740739</v>
      </c>
      <c r="R1684">
        <f t="shared" si="107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>
        <v>10</v>
      </c>
      <c r="L1685" t="s">
        <v>8289</v>
      </c>
      <c r="M1685">
        <f t="shared" si="104"/>
        <v>22</v>
      </c>
      <c r="N1685" s="12" t="s">
        <v>8323</v>
      </c>
      <c r="O1685" t="s">
        <v>8345</v>
      </c>
      <c r="P1685" s="13">
        <f t="shared" si="105"/>
        <v>42808.781689814816</v>
      </c>
      <c r="Q1685" s="13">
        <f t="shared" si="106"/>
        <v>42832.781689814816</v>
      </c>
      <c r="R1685">
        <f t="shared" si="107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>
        <v>101</v>
      </c>
      <c r="L1686" t="s">
        <v>8289</v>
      </c>
      <c r="M1686">
        <f t="shared" si="104"/>
        <v>109</v>
      </c>
      <c r="N1686" s="12" t="s">
        <v>8323</v>
      </c>
      <c r="O1686" t="s">
        <v>8345</v>
      </c>
      <c r="P1686" s="13">
        <f t="shared" si="105"/>
        <v>42783.815289351856</v>
      </c>
      <c r="Q1686" s="13">
        <f t="shared" si="106"/>
        <v>42811.773622685185</v>
      </c>
      <c r="R1686">
        <f t="shared" si="107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>
        <v>15</v>
      </c>
      <c r="L1687" t="s">
        <v>8289</v>
      </c>
      <c r="M1687">
        <f t="shared" si="104"/>
        <v>103</v>
      </c>
      <c r="N1687" s="12" t="s">
        <v>8323</v>
      </c>
      <c r="O1687" t="s">
        <v>8345</v>
      </c>
      <c r="P1687" s="13">
        <f t="shared" si="105"/>
        <v>42788.2502662037</v>
      </c>
      <c r="Q1687" s="13">
        <f t="shared" si="106"/>
        <v>42818.208599537036</v>
      </c>
      <c r="R1687">
        <f t="shared" si="107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>
        <v>1</v>
      </c>
      <c r="L1688" t="s">
        <v>8289</v>
      </c>
      <c r="M1688">
        <f t="shared" si="104"/>
        <v>0</v>
      </c>
      <c r="N1688" s="12" t="s">
        <v>8323</v>
      </c>
      <c r="O1688" t="s">
        <v>8345</v>
      </c>
      <c r="P1688" s="13">
        <f t="shared" si="105"/>
        <v>42792.843969907408</v>
      </c>
      <c r="Q1688" s="13">
        <f t="shared" si="106"/>
        <v>42852.802303240736</v>
      </c>
      <c r="R1688">
        <f t="shared" si="107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>
        <v>39</v>
      </c>
      <c r="L1689" t="s">
        <v>8289</v>
      </c>
      <c r="M1689">
        <f t="shared" si="104"/>
        <v>31</v>
      </c>
      <c r="N1689" s="12" t="s">
        <v>8323</v>
      </c>
      <c r="O1689" t="s">
        <v>8345</v>
      </c>
      <c r="P1689" s="13">
        <f t="shared" si="105"/>
        <v>42802.046817129631</v>
      </c>
      <c r="Q1689" s="13">
        <f t="shared" si="106"/>
        <v>42835.84375</v>
      </c>
      <c r="R1689">
        <f t="shared" si="107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>
        <v>7</v>
      </c>
      <c r="L1690" t="s">
        <v>8289</v>
      </c>
      <c r="M1690">
        <f t="shared" si="104"/>
        <v>44</v>
      </c>
      <c r="N1690" s="12" t="s">
        <v>8323</v>
      </c>
      <c r="O1690" t="s">
        <v>8345</v>
      </c>
      <c r="P1690" s="13">
        <f t="shared" si="105"/>
        <v>42804.534652777773</v>
      </c>
      <c r="Q1690" s="13">
        <f t="shared" si="106"/>
        <v>42834.492986111116</v>
      </c>
      <c r="R1690">
        <f t="shared" si="107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>
        <v>14</v>
      </c>
      <c r="L1691" t="s">
        <v>8289</v>
      </c>
      <c r="M1691">
        <f t="shared" si="104"/>
        <v>100</v>
      </c>
      <c r="N1691" s="12" t="s">
        <v>8323</v>
      </c>
      <c r="O1691" t="s">
        <v>8345</v>
      </c>
      <c r="P1691" s="13">
        <f t="shared" si="105"/>
        <v>42780.942476851851</v>
      </c>
      <c r="Q1691" s="13">
        <f t="shared" si="106"/>
        <v>42810.900810185187</v>
      </c>
      <c r="R1691">
        <f t="shared" si="107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>
        <v>11</v>
      </c>
      <c r="L1692" t="s">
        <v>8289</v>
      </c>
      <c r="M1692">
        <f t="shared" si="104"/>
        <v>25</v>
      </c>
      <c r="N1692" s="12" t="s">
        <v>8323</v>
      </c>
      <c r="O1692" t="s">
        <v>8345</v>
      </c>
      <c r="P1692" s="13">
        <f t="shared" si="105"/>
        <v>42801.43104166667</v>
      </c>
      <c r="Q1692" s="13">
        <f t="shared" si="106"/>
        <v>42831.389374999999</v>
      </c>
      <c r="R1692">
        <f t="shared" si="107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>
        <v>38</v>
      </c>
      <c r="L1693" t="s">
        <v>8289</v>
      </c>
      <c r="M1693">
        <f t="shared" si="104"/>
        <v>33</v>
      </c>
      <c r="N1693" s="12" t="s">
        <v>8323</v>
      </c>
      <c r="O1693" t="s">
        <v>8345</v>
      </c>
      <c r="P1693" s="13">
        <f t="shared" si="105"/>
        <v>42795.701481481476</v>
      </c>
      <c r="Q1693" s="13">
        <f t="shared" si="106"/>
        <v>42828.041666666672</v>
      </c>
      <c r="R1693">
        <f t="shared" si="107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>
        <v>15</v>
      </c>
      <c r="L1694" t="s">
        <v>8289</v>
      </c>
      <c r="M1694">
        <f t="shared" si="104"/>
        <v>48</v>
      </c>
      <c r="N1694" s="12" t="s">
        <v>8323</v>
      </c>
      <c r="O1694" t="s">
        <v>8345</v>
      </c>
      <c r="P1694" s="13">
        <f t="shared" si="105"/>
        <v>42788.151238425926</v>
      </c>
      <c r="Q1694" s="13">
        <f t="shared" si="106"/>
        <v>42820.999305555553</v>
      </c>
      <c r="R1694">
        <f t="shared" si="107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>
        <v>8</v>
      </c>
      <c r="L1695" t="s">
        <v>8289</v>
      </c>
      <c r="M1695">
        <f t="shared" si="104"/>
        <v>9</v>
      </c>
      <c r="N1695" s="12" t="s">
        <v>8323</v>
      </c>
      <c r="O1695" t="s">
        <v>8345</v>
      </c>
      <c r="P1695" s="13">
        <f t="shared" si="105"/>
        <v>42803.920277777783</v>
      </c>
      <c r="Q1695" s="13">
        <f t="shared" si="106"/>
        <v>42834.833333333328</v>
      </c>
      <c r="R1695">
        <f t="shared" si="107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>
        <v>1</v>
      </c>
      <c r="L1696" t="s">
        <v>8289</v>
      </c>
      <c r="M1696">
        <f t="shared" si="104"/>
        <v>0</v>
      </c>
      <c r="N1696" s="12" t="s">
        <v>8323</v>
      </c>
      <c r="O1696" t="s">
        <v>8345</v>
      </c>
      <c r="P1696" s="13">
        <f t="shared" si="105"/>
        <v>42791.669837962967</v>
      </c>
      <c r="Q1696" s="13">
        <f t="shared" si="106"/>
        <v>42821.191666666666</v>
      </c>
      <c r="R1696">
        <f t="shared" si="107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>
        <v>23</v>
      </c>
      <c r="L1697" t="s">
        <v>8289</v>
      </c>
      <c r="M1697">
        <f t="shared" si="104"/>
        <v>12</v>
      </c>
      <c r="N1697" s="12" t="s">
        <v>8323</v>
      </c>
      <c r="O1697" t="s">
        <v>8345</v>
      </c>
      <c r="P1697" s="13">
        <f t="shared" si="105"/>
        <v>42801.031412037039</v>
      </c>
      <c r="Q1697" s="13">
        <f t="shared" si="106"/>
        <v>42835.041666666672</v>
      </c>
      <c r="R1697">
        <f t="shared" si="107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>
        <v>0</v>
      </c>
      <c r="L1698" t="s">
        <v>8289</v>
      </c>
      <c r="M1698">
        <f t="shared" si="104"/>
        <v>0</v>
      </c>
      <c r="N1698" s="12" t="s">
        <v>8323</v>
      </c>
      <c r="O1698" t="s">
        <v>8345</v>
      </c>
      <c r="P1698" s="13">
        <f t="shared" si="105"/>
        <v>42796.069571759261</v>
      </c>
      <c r="Q1698" s="13">
        <f t="shared" si="106"/>
        <v>42826.027905092589</v>
      </c>
      <c r="R1698">
        <f t="shared" si="107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>
        <v>22</v>
      </c>
      <c r="L1699" t="s">
        <v>8289</v>
      </c>
      <c r="M1699">
        <f t="shared" si="104"/>
        <v>20</v>
      </c>
      <c r="N1699" s="12" t="s">
        <v>8323</v>
      </c>
      <c r="O1699" t="s">
        <v>8345</v>
      </c>
      <c r="P1699" s="13">
        <f t="shared" si="105"/>
        <v>42805.032962962956</v>
      </c>
      <c r="Q1699" s="13">
        <f t="shared" si="106"/>
        <v>42834.991296296299</v>
      </c>
      <c r="R1699">
        <f t="shared" si="107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>
        <v>0</v>
      </c>
      <c r="L1700" t="s">
        <v>8289</v>
      </c>
      <c r="M1700">
        <f t="shared" si="104"/>
        <v>0</v>
      </c>
      <c r="N1700" s="12" t="s">
        <v>8323</v>
      </c>
      <c r="O1700" t="s">
        <v>8345</v>
      </c>
      <c r="P1700" s="13">
        <f t="shared" si="105"/>
        <v>42796.207870370374</v>
      </c>
      <c r="Q1700" s="13">
        <f t="shared" si="106"/>
        <v>42820.147916666669</v>
      </c>
      <c r="R1700">
        <f t="shared" si="107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>
        <v>4</v>
      </c>
      <c r="L1701" t="s">
        <v>8289</v>
      </c>
      <c r="M1701">
        <f t="shared" si="104"/>
        <v>4</v>
      </c>
      <c r="N1701" s="12" t="s">
        <v>8323</v>
      </c>
      <c r="O1701" t="s">
        <v>8345</v>
      </c>
      <c r="P1701" s="13">
        <f t="shared" si="105"/>
        <v>42806.863946759258</v>
      </c>
      <c r="Q1701" s="13">
        <f t="shared" si="106"/>
        <v>42836.863946759258</v>
      </c>
      <c r="R1701">
        <f t="shared" si="107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>
        <v>79</v>
      </c>
      <c r="L1702" t="s">
        <v>8289</v>
      </c>
      <c r="M1702">
        <f t="shared" si="104"/>
        <v>26</v>
      </c>
      <c r="N1702" s="12" t="s">
        <v>8323</v>
      </c>
      <c r="O1702" t="s">
        <v>8345</v>
      </c>
      <c r="P1702" s="13">
        <f t="shared" si="105"/>
        <v>42796.071643518517</v>
      </c>
      <c r="Q1702" s="13">
        <f t="shared" si="106"/>
        <v>42826.166666666672</v>
      </c>
      <c r="R1702">
        <f t="shared" si="107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>
        <v>2</v>
      </c>
      <c r="L1703" t="s">
        <v>8289</v>
      </c>
      <c r="M1703">
        <f t="shared" si="104"/>
        <v>0</v>
      </c>
      <c r="N1703" s="12" t="s">
        <v>8323</v>
      </c>
      <c r="O1703" t="s">
        <v>8345</v>
      </c>
      <c r="P1703" s="13">
        <f t="shared" si="105"/>
        <v>41989.664409722223</v>
      </c>
      <c r="Q1703" s="13">
        <f t="shared" si="106"/>
        <v>42019.664409722223</v>
      </c>
      <c r="R1703">
        <f t="shared" si="107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>
        <v>1</v>
      </c>
      <c r="L1704" t="s">
        <v>8289</v>
      </c>
      <c r="M1704">
        <f t="shared" si="104"/>
        <v>0</v>
      </c>
      <c r="N1704" s="12" t="s">
        <v>8323</v>
      </c>
      <c r="O1704" t="s">
        <v>8345</v>
      </c>
      <c r="P1704" s="13">
        <f t="shared" si="105"/>
        <v>42063.869791666672</v>
      </c>
      <c r="Q1704" s="13">
        <f t="shared" si="106"/>
        <v>42093.828125</v>
      </c>
      <c r="R1704">
        <f t="shared" si="107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>
        <v>2</v>
      </c>
      <c r="L1705" t="s">
        <v>8289</v>
      </c>
      <c r="M1705">
        <f t="shared" si="104"/>
        <v>1</v>
      </c>
      <c r="N1705" s="12" t="s">
        <v>8323</v>
      </c>
      <c r="O1705" t="s">
        <v>8345</v>
      </c>
      <c r="P1705" s="13">
        <f t="shared" si="105"/>
        <v>42187.281678240746</v>
      </c>
      <c r="Q1705" s="13">
        <f t="shared" si="106"/>
        <v>42247.281678240746</v>
      </c>
      <c r="R1705">
        <f t="shared" si="107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>
        <v>11</v>
      </c>
      <c r="L1706" t="s">
        <v>8289</v>
      </c>
      <c r="M1706">
        <f t="shared" si="104"/>
        <v>65</v>
      </c>
      <c r="N1706" s="12" t="s">
        <v>8323</v>
      </c>
      <c r="O1706" t="s">
        <v>8345</v>
      </c>
      <c r="P1706" s="13">
        <f t="shared" si="105"/>
        <v>42021.139733796299</v>
      </c>
      <c r="Q1706" s="13">
        <f t="shared" si="106"/>
        <v>42051.139733796299</v>
      </c>
      <c r="R1706">
        <f t="shared" si="107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>
        <v>0</v>
      </c>
      <c r="L1707" t="s">
        <v>8289</v>
      </c>
      <c r="M1707">
        <f t="shared" si="104"/>
        <v>0</v>
      </c>
      <c r="N1707" s="12" t="s">
        <v>8323</v>
      </c>
      <c r="O1707" t="s">
        <v>8345</v>
      </c>
      <c r="P1707" s="13">
        <f t="shared" si="105"/>
        <v>42245.016736111109</v>
      </c>
      <c r="Q1707" s="13">
        <f t="shared" si="106"/>
        <v>42256.666666666672</v>
      </c>
      <c r="R1707">
        <f t="shared" si="107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>
        <v>0</v>
      </c>
      <c r="L1708" t="s">
        <v>8289</v>
      </c>
      <c r="M1708">
        <f t="shared" si="104"/>
        <v>0</v>
      </c>
      <c r="N1708" s="12" t="s">
        <v>8323</v>
      </c>
      <c r="O1708" t="s">
        <v>8345</v>
      </c>
      <c r="P1708" s="13">
        <f t="shared" si="105"/>
        <v>42179.306388888886</v>
      </c>
      <c r="Q1708" s="13">
        <f t="shared" si="106"/>
        <v>42239.306388888886</v>
      </c>
      <c r="R1708">
        <f t="shared" si="107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>
        <v>9</v>
      </c>
      <c r="L1709" t="s">
        <v>8289</v>
      </c>
      <c r="M1709">
        <f t="shared" si="104"/>
        <v>10</v>
      </c>
      <c r="N1709" s="12" t="s">
        <v>8323</v>
      </c>
      <c r="O1709" t="s">
        <v>8345</v>
      </c>
      <c r="P1709" s="13">
        <f t="shared" si="105"/>
        <v>42427.721006944441</v>
      </c>
      <c r="Q1709" s="13">
        <f t="shared" si="106"/>
        <v>42457.679340277777</v>
      </c>
      <c r="R1709">
        <f t="shared" si="107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>
        <v>0</v>
      </c>
      <c r="L1710" t="s">
        <v>8289</v>
      </c>
      <c r="M1710">
        <f t="shared" si="104"/>
        <v>0</v>
      </c>
      <c r="N1710" s="12" t="s">
        <v>8323</v>
      </c>
      <c r="O1710" t="s">
        <v>8345</v>
      </c>
      <c r="P1710" s="13">
        <f t="shared" si="105"/>
        <v>42451.866967592592</v>
      </c>
      <c r="Q1710" s="13">
        <f t="shared" si="106"/>
        <v>42491.866967592592</v>
      </c>
      <c r="R1710">
        <f t="shared" si="107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>
        <v>4</v>
      </c>
      <c r="L1711" t="s">
        <v>8289</v>
      </c>
      <c r="M1711">
        <f t="shared" si="104"/>
        <v>5</v>
      </c>
      <c r="N1711" s="12" t="s">
        <v>8323</v>
      </c>
      <c r="O1711" t="s">
        <v>8345</v>
      </c>
      <c r="P1711" s="13">
        <f t="shared" si="105"/>
        <v>41841.56381944444</v>
      </c>
      <c r="Q1711" s="13">
        <f t="shared" si="106"/>
        <v>41882.818749999999</v>
      </c>
      <c r="R1711">
        <f t="shared" si="107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>
        <v>1</v>
      </c>
      <c r="L1712" t="s">
        <v>8289</v>
      </c>
      <c r="M1712">
        <f t="shared" si="104"/>
        <v>1</v>
      </c>
      <c r="N1712" s="12" t="s">
        <v>8323</v>
      </c>
      <c r="O1712" t="s">
        <v>8345</v>
      </c>
      <c r="P1712" s="13">
        <f t="shared" si="105"/>
        <v>42341.59129629629</v>
      </c>
      <c r="Q1712" s="13">
        <f t="shared" si="106"/>
        <v>42387.541666666672</v>
      </c>
      <c r="R1712">
        <f t="shared" si="107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>
        <v>2</v>
      </c>
      <c r="L1713" t="s">
        <v>8289</v>
      </c>
      <c r="M1713">
        <f t="shared" si="104"/>
        <v>11</v>
      </c>
      <c r="N1713" s="12" t="s">
        <v>8323</v>
      </c>
      <c r="O1713" t="s">
        <v>8345</v>
      </c>
      <c r="P1713" s="13">
        <f t="shared" si="105"/>
        <v>41852.646226851852</v>
      </c>
      <c r="Q1713" s="13">
        <f t="shared" si="106"/>
        <v>41883.646226851852</v>
      </c>
      <c r="R1713">
        <f t="shared" si="107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>
        <v>0</v>
      </c>
      <c r="L1714" t="s">
        <v>8289</v>
      </c>
      <c r="M1714">
        <f t="shared" si="104"/>
        <v>0</v>
      </c>
      <c r="N1714" s="12" t="s">
        <v>8323</v>
      </c>
      <c r="O1714" t="s">
        <v>8345</v>
      </c>
      <c r="P1714" s="13">
        <f t="shared" si="105"/>
        <v>42125.913807870369</v>
      </c>
      <c r="Q1714" s="13">
        <f t="shared" si="106"/>
        <v>42185.913807870369</v>
      </c>
      <c r="R1714">
        <f t="shared" si="107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>
        <v>1</v>
      </c>
      <c r="L1715" t="s">
        <v>8289</v>
      </c>
      <c r="M1715">
        <f t="shared" si="104"/>
        <v>2</v>
      </c>
      <c r="N1715" s="12" t="s">
        <v>8323</v>
      </c>
      <c r="O1715" t="s">
        <v>8345</v>
      </c>
      <c r="P1715" s="13">
        <f t="shared" si="105"/>
        <v>41887.801064814819</v>
      </c>
      <c r="Q1715" s="13">
        <f t="shared" si="106"/>
        <v>41917.801064814819</v>
      </c>
      <c r="R1715">
        <f t="shared" si="107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>
        <v>17</v>
      </c>
      <c r="L1716" t="s">
        <v>8289</v>
      </c>
      <c r="M1716">
        <f t="shared" si="104"/>
        <v>8</v>
      </c>
      <c r="N1716" s="12" t="s">
        <v>8323</v>
      </c>
      <c r="O1716" t="s">
        <v>8345</v>
      </c>
      <c r="P1716" s="13">
        <f t="shared" si="105"/>
        <v>42095.918530092589</v>
      </c>
      <c r="Q1716" s="13">
        <f t="shared" si="106"/>
        <v>42125.918530092589</v>
      </c>
      <c r="R1716">
        <f t="shared" si="107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>
        <v>2</v>
      </c>
      <c r="L1717" t="s">
        <v>8289</v>
      </c>
      <c r="M1717">
        <f t="shared" si="104"/>
        <v>0</v>
      </c>
      <c r="N1717" s="12" t="s">
        <v>8323</v>
      </c>
      <c r="O1717" t="s">
        <v>8345</v>
      </c>
      <c r="P1717" s="13">
        <f t="shared" si="105"/>
        <v>42064.217418981483</v>
      </c>
      <c r="Q1717" s="13">
        <f t="shared" si="106"/>
        <v>42094.140277777777</v>
      </c>
      <c r="R1717">
        <f t="shared" si="107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>
        <v>3</v>
      </c>
      <c r="L1718" t="s">
        <v>8289</v>
      </c>
      <c r="M1718">
        <f t="shared" si="104"/>
        <v>8</v>
      </c>
      <c r="N1718" s="12" t="s">
        <v>8323</v>
      </c>
      <c r="O1718" t="s">
        <v>8345</v>
      </c>
      <c r="P1718" s="13">
        <f t="shared" si="105"/>
        <v>42673.577534722222</v>
      </c>
      <c r="Q1718" s="13">
        <f t="shared" si="106"/>
        <v>42713.619201388887</v>
      </c>
      <c r="R1718">
        <f t="shared" si="107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>
        <v>41</v>
      </c>
      <c r="L1719" t="s">
        <v>8289</v>
      </c>
      <c r="M1719">
        <f t="shared" si="104"/>
        <v>43</v>
      </c>
      <c r="N1719" s="12" t="s">
        <v>8323</v>
      </c>
      <c r="O1719" t="s">
        <v>8345</v>
      </c>
      <c r="P1719" s="13">
        <f t="shared" si="105"/>
        <v>42460.98192129629</v>
      </c>
      <c r="Q1719" s="13">
        <f t="shared" si="106"/>
        <v>42481.166666666672</v>
      </c>
      <c r="R1719">
        <f t="shared" si="107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>
        <v>2</v>
      </c>
      <c r="L1720" t="s">
        <v>8289</v>
      </c>
      <c r="M1720">
        <f t="shared" si="104"/>
        <v>0</v>
      </c>
      <c r="N1720" s="12" t="s">
        <v>8323</v>
      </c>
      <c r="O1720" t="s">
        <v>8345</v>
      </c>
      <c r="P1720" s="13">
        <f t="shared" si="105"/>
        <v>42460.610520833332</v>
      </c>
      <c r="Q1720" s="13">
        <f t="shared" si="106"/>
        <v>42504.207638888889</v>
      </c>
      <c r="R1720">
        <f t="shared" si="107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>
        <v>3</v>
      </c>
      <c r="L1721" t="s">
        <v>8289</v>
      </c>
      <c r="M1721">
        <f t="shared" si="104"/>
        <v>1</v>
      </c>
      <c r="N1721" s="12" t="s">
        <v>8323</v>
      </c>
      <c r="O1721" t="s">
        <v>8345</v>
      </c>
      <c r="P1721" s="13">
        <f t="shared" si="105"/>
        <v>41869.534618055557</v>
      </c>
      <c r="Q1721" s="13">
        <f t="shared" si="106"/>
        <v>41899.534618055557</v>
      </c>
      <c r="R1721">
        <f t="shared" si="107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>
        <v>8</v>
      </c>
      <c r="L1722" t="s">
        <v>8289</v>
      </c>
      <c r="M1722">
        <f t="shared" si="104"/>
        <v>6</v>
      </c>
      <c r="N1722" s="12" t="s">
        <v>8323</v>
      </c>
      <c r="O1722" t="s">
        <v>8345</v>
      </c>
      <c r="P1722" s="13">
        <f t="shared" si="105"/>
        <v>41922.783229166671</v>
      </c>
      <c r="Q1722" s="13">
        <f t="shared" si="106"/>
        <v>41952.824895833335</v>
      </c>
      <c r="R1722">
        <f t="shared" si="107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>
        <v>0</v>
      </c>
      <c r="L1723" t="s">
        <v>8289</v>
      </c>
      <c r="M1723">
        <f t="shared" si="104"/>
        <v>0</v>
      </c>
      <c r="N1723" s="12" t="s">
        <v>8323</v>
      </c>
      <c r="O1723" t="s">
        <v>8345</v>
      </c>
      <c r="P1723" s="13">
        <f t="shared" si="105"/>
        <v>42319.461377314816</v>
      </c>
      <c r="Q1723" s="13">
        <f t="shared" si="106"/>
        <v>42349.461377314816</v>
      </c>
      <c r="R1723">
        <f t="shared" si="107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>
        <v>1</v>
      </c>
      <c r="L1724" t="s">
        <v>8289</v>
      </c>
      <c r="M1724">
        <f t="shared" si="104"/>
        <v>0</v>
      </c>
      <c r="N1724" s="12" t="s">
        <v>8323</v>
      </c>
      <c r="O1724" t="s">
        <v>8345</v>
      </c>
      <c r="P1724" s="13">
        <f t="shared" si="105"/>
        <v>42425.960983796293</v>
      </c>
      <c r="Q1724" s="13">
        <f t="shared" si="106"/>
        <v>42463.006944444445</v>
      </c>
      <c r="R1724">
        <f t="shared" si="107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>
        <v>3</v>
      </c>
      <c r="L1725" t="s">
        <v>8289</v>
      </c>
      <c r="M1725">
        <f t="shared" si="104"/>
        <v>7</v>
      </c>
      <c r="N1725" s="12" t="s">
        <v>8323</v>
      </c>
      <c r="O1725" t="s">
        <v>8345</v>
      </c>
      <c r="P1725" s="13">
        <f t="shared" si="105"/>
        <v>42129.82540509259</v>
      </c>
      <c r="Q1725" s="13">
        <f t="shared" si="106"/>
        <v>42186.25</v>
      </c>
      <c r="R1725">
        <f t="shared" si="107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>
        <v>4</v>
      </c>
      <c r="L1726" t="s">
        <v>8289</v>
      </c>
      <c r="M1726">
        <f t="shared" si="104"/>
        <v>1</v>
      </c>
      <c r="N1726" s="12" t="s">
        <v>8323</v>
      </c>
      <c r="O1726" t="s">
        <v>8345</v>
      </c>
      <c r="P1726" s="13">
        <f t="shared" si="105"/>
        <v>41912.932430555556</v>
      </c>
      <c r="Q1726" s="13">
        <f t="shared" si="106"/>
        <v>41942.932430555556</v>
      </c>
      <c r="R1726">
        <f t="shared" si="107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>
        <v>9</v>
      </c>
      <c r="L1727" t="s">
        <v>8289</v>
      </c>
      <c r="M1727">
        <f t="shared" si="104"/>
        <v>10</v>
      </c>
      <c r="N1727" s="12" t="s">
        <v>8323</v>
      </c>
      <c r="O1727" t="s">
        <v>8345</v>
      </c>
      <c r="P1727" s="13">
        <f t="shared" si="105"/>
        <v>41845.968159722222</v>
      </c>
      <c r="Q1727" s="13">
        <f t="shared" si="106"/>
        <v>41875.968159722222</v>
      </c>
      <c r="R1727">
        <f t="shared" si="107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>
        <v>16</v>
      </c>
      <c r="L1728" t="s">
        <v>8289</v>
      </c>
      <c r="M1728">
        <f t="shared" si="104"/>
        <v>34</v>
      </c>
      <c r="N1728" s="12" t="s">
        <v>8323</v>
      </c>
      <c r="O1728" t="s">
        <v>8345</v>
      </c>
      <c r="P1728" s="13">
        <f t="shared" si="105"/>
        <v>41788.919722222221</v>
      </c>
      <c r="Q1728" s="13">
        <f t="shared" si="106"/>
        <v>41817.919722222221</v>
      </c>
      <c r="R1728">
        <f t="shared" si="107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>
        <v>1</v>
      </c>
      <c r="L1729" t="s">
        <v>8289</v>
      </c>
      <c r="M1729">
        <f t="shared" si="104"/>
        <v>0</v>
      </c>
      <c r="N1729" s="12" t="s">
        <v>8323</v>
      </c>
      <c r="O1729" t="s">
        <v>8345</v>
      </c>
      <c r="P1729" s="13">
        <f t="shared" si="105"/>
        <v>42044.927974537044</v>
      </c>
      <c r="Q1729" s="13">
        <f t="shared" si="106"/>
        <v>42099.458333333328</v>
      </c>
      <c r="R1729">
        <f t="shared" si="107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>
        <v>7</v>
      </c>
      <c r="L1730" t="s">
        <v>8289</v>
      </c>
      <c r="M1730">
        <f t="shared" ref="M1730:M1793" si="108">ROUND(E1730/D1730*100,0)</f>
        <v>68</v>
      </c>
      <c r="N1730" s="12" t="s">
        <v>8323</v>
      </c>
      <c r="O1730" t="s">
        <v>8345</v>
      </c>
      <c r="P1730" s="13">
        <f t="shared" ref="P1730:P1793" si="109">(((J1730/60)/60)/24)+DATE(1970,1,1)</f>
        <v>42268.625856481478</v>
      </c>
      <c r="Q1730" s="13">
        <f t="shared" ref="Q1730:Q1793" si="110">(((I1730/60)/60)/24)+DATE(1970,1,1)</f>
        <v>42298.625856481478</v>
      </c>
      <c r="R1730">
        <f t="shared" si="107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>
        <v>0</v>
      </c>
      <c r="L1731" t="s">
        <v>8289</v>
      </c>
      <c r="M1731">
        <f t="shared" si="108"/>
        <v>0</v>
      </c>
      <c r="N1731" s="12" t="s">
        <v>8323</v>
      </c>
      <c r="O1731" t="s">
        <v>8345</v>
      </c>
      <c r="P1731" s="13">
        <f t="shared" si="109"/>
        <v>42471.052152777775</v>
      </c>
      <c r="Q1731" s="13">
        <f t="shared" si="110"/>
        <v>42531.052152777775</v>
      </c>
      <c r="R1731">
        <f t="shared" ref="R1731:R1794" si="111">YEAR(P1731)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>
        <v>0</v>
      </c>
      <c r="L1732" t="s">
        <v>8289</v>
      </c>
      <c r="M1732">
        <f t="shared" si="108"/>
        <v>0</v>
      </c>
      <c r="N1732" s="12" t="s">
        <v>8323</v>
      </c>
      <c r="O1732" t="s">
        <v>8345</v>
      </c>
      <c r="P1732" s="13">
        <f t="shared" si="109"/>
        <v>42272.087766203709</v>
      </c>
      <c r="Q1732" s="13">
        <f t="shared" si="110"/>
        <v>42302.087766203709</v>
      </c>
      <c r="R1732">
        <f t="shared" si="111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>
        <v>0</v>
      </c>
      <c r="L1733" t="s">
        <v>8289</v>
      </c>
      <c r="M1733">
        <f t="shared" si="108"/>
        <v>0</v>
      </c>
      <c r="N1733" s="12" t="s">
        <v>8323</v>
      </c>
      <c r="O1733" t="s">
        <v>8345</v>
      </c>
      <c r="P1733" s="13">
        <f t="shared" si="109"/>
        <v>42152.906851851847</v>
      </c>
      <c r="Q1733" s="13">
        <f t="shared" si="110"/>
        <v>42166.625</v>
      </c>
      <c r="R1733">
        <f t="shared" si="111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>
        <v>0</v>
      </c>
      <c r="L1734" t="s">
        <v>8289</v>
      </c>
      <c r="M1734">
        <f t="shared" si="108"/>
        <v>0</v>
      </c>
      <c r="N1734" s="12" t="s">
        <v>8323</v>
      </c>
      <c r="O1734" t="s">
        <v>8345</v>
      </c>
      <c r="P1734" s="13">
        <f t="shared" si="109"/>
        <v>42325.683807870373</v>
      </c>
      <c r="Q1734" s="13">
        <f t="shared" si="110"/>
        <v>42385.208333333328</v>
      </c>
      <c r="R1734">
        <f t="shared" si="111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>
        <v>0</v>
      </c>
      <c r="L1735" t="s">
        <v>8289</v>
      </c>
      <c r="M1735">
        <f t="shared" si="108"/>
        <v>0</v>
      </c>
      <c r="N1735" s="12" t="s">
        <v>8323</v>
      </c>
      <c r="O1735" t="s">
        <v>8345</v>
      </c>
      <c r="P1735" s="13">
        <f t="shared" si="109"/>
        <v>42614.675625000003</v>
      </c>
      <c r="Q1735" s="13">
        <f t="shared" si="110"/>
        <v>42626.895833333328</v>
      </c>
      <c r="R1735">
        <f t="shared" si="111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>
        <v>1</v>
      </c>
      <c r="L1736" t="s">
        <v>8289</v>
      </c>
      <c r="M1736">
        <f t="shared" si="108"/>
        <v>0</v>
      </c>
      <c r="N1736" s="12" t="s">
        <v>8323</v>
      </c>
      <c r="O1736" t="s">
        <v>8345</v>
      </c>
      <c r="P1736" s="13">
        <f t="shared" si="109"/>
        <v>42102.036527777775</v>
      </c>
      <c r="Q1736" s="13">
        <f t="shared" si="110"/>
        <v>42132.036527777775</v>
      </c>
      <c r="R1736">
        <f t="shared" si="111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>
        <v>2</v>
      </c>
      <c r="L1737" t="s">
        <v>8289</v>
      </c>
      <c r="M1737">
        <f t="shared" si="108"/>
        <v>11</v>
      </c>
      <c r="N1737" s="12" t="s">
        <v>8323</v>
      </c>
      <c r="O1737" t="s">
        <v>8345</v>
      </c>
      <c r="P1737" s="13">
        <f t="shared" si="109"/>
        <v>42559.814178240747</v>
      </c>
      <c r="Q1737" s="13">
        <f t="shared" si="110"/>
        <v>42589.814178240747</v>
      </c>
      <c r="R1737">
        <f t="shared" si="111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>
        <v>1</v>
      </c>
      <c r="L1738" t="s">
        <v>8289</v>
      </c>
      <c r="M1738">
        <f t="shared" si="108"/>
        <v>1</v>
      </c>
      <c r="N1738" s="12" t="s">
        <v>8323</v>
      </c>
      <c r="O1738" t="s">
        <v>8345</v>
      </c>
      <c r="P1738" s="13">
        <f t="shared" si="109"/>
        <v>42286.861493055556</v>
      </c>
      <c r="Q1738" s="13">
        <f t="shared" si="110"/>
        <v>42316.90315972222</v>
      </c>
      <c r="R1738">
        <f t="shared" si="111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>
        <v>15</v>
      </c>
      <c r="L1739" t="s">
        <v>8289</v>
      </c>
      <c r="M1739">
        <f t="shared" si="108"/>
        <v>21</v>
      </c>
      <c r="N1739" s="12" t="s">
        <v>8323</v>
      </c>
      <c r="O1739" t="s">
        <v>8345</v>
      </c>
      <c r="P1739" s="13">
        <f t="shared" si="109"/>
        <v>42175.948981481488</v>
      </c>
      <c r="Q1739" s="13">
        <f t="shared" si="110"/>
        <v>42205.948981481488</v>
      </c>
      <c r="R1739">
        <f t="shared" si="111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>
        <v>1</v>
      </c>
      <c r="L1740" t="s">
        <v>8289</v>
      </c>
      <c r="M1740">
        <f t="shared" si="108"/>
        <v>0</v>
      </c>
      <c r="N1740" s="12" t="s">
        <v>8323</v>
      </c>
      <c r="O1740" t="s">
        <v>8345</v>
      </c>
      <c r="P1740" s="13">
        <f t="shared" si="109"/>
        <v>41884.874328703707</v>
      </c>
      <c r="Q1740" s="13">
        <f t="shared" si="110"/>
        <v>41914.874328703707</v>
      </c>
      <c r="R1740">
        <f t="shared" si="111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>
        <v>1</v>
      </c>
      <c r="L1741" t="s">
        <v>8289</v>
      </c>
      <c r="M1741">
        <f t="shared" si="108"/>
        <v>0</v>
      </c>
      <c r="N1741" s="12" t="s">
        <v>8323</v>
      </c>
      <c r="O1741" t="s">
        <v>8345</v>
      </c>
      <c r="P1741" s="13">
        <f t="shared" si="109"/>
        <v>42435.874212962968</v>
      </c>
      <c r="Q1741" s="13">
        <f t="shared" si="110"/>
        <v>42494.832546296297</v>
      </c>
      <c r="R1741">
        <f t="shared" si="111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>
        <v>0</v>
      </c>
      <c r="L1742" t="s">
        <v>8289</v>
      </c>
      <c r="M1742">
        <f t="shared" si="108"/>
        <v>0</v>
      </c>
      <c r="N1742" s="12" t="s">
        <v>8323</v>
      </c>
      <c r="O1742" t="s">
        <v>8345</v>
      </c>
      <c r="P1742" s="13">
        <f t="shared" si="109"/>
        <v>42171.817384259266</v>
      </c>
      <c r="Q1742" s="13">
        <f t="shared" si="110"/>
        <v>42201.817384259266</v>
      </c>
      <c r="R1742">
        <f t="shared" si="111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>
        <v>52</v>
      </c>
      <c r="L1743" t="s">
        <v>8281</v>
      </c>
      <c r="M1743">
        <f t="shared" si="108"/>
        <v>111</v>
      </c>
      <c r="N1743" s="12" t="s">
        <v>8336</v>
      </c>
      <c r="O1743" t="s">
        <v>8337</v>
      </c>
      <c r="P1743" s="13">
        <f t="shared" si="109"/>
        <v>42120.628136574072</v>
      </c>
      <c r="Q1743" s="13">
        <f t="shared" si="110"/>
        <v>42165.628136574072</v>
      </c>
      <c r="R1743">
        <f t="shared" si="111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>
        <v>34</v>
      </c>
      <c r="L1744" t="s">
        <v>8281</v>
      </c>
      <c r="M1744">
        <f t="shared" si="108"/>
        <v>109</v>
      </c>
      <c r="N1744" s="12" t="s">
        <v>8336</v>
      </c>
      <c r="O1744" t="s">
        <v>8337</v>
      </c>
      <c r="P1744" s="13">
        <f t="shared" si="109"/>
        <v>42710.876967592587</v>
      </c>
      <c r="Q1744" s="13">
        <f t="shared" si="110"/>
        <v>42742.875</v>
      </c>
      <c r="R1744">
        <f t="shared" si="111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>
        <v>67</v>
      </c>
      <c r="L1745" t="s">
        <v>8281</v>
      </c>
      <c r="M1745">
        <f t="shared" si="108"/>
        <v>100</v>
      </c>
      <c r="N1745" s="12" t="s">
        <v>8336</v>
      </c>
      <c r="O1745" t="s">
        <v>8337</v>
      </c>
      <c r="P1745" s="13">
        <f t="shared" si="109"/>
        <v>42586.925636574073</v>
      </c>
      <c r="Q1745" s="13">
        <f t="shared" si="110"/>
        <v>42609.165972222225</v>
      </c>
      <c r="R1745">
        <f t="shared" si="111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>
        <v>70</v>
      </c>
      <c r="L1746" t="s">
        <v>8281</v>
      </c>
      <c r="M1746">
        <f t="shared" si="108"/>
        <v>118</v>
      </c>
      <c r="N1746" s="12" t="s">
        <v>8336</v>
      </c>
      <c r="O1746" t="s">
        <v>8337</v>
      </c>
      <c r="P1746" s="13">
        <f t="shared" si="109"/>
        <v>42026.605057870373</v>
      </c>
      <c r="Q1746" s="13">
        <f t="shared" si="110"/>
        <v>42071.563391203701</v>
      </c>
      <c r="R1746">
        <f t="shared" si="111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>
        <v>89</v>
      </c>
      <c r="L1747" t="s">
        <v>8281</v>
      </c>
      <c r="M1747">
        <f t="shared" si="108"/>
        <v>114</v>
      </c>
      <c r="N1747" s="12" t="s">
        <v>8336</v>
      </c>
      <c r="O1747" t="s">
        <v>8337</v>
      </c>
      <c r="P1747" s="13">
        <f t="shared" si="109"/>
        <v>42690.259699074071</v>
      </c>
      <c r="Q1747" s="13">
        <f t="shared" si="110"/>
        <v>42726.083333333328</v>
      </c>
      <c r="R1747">
        <f t="shared" si="111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>
        <v>107</v>
      </c>
      <c r="L1748" t="s">
        <v>8281</v>
      </c>
      <c r="M1748">
        <f t="shared" si="108"/>
        <v>148</v>
      </c>
      <c r="N1748" s="12" t="s">
        <v>8336</v>
      </c>
      <c r="O1748" t="s">
        <v>8337</v>
      </c>
      <c r="P1748" s="13">
        <f t="shared" si="109"/>
        <v>42668.176701388889</v>
      </c>
      <c r="Q1748" s="13">
        <f t="shared" si="110"/>
        <v>42698.083333333328</v>
      </c>
      <c r="R1748">
        <f t="shared" si="111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>
        <v>159</v>
      </c>
      <c r="L1749" t="s">
        <v>8281</v>
      </c>
      <c r="M1749">
        <f t="shared" si="108"/>
        <v>105</v>
      </c>
      <c r="N1749" s="12" t="s">
        <v>8336</v>
      </c>
      <c r="O1749" t="s">
        <v>8337</v>
      </c>
      <c r="P1749" s="13">
        <f t="shared" si="109"/>
        <v>42292.435532407413</v>
      </c>
      <c r="Q1749" s="13">
        <f t="shared" si="110"/>
        <v>42321.625</v>
      </c>
      <c r="R1749">
        <f t="shared" si="111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>
        <v>181</v>
      </c>
      <c r="L1750" t="s">
        <v>8281</v>
      </c>
      <c r="M1750">
        <f t="shared" si="108"/>
        <v>130</v>
      </c>
      <c r="N1750" s="12" t="s">
        <v>8336</v>
      </c>
      <c r="O1750" t="s">
        <v>8337</v>
      </c>
      <c r="P1750" s="13">
        <f t="shared" si="109"/>
        <v>42219.950729166667</v>
      </c>
      <c r="Q1750" s="13">
        <f t="shared" si="110"/>
        <v>42249.950729166667</v>
      </c>
      <c r="R1750">
        <f t="shared" si="111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>
        <v>131</v>
      </c>
      <c r="L1751" t="s">
        <v>8281</v>
      </c>
      <c r="M1751">
        <f t="shared" si="108"/>
        <v>123</v>
      </c>
      <c r="N1751" s="12" t="s">
        <v>8336</v>
      </c>
      <c r="O1751" t="s">
        <v>8337</v>
      </c>
      <c r="P1751" s="13">
        <f t="shared" si="109"/>
        <v>42758.975937499999</v>
      </c>
      <c r="Q1751" s="13">
        <f t="shared" si="110"/>
        <v>42795.791666666672</v>
      </c>
      <c r="R1751">
        <f t="shared" si="111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>
        <v>125</v>
      </c>
      <c r="L1752" t="s">
        <v>8281</v>
      </c>
      <c r="M1752">
        <f t="shared" si="108"/>
        <v>202</v>
      </c>
      <c r="N1752" s="12" t="s">
        <v>8336</v>
      </c>
      <c r="O1752" t="s">
        <v>8337</v>
      </c>
      <c r="P1752" s="13">
        <f t="shared" si="109"/>
        <v>42454.836851851855</v>
      </c>
      <c r="Q1752" s="13">
        <f t="shared" si="110"/>
        <v>42479.836851851855</v>
      </c>
      <c r="R1752">
        <f t="shared" si="111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>
        <v>61</v>
      </c>
      <c r="L1753" t="s">
        <v>8281</v>
      </c>
      <c r="M1753">
        <f t="shared" si="108"/>
        <v>103</v>
      </c>
      <c r="N1753" s="12" t="s">
        <v>8336</v>
      </c>
      <c r="O1753" t="s">
        <v>8337</v>
      </c>
      <c r="P1753" s="13">
        <f t="shared" si="109"/>
        <v>42052.7815162037</v>
      </c>
      <c r="Q1753" s="13">
        <f t="shared" si="110"/>
        <v>42082.739849537036</v>
      </c>
      <c r="R1753">
        <f t="shared" si="111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>
        <v>90</v>
      </c>
      <c r="L1754" t="s">
        <v>8281</v>
      </c>
      <c r="M1754">
        <f t="shared" si="108"/>
        <v>260</v>
      </c>
      <c r="N1754" s="12" t="s">
        <v>8336</v>
      </c>
      <c r="O1754" t="s">
        <v>8337</v>
      </c>
      <c r="P1754" s="13">
        <f t="shared" si="109"/>
        <v>42627.253263888888</v>
      </c>
      <c r="Q1754" s="13">
        <f t="shared" si="110"/>
        <v>42657.253263888888</v>
      </c>
      <c r="R1754">
        <f t="shared" si="111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>
        <v>35</v>
      </c>
      <c r="L1755" t="s">
        <v>8281</v>
      </c>
      <c r="M1755">
        <f t="shared" si="108"/>
        <v>108</v>
      </c>
      <c r="N1755" s="12" t="s">
        <v>8336</v>
      </c>
      <c r="O1755" t="s">
        <v>8337</v>
      </c>
      <c r="P1755" s="13">
        <f t="shared" si="109"/>
        <v>42420.74962962963</v>
      </c>
      <c r="Q1755" s="13">
        <f t="shared" si="110"/>
        <v>42450.707962962959</v>
      </c>
      <c r="R1755">
        <f t="shared" si="111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>
        <v>90</v>
      </c>
      <c r="L1756" t="s">
        <v>8281</v>
      </c>
      <c r="M1756">
        <f t="shared" si="108"/>
        <v>111</v>
      </c>
      <c r="N1756" s="12" t="s">
        <v>8336</v>
      </c>
      <c r="O1756" t="s">
        <v>8337</v>
      </c>
      <c r="P1756" s="13">
        <f t="shared" si="109"/>
        <v>42067.876770833333</v>
      </c>
      <c r="Q1756" s="13">
        <f t="shared" si="110"/>
        <v>42097.835104166668</v>
      </c>
      <c r="R1756">
        <f t="shared" si="111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>
        <v>4</v>
      </c>
      <c r="L1757" t="s">
        <v>8281</v>
      </c>
      <c r="M1757">
        <f t="shared" si="108"/>
        <v>120</v>
      </c>
      <c r="N1757" s="12" t="s">
        <v>8336</v>
      </c>
      <c r="O1757" t="s">
        <v>8337</v>
      </c>
      <c r="P1757" s="13">
        <f t="shared" si="109"/>
        <v>42252.788900462961</v>
      </c>
      <c r="Q1757" s="13">
        <f t="shared" si="110"/>
        <v>42282.788900462961</v>
      </c>
      <c r="R1757">
        <f t="shared" si="111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>
        <v>120</v>
      </c>
      <c r="L1758" t="s">
        <v>8281</v>
      </c>
      <c r="M1758">
        <f t="shared" si="108"/>
        <v>103</v>
      </c>
      <c r="N1758" s="12" t="s">
        <v>8336</v>
      </c>
      <c r="O1758" t="s">
        <v>8337</v>
      </c>
      <c r="P1758" s="13">
        <f t="shared" si="109"/>
        <v>42571.167465277773</v>
      </c>
      <c r="Q1758" s="13">
        <f t="shared" si="110"/>
        <v>42611.167465277773</v>
      </c>
      <c r="R1758">
        <f t="shared" si="111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>
        <v>14</v>
      </c>
      <c r="L1759" t="s">
        <v>8281</v>
      </c>
      <c r="M1759">
        <f t="shared" si="108"/>
        <v>116</v>
      </c>
      <c r="N1759" s="12" t="s">
        <v>8336</v>
      </c>
      <c r="O1759" t="s">
        <v>8337</v>
      </c>
      <c r="P1759" s="13">
        <f t="shared" si="109"/>
        <v>42733.827349537038</v>
      </c>
      <c r="Q1759" s="13">
        <f t="shared" si="110"/>
        <v>42763.811805555553</v>
      </c>
      <c r="R1759">
        <f t="shared" si="111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>
        <v>27</v>
      </c>
      <c r="L1760" t="s">
        <v>8281</v>
      </c>
      <c r="M1760">
        <f t="shared" si="108"/>
        <v>115</v>
      </c>
      <c r="N1760" s="12" t="s">
        <v>8336</v>
      </c>
      <c r="O1760" t="s">
        <v>8337</v>
      </c>
      <c r="P1760" s="13">
        <f t="shared" si="109"/>
        <v>42505.955925925926</v>
      </c>
      <c r="Q1760" s="13">
        <f t="shared" si="110"/>
        <v>42565.955925925926</v>
      </c>
      <c r="R1760">
        <f t="shared" si="111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>
        <v>49</v>
      </c>
      <c r="L1761" t="s">
        <v>8281</v>
      </c>
      <c r="M1761">
        <f t="shared" si="108"/>
        <v>107</v>
      </c>
      <c r="N1761" s="12" t="s">
        <v>8336</v>
      </c>
      <c r="O1761" t="s">
        <v>8337</v>
      </c>
      <c r="P1761" s="13">
        <f t="shared" si="109"/>
        <v>42068.829039351855</v>
      </c>
      <c r="Q1761" s="13">
        <f t="shared" si="110"/>
        <v>42088.787372685183</v>
      </c>
      <c r="R1761">
        <f t="shared" si="111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>
        <v>102</v>
      </c>
      <c r="L1762" t="s">
        <v>8281</v>
      </c>
      <c r="M1762">
        <f t="shared" si="108"/>
        <v>165</v>
      </c>
      <c r="N1762" s="12" t="s">
        <v>8336</v>
      </c>
      <c r="O1762" t="s">
        <v>8337</v>
      </c>
      <c r="P1762" s="13">
        <f t="shared" si="109"/>
        <v>42405.67260416667</v>
      </c>
      <c r="Q1762" s="13">
        <f t="shared" si="110"/>
        <v>42425.67260416667</v>
      </c>
      <c r="R1762">
        <f t="shared" si="111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>
        <v>3</v>
      </c>
      <c r="L1763" t="s">
        <v>8281</v>
      </c>
      <c r="M1763">
        <f t="shared" si="108"/>
        <v>155</v>
      </c>
      <c r="N1763" s="12" t="s">
        <v>8336</v>
      </c>
      <c r="O1763" t="s">
        <v>8337</v>
      </c>
      <c r="P1763" s="13">
        <f t="shared" si="109"/>
        <v>42209.567824074074</v>
      </c>
      <c r="Q1763" s="13">
        <f t="shared" si="110"/>
        <v>42259.567824074074</v>
      </c>
      <c r="R1763">
        <f t="shared" si="111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>
        <v>25</v>
      </c>
      <c r="L1764" t="s">
        <v>8281</v>
      </c>
      <c r="M1764">
        <f t="shared" si="108"/>
        <v>885</v>
      </c>
      <c r="N1764" s="12" t="s">
        <v>8336</v>
      </c>
      <c r="O1764" t="s">
        <v>8337</v>
      </c>
      <c r="P1764" s="13">
        <f t="shared" si="109"/>
        <v>42410.982002314813</v>
      </c>
      <c r="Q1764" s="13">
        <f t="shared" si="110"/>
        <v>42440.982002314813</v>
      </c>
      <c r="R1764">
        <f t="shared" si="111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>
        <v>118</v>
      </c>
      <c r="L1765" t="s">
        <v>8281</v>
      </c>
      <c r="M1765">
        <f t="shared" si="108"/>
        <v>102</v>
      </c>
      <c r="N1765" s="12" t="s">
        <v>8336</v>
      </c>
      <c r="O1765" t="s">
        <v>8337</v>
      </c>
      <c r="P1765" s="13">
        <f t="shared" si="109"/>
        <v>42636.868518518517</v>
      </c>
      <c r="Q1765" s="13">
        <f t="shared" si="110"/>
        <v>42666.868518518517</v>
      </c>
      <c r="R1765">
        <f t="shared" si="111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>
        <v>39</v>
      </c>
      <c r="L1766" t="s">
        <v>8281</v>
      </c>
      <c r="M1766">
        <f t="shared" si="108"/>
        <v>20</v>
      </c>
      <c r="N1766" s="12" t="s">
        <v>8336</v>
      </c>
      <c r="O1766" t="s">
        <v>8337</v>
      </c>
      <c r="P1766" s="13">
        <f t="shared" si="109"/>
        <v>41825.485868055555</v>
      </c>
      <c r="Q1766" s="13">
        <f t="shared" si="110"/>
        <v>41854.485868055555</v>
      </c>
      <c r="R1766">
        <f t="shared" si="111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>
        <v>103</v>
      </c>
      <c r="L1767" t="s">
        <v>8281</v>
      </c>
      <c r="M1767">
        <f t="shared" si="108"/>
        <v>59</v>
      </c>
      <c r="N1767" s="12" t="s">
        <v>8336</v>
      </c>
      <c r="O1767" t="s">
        <v>8337</v>
      </c>
      <c r="P1767" s="13">
        <f t="shared" si="109"/>
        <v>41834.980462962965</v>
      </c>
      <c r="Q1767" s="13">
        <f t="shared" si="110"/>
        <v>41864.980462962965</v>
      </c>
      <c r="R1767">
        <f t="shared" si="111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>
        <v>0</v>
      </c>
      <c r="L1768" t="s">
        <v>8281</v>
      </c>
      <c r="M1768">
        <f t="shared" si="108"/>
        <v>0</v>
      </c>
      <c r="N1768" s="12" t="s">
        <v>8336</v>
      </c>
      <c r="O1768" t="s">
        <v>8337</v>
      </c>
      <c r="P1768" s="13">
        <f t="shared" si="109"/>
        <v>41855.859814814816</v>
      </c>
      <c r="Q1768" s="13">
        <f t="shared" si="110"/>
        <v>41876.859814814816</v>
      </c>
      <c r="R1768">
        <f t="shared" si="111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>
        <v>39</v>
      </c>
      <c r="L1769" t="s">
        <v>8281</v>
      </c>
      <c r="M1769">
        <f t="shared" si="108"/>
        <v>46</v>
      </c>
      <c r="N1769" s="12" t="s">
        <v>8336</v>
      </c>
      <c r="O1769" t="s">
        <v>8337</v>
      </c>
      <c r="P1769" s="13">
        <f t="shared" si="109"/>
        <v>41824.658379629633</v>
      </c>
      <c r="Q1769" s="13">
        <f t="shared" si="110"/>
        <v>41854.658379629633</v>
      </c>
      <c r="R1769">
        <f t="shared" si="111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>
        <v>15</v>
      </c>
      <c r="L1770" t="s">
        <v>8281</v>
      </c>
      <c r="M1770">
        <f t="shared" si="108"/>
        <v>4</v>
      </c>
      <c r="N1770" s="12" t="s">
        <v>8336</v>
      </c>
      <c r="O1770" t="s">
        <v>8337</v>
      </c>
      <c r="P1770" s="13">
        <f t="shared" si="109"/>
        <v>41849.560694444444</v>
      </c>
      <c r="Q1770" s="13">
        <f t="shared" si="110"/>
        <v>41909.560694444444</v>
      </c>
      <c r="R1770">
        <f t="shared" si="111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>
        <v>22</v>
      </c>
      <c r="L1771" t="s">
        <v>8281</v>
      </c>
      <c r="M1771">
        <f t="shared" si="108"/>
        <v>3</v>
      </c>
      <c r="N1771" s="12" t="s">
        <v>8336</v>
      </c>
      <c r="O1771" t="s">
        <v>8337</v>
      </c>
      <c r="P1771" s="13">
        <f t="shared" si="109"/>
        <v>41987.818969907406</v>
      </c>
      <c r="Q1771" s="13">
        <f t="shared" si="110"/>
        <v>42017.818969907406</v>
      </c>
      <c r="R1771">
        <f t="shared" si="111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>
        <v>92</v>
      </c>
      <c r="L1772" t="s">
        <v>8281</v>
      </c>
      <c r="M1772">
        <f t="shared" si="108"/>
        <v>57</v>
      </c>
      <c r="N1772" s="12" t="s">
        <v>8336</v>
      </c>
      <c r="O1772" t="s">
        <v>8337</v>
      </c>
      <c r="P1772" s="13">
        <f t="shared" si="109"/>
        <v>41891.780023148152</v>
      </c>
      <c r="Q1772" s="13">
        <f t="shared" si="110"/>
        <v>41926.780023148152</v>
      </c>
      <c r="R1772">
        <f t="shared" si="111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>
        <v>25</v>
      </c>
      <c r="L1773" t="s">
        <v>8281</v>
      </c>
      <c r="M1773">
        <f t="shared" si="108"/>
        <v>21</v>
      </c>
      <c r="N1773" s="12" t="s">
        <v>8336</v>
      </c>
      <c r="O1773" t="s">
        <v>8337</v>
      </c>
      <c r="P1773" s="13">
        <f t="shared" si="109"/>
        <v>41905.979629629634</v>
      </c>
      <c r="Q1773" s="13">
        <f t="shared" si="110"/>
        <v>41935.979629629634</v>
      </c>
      <c r="R1773">
        <f t="shared" si="111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>
        <v>19</v>
      </c>
      <c r="L1774" t="s">
        <v>8281</v>
      </c>
      <c r="M1774">
        <f t="shared" si="108"/>
        <v>16</v>
      </c>
      <c r="N1774" s="12" t="s">
        <v>8336</v>
      </c>
      <c r="O1774" t="s">
        <v>8337</v>
      </c>
      <c r="P1774" s="13">
        <f t="shared" si="109"/>
        <v>41766.718009259261</v>
      </c>
      <c r="Q1774" s="13">
        <f t="shared" si="110"/>
        <v>41826.718009259261</v>
      </c>
      <c r="R1774">
        <f t="shared" si="111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>
        <v>19</v>
      </c>
      <c r="L1775" t="s">
        <v>8281</v>
      </c>
      <c r="M1775">
        <f t="shared" si="108"/>
        <v>6</v>
      </c>
      <c r="N1775" s="12" t="s">
        <v>8336</v>
      </c>
      <c r="O1775" t="s">
        <v>8337</v>
      </c>
      <c r="P1775" s="13">
        <f t="shared" si="109"/>
        <v>41978.760393518518</v>
      </c>
      <c r="Q1775" s="13">
        <f t="shared" si="110"/>
        <v>42023.760393518518</v>
      </c>
      <c r="R1775">
        <f t="shared" si="111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>
        <v>13</v>
      </c>
      <c r="L1776" t="s">
        <v>8281</v>
      </c>
      <c r="M1776">
        <f t="shared" si="108"/>
        <v>46</v>
      </c>
      <c r="N1776" s="12" t="s">
        <v>8336</v>
      </c>
      <c r="O1776" t="s">
        <v>8337</v>
      </c>
      <c r="P1776" s="13">
        <f t="shared" si="109"/>
        <v>41930.218657407408</v>
      </c>
      <c r="Q1776" s="13">
        <f t="shared" si="110"/>
        <v>41972.624305555553</v>
      </c>
      <c r="R1776">
        <f t="shared" si="111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>
        <v>124</v>
      </c>
      <c r="L1777" t="s">
        <v>8281</v>
      </c>
      <c r="M1777">
        <f t="shared" si="108"/>
        <v>65</v>
      </c>
      <c r="N1777" s="12" t="s">
        <v>8336</v>
      </c>
      <c r="O1777" t="s">
        <v>8337</v>
      </c>
      <c r="P1777" s="13">
        <f t="shared" si="109"/>
        <v>41891.976388888892</v>
      </c>
      <c r="Q1777" s="13">
        <f t="shared" si="110"/>
        <v>41936.976388888892</v>
      </c>
      <c r="R1777">
        <f t="shared" si="111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>
        <v>4</v>
      </c>
      <c r="L1778" t="s">
        <v>8281</v>
      </c>
      <c r="M1778">
        <f t="shared" si="108"/>
        <v>7</v>
      </c>
      <c r="N1778" s="12" t="s">
        <v>8336</v>
      </c>
      <c r="O1778" t="s">
        <v>8337</v>
      </c>
      <c r="P1778" s="13">
        <f t="shared" si="109"/>
        <v>41905.95684027778</v>
      </c>
      <c r="Q1778" s="13">
        <f t="shared" si="110"/>
        <v>41941.95684027778</v>
      </c>
      <c r="R1778">
        <f t="shared" si="111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>
        <v>10</v>
      </c>
      <c r="L1779" t="s">
        <v>8281</v>
      </c>
      <c r="M1779">
        <f t="shared" si="108"/>
        <v>14</v>
      </c>
      <c r="N1779" s="12" t="s">
        <v>8336</v>
      </c>
      <c r="O1779" t="s">
        <v>8337</v>
      </c>
      <c r="P1779" s="13">
        <f t="shared" si="109"/>
        <v>42025.357094907406</v>
      </c>
      <c r="Q1779" s="13">
        <f t="shared" si="110"/>
        <v>42055.357094907406</v>
      </c>
      <c r="R1779">
        <f t="shared" si="111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>
        <v>15</v>
      </c>
      <c r="L1780" t="s">
        <v>8281</v>
      </c>
      <c r="M1780">
        <f t="shared" si="108"/>
        <v>2</v>
      </c>
      <c r="N1780" s="12" t="s">
        <v>8336</v>
      </c>
      <c r="O1780" t="s">
        <v>8337</v>
      </c>
      <c r="P1780" s="13">
        <f t="shared" si="109"/>
        <v>42045.86336805555</v>
      </c>
      <c r="Q1780" s="13">
        <f t="shared" si="110"/>
        <v>42090.821701388893</v>
      </c>
      <c r="R1780">
        <f t="shared" si="111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>
        <v>38</v>
      </c>
      <c r="L1781" t="s">
        <v>8281</v>
      </c>
      <c r="M1781">
        <f t="shared" si="108"/>
        <v>36</v>
      </c>
      <c r="N1781" s="12" t="s">
        <v>8336</v>
      </c>
      <c r="O1781" t="s">
        <v>8337</v>
      </c>
      <c r="P1781" s="13">
        <f t="shared" si="109"/>
        <v>42585.691898148143</v>
      </c>
      <c r="Q1781" s="13">
        <f t="shared" si="110"/>
        <v>42615.691898148143</v>
      </c>
      <c r="R1781">
        <f t="shared" si="111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>
        <v>152</v>
      </c>
      <c r="L1782" t="s">
        <v>8281</v>
      </c>
      <c r="M1782">
        <f t="shared" si="108"/>
        <v>40</v>
      </c>
      <c r="N1782" s="12" t="s">
        <v>8336</v>
      </c>
      <c r="O1782" t="s">
        <v>8337</v>
      </c>
      <c r="P1782" s="13">
        <f t="shared" si="109"/>
        <v>42493.600810185191</v>
      </c>
      <c r="Q1782" s="13">
        <f t="shared" si="110"/>
        <v>42553.600810185191</v>
      </c>
      <c r="R1782">
        <f t="shared" si="111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>
        <v>24</v>
      </c>
      <c r="L1783" t="s">
        <v>8281</v>
      </c>
      <c r="M1783">
        <f t="shared" si="108"/>
        <v>26</v>
      </c>
      <c r="N1783" s="12" t="s">
        <v>8336</v>
      </c>
      <c r="O1783" t="s">
        <v>8337</v>
      </c>
      <c r="P1783" s="13">
        <f t="shared" si="109"/>
        <v>42597.617418981477</v>
      </c>
      <c r="Q1783" s="13">
        <f t="shared" si="110"/>
        <v>42628.617418981477</v>
      </c>
      <c r="R1783">
        <f t="shared" si="111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>
        <v>76</v>
      </c>
      <c r="L1784" t="s">
        <v>8281</v>
      </c>
      <c r="M1784">
        <f t="shared" si="108"/>
        <v>15</v>
      </c>
      <c r="N1784" s="12" t="s">
        <v>8336</v>
      </c>
      <c r="O1784" t="s">
        <v>8337</v>
      </c>
      <c r="P1784" s="13">
        <f t="shared" si="109"/>
        <v>42388.575104166666</v>
      </c>
      <c r="Q1784" s="13">
        <f t="shared" si="110"/>
        <v>42421.575104166666</v>
      </c>
      <c r="R1784">
        <f t="shared" si="111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>
        <v>185</v>
      </c>
      <c r="L1785" t="s">
        <v>8281</v>
      </c>
      <c r="M1785">
        <f t="shared" si="108"/>
        <v>24</v>
      </c>
      <c r="N1785" s="12" t="s">
        <v>8336</v>
      </c>
      <c r="O1785" t="s">
        <v>8337</v>
      </c>
      <c r="P1785" s="13">
        <f t="shared" si="109"/>
        <v>42115.949976851851</v>
      </c>
      <c r="Q1785" s="13">
        <f t="shared" si="110"/>
        <v>42145.949976851851</v>
      </c>
      <c r="R1785">
        <f t="shared" si="111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>
        <v>33</v>
      </c>
      <c r="L1786" t="s">
        <v>8281</v>
      </c>
      <c r="M1786">
        <f t="shared" si="108"/>
        <v>40</v>
      </c>
      <c r="N1786" s="12" t="s">
        <v>8336</v>
      </c>
      <c r="O1786" t="s">
        <v>8337</v>
      </c>
      <c r="P1786" s="13">
        <f t="shared" si="109"/>
        <v>42003.655555555553</v>
      </c>
      <c r="Q1786" s="13">
        <f t="shared" si="110"/>
        <v>42035.142361111109</v>
      </c>
      <c r="R1786">
        <f t="shared" si="111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>
        <v>108</v>
      </c>
      <c r="L1787" t="s">
        <v>8281</v>
      </c>
      <c r="M1787">
        <f t="shared" si="108"/>
        <v>20</v>
      </c>
      <c r="N1787" s="12" t="s">
        <v>8336</v>
      </c>
      <c r="O1787" t="s">
        <v>8337</v>
      </c>
      <c r="P1787" s="13">
        <f t="shared" si="109"/>
        <v>41897.134895833333</v>
      </c>
      <c r="Q1787" s="13">
        <f t="shared" si="110"/>
        <v>41928</v>
      </c>
      <c r="R1787">
        <f t="shared" si="111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>
        <v>29</v>
      </c>
      <c r="L1788" t="s">
        <v>8281</v>
      </c>
      <c r="M1788">
        <f t="shared" si="108"/>
        <v>48</v>
      </c>
      <c r="N1788" s="12" t="s">
        <v>8336</v>
      </c>
      <c r="O1788" t="s">
        <v>8337</v>
      </c>
      <c r="P1788" s="13">
        <f t="shared" si="109"/>
        <v>41958.550659722227</v>
      </c>
      <c r="Q1788" s="13">
        <f t="shared" si="110"/>
        <v>41988.550659722227</v>
      </c>
      <c r="R1788">
        <f t="shared" si="111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>
        <v>24</v>
      </c>
      <c r="L1789" t="s">
        <v>8281</v>
      </c>
      <c r="M1789">
        <f t="shared" si="108"/>
        <v>15</v>
      </c>
      <c r="N1789" s="12" t="s">
        <v>8336</v>
      </c>
      <c r="O1789" t="s">
        <v>8337</v>
      </c>
      <c r="P1789" s="13">
        <f t="shared" si="109"/>
        <v>42068.65552083333</v>
      </c>
      <c r="Q1789" s="13">
        <f t="shared" si="110"/>
        <v>42098.613854166666</v>
      </c>
      <c r="R1789">
        <f t="shared" si="111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>
        <v>4</v>
      </c>
      <c r="L1790" t="s">
        <v>8281</v>
      </c>
      <c r="M1790">
        <f t="shared" si="108"/>
        <v>1</v>
      </c>
      <c r="N1790" s="12" t="s">
        <v>8336</v>
      </c>
      <c r="O1790" t="s">
        <v>8337</v>
      </c>
      <c r="P1790" s="13">
        <f t="shared" si="109"/>
        <v>41913.94840277778</v>
      </c>
      <c r="Q1790" s="13">
        <f t="shared" si="110"/>
        <v>41943.94840277778</v>
      </c>
      <c r="R1790">
        <f t="shared" si="111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>
        <v>4</v>
      </c>
      <c r="L1791" t="s">
        <v>8281</v>
      </c>
      <c r="M1791">
        <f t="shared" si="108"/>
        <v>1</v>
      </c>
      <c r="N1791" s="12" t="s">
        <v>8336</v>
      </c>
      <c r="O1791" t="s">
        <v>8337</v>
      </c>
      <c r="P1791" s="13">
        <f t="shared" si="109"/>
        <v>41956.250034722223</v>
      </c>
      <c r="Q1791" s="13">
        <f t="shared" si="110"/>
        <v>42016.250034722223</v>
      </c>
      <c r="R1791">
        <f t="shared" si="111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>
        <v>15</v>
      </c>
      <c r="L1792" t="s">
        <v>8281</v>
      </c>
      <c r="M1792">
        <f t="shared" si="108"/>
        <v>5</v>
      </c>
      <c r="N1792" s="12" t="s">
        <v>8336</v>
      </c>
      <c r="O1792" t="s">
        <v>8337</v>
      </c>
      <c r="P1792" s="13">
        <f t="shared" si="109"/>
        <v>42010.674513888895</v>
      </c>
      <c r="Q1792" s="13">
        <f t="shared" si="110"/>
        <v>42040.674513888895</v>
      </c>
      <c r="R1792">
        <f t="shared" si="111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>
        <v>4</v>
      </c>
      <c r="L1793" t="s">
        <v>8281</v>
      </c>
      <c r="M1793">
        <f t="shared" si="108"/>
        <v>4</v>
      </c>
      <c r="N1793" s="12" t="s">
        <v>8336</v>
      </c>
      <c r="O1793" t="s">
        <v>8337</v>
      </c>
      <c r="P1793" s="13">
        <f t="shared" si="109"/>
        <v>41973.740335648152</v>
      </c>
      <c r="Q1793" s="13">
        <f t="shared" si="110"/>
        <v>42033.740335648152</v>
      </c>
      <c r="R1793">
        <f t="shared" si="111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>
        <v>139</v>
      </c>
      <c r="L1794" t="s">
        <v>8281</v>
      </c>
      <c r="M1794">
        <f t="shared" ref="M1794:M1857" si="112">ROUND(E1794/D1794*100,0)</f>
        <v>61</v>
      </c>
      <c r="N1794" s="12" t="s">
        <v>8336</v>
      </c>
      <c r="O1794" t="s">
        <v>8337</v>
      </c>
      <c r="P1794" s="13">
        <f t="shared" ref="P1794:P1857" si="113">(((J1794/60)/60)/24)+DATE(1970,1,1)</f>
        <v>42189.031041666662</v>
      </c>
      <c r="Q1794" s="13">
        <f t="shared" ref="Q1794:Q1857" si="114">(((I1794/60)/60)/24)+DATE(1970,1,1)</f>
        <v>42226.290972222225</v>
      </c>
      <c r="R1794">
        <f t="shared" si="111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>
        <v>2</v>
      </c>
      <c r="L1795" t="s">
        <v>8281</v>
      </c>
      <c r="M1795">
        <f t="shared" si="112"/>
        <v>1</v>
      </c>
      <c r="N1795" s="12" t="s">
        <v>8336</v>
      </c>
      <c r="O1795" t="s">
        <v>8337</v>
      </c>
      <c r="P1795" s="13">
        <f t="shared" si="113"/>
        <v>41940.89166666667</v>
      </c>
      <c r="Q1795" s="13">
        <f t="shared" si="114"/>
        <v>41970.933333333334</v>
      </c>
      <c r="R1795">
        <f t="shared" ref="R1795:R1858" si="115">YEAR(P1795)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>
        <v>18</v>
      </c>
      <c r="L1796" t="s">
        <v>8281</v>
      </c>
      <c r="M1796">
        <f t="shared" si="112"/>
        <v>11</v>
      </c>
      <c r="N1796" s="12" t="s">
        <v>8336</v>
      </c>
      <c r="O1796" t="s">
        <v>8337</v>
      </c>
      <c r="P1796" s="13">
        <f t="shared" si="113"/>
        <v>42011.551180555558</v>
      </c>
      <c r="Q1796" s="13">
        <f t="shared" si="114"/>
        <v>42046.551180555558</v>
      </c>
      <c r="R1796">
        <f t="shared" si="115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>
        <v>81</v>
      </c>
      <c r="L1797" t="s">
        <v>8281</v>
      </c>
      <c r="M1797">
        <f t="shared" si="112"/>
        <v>39</v>
      </c>
      <c r="N1797" s="12" t="s">
        <v>8336</v>
      </c>
      <c r="O1797" t="s">
        <v>8337</v>
      </c>
      <c r="P1797" s="13">
        <f t="shared" si="113"/>
        <v>42628.288668981477</v>
      </c>
      <c r="Q1797" s="13">
        <f t="shared" si="114"/>
        <v>42657.666666666672</v>
      </c>
      <c r="R1797">
        <f t="shared" si="115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>
        <v>86</v>
      </c>
      <c r="L1798" t="s">
        <v>8281</v>
      </c>
      <c r="M1798">
        <f t="shared" si="112"/>
        <v>22</v>
      </c>
      <c r="N1798" s="12" t="s">
        <v>8336</v>
      </c>
      <c r="O1798" t="s">
        <v>8337</v>
      </c>
      <c r="P1798" s="13">
        <f t="shared" si="113"/>
        <v>42515.439421296294</v>
      </c>
      <c r="Q1798" s="13">
        <f t="shared" si="114"/>
        <v>42575.439421296294</v>
      </c>
      <c r="R1798">
        <f t="shared" si="115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>
        <v>140</v>
      </c>
      <c r="L1799" t="s">
        <v>8281</v>
      </c>
      <c r="M1799">
        <f t="shared" si="112"/>
        <v>68</v>
      </c>
      <c r="N1799" s="12" t="s">
        <v>8336</v>
      </c>
      <c r="O1799" t="s">
        <v>8337</v>
      </c>
      <c r="P1799" s="13">
        <f t="shared" si="113"/>
        <v>42689.56931712963</v>
      </c>
      <c r="Q1799" s="13">
        <f t="shared" si="114"/>
        <v>42719.56931712963</v>
      </c>
      <c r="R1799">
        <f t="shared" si="115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>
        <v>37</v>
      </c>
      <c r="L1800" t="s">
        <v>8281</v>
      </c>
      <c r="M1800">
        <f t="shared" si="112"/>
        <v>14</v>
      </c>
      <c r="N1800" s="12" t="s">
        <v>8336</v>
      </c>
      <c r="O1800" t="s">
        <v>8337</v>
      </c>
      <c r="P1800" s="13">
        <f t="shared" si="113"/>
        <v>42344.32677083333</v>
      </c>
      <c r="Q1800" s="13">
        <f t="shared" si="114"/>
        <v>42404.32677083333</v>
      </c>
      <c r="R1800">
        <f t="shared" si="115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>
        <v>6</v>
      </c>
      <c r="L1801" t="s">
        <v>8281</v>
      </c>
      <c r="M1801">
        <f t="shared" si="112"/>
        <v>2</v>
      </c>
      <c r="N1801" s="12" t="s">
        <v>8336</v>
      </c>
      <c r="O1801" t="s">
        <v>8337</v>
      </c>
      <c r="P1801" s="13">
        <f t="shared" si="113"/>
        <v>41934.842685185184</v>
      </c>
      <c r="Q1801" s="13">
        <f t="shared" si="114"/>
        <v>41954.884351851855</v>
      </c>
      <c r="R1801">
        <f t="shared" si="115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>
        <v>113</v>
      </c>
      <c r="L1802" t="s">
        <v>8281</v>
      </c>
      <c r="M1802">
        <f t="shared" si="112"/>
        <v>20</v>
      </c>
      <c r="N1802" s="12" t="s">
        <v>8336</v>
      </c>
      <c r="O1802" t="s">
        <v>8337</v>
      </c>
      <c r="P1802" s="13">
        <f t="shared" si="113"/>
        <v>42623.606134259258</v>
      </c>
      <c r="Q1802" s="13">
        <f t="shared" si="114"/>
        <v>42653.606134259258</v>
      </c>
      <c r="R1802">
        <f t="shared" si="115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>
        <v>37</v>
      </c>
      <c r="L1803" t="s">
        <v>8281</v>
      </c>
      <c r="M1803">
        <f t="shared" si="112"/>
        <v>14</v>
      </c>
      <c r="N1803" s="12" t="s">
        <v>8336</v>
      </c>
      <c r="O1803" t="s">
        <v>8337</v>
      </c>
      <c r="P1803" s="13">
        <f t="shared" si="113"/>
        <v>42321.660509259258</v>
      </c>
      <c r="Q1803" s="13">
        <f t="shared" si="114"/>
        <v>42353.506944444445</v>
      </c>
      <c r="R1803">
        <f t="shared" si="115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>
        <v>18</v>
      </c>
      <c r="L1804" t="s">
        <v>8281</v>
      </c>
      <c r="M1804">
        <f t="shared" si="112"/>
        <v>48</v>
      </c>
      <c r="N1804" s="12" t="s">
        <v>8336</v>
      </c>
      <c r="O1804" t="s">
        <v>8337</v>
      </c>
      <c r="P1804" s="13">
        <f t="shared" si="113"/>
        <v>42159.47256944445</v>
      </c>
      <c r="Q1804" s="13">
        <f t="shared" si="114"/>
        <v>42182.915972222225</v>
      </c>
      <c r="R1804">
        <f t="shared" si="115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>
        <v>75</v>
      </c>
      <c r="L1805" t="s">
        <v>8281</v>
      </c>
      <c r="M1805">
        <f t="shared" si="112"/>
        <v>31</v>
      </c>
      <c r="N1805" s="12" t="s">
        <v>8336</v>
      </c>
      <c r="O1805" t="s">
        <v>8337</v>
      </c>
      <c r="P1805" s="13">
        <f t="shared" si="113"/>
        <v>42018.071550925932</v>
      </c>
      <c r="Q1805" s="13">
        <f t="shared" si="114"/>
        <v>42049.071550925932</v>
      </c>
      <c r="R1805">
        <f t="shared" si="115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>
        <v>52</v>
      </c>
      <c r="L1806" t="s">
        <v>8281</v>
      </c>
      <c r="M1806">
        <f t="shared" si="112"/>
        <v>35</v>
      </c>
      <c r="N1806" s="12" t="s">
        <v>8336</v>
      </c>
      <c r="O1806" t="s">
        <v>8337</v>
      </c>
      <c r="P1806" s="13">
        <f t="shared" si="113"/>
        <v>42282.678287037037</v>
      </c>
      <c r="Q1806" s="13">
        <f t="shared" si="114"/>
        <v>42322.719953703709</v>
      </c>
      <c r="R1806">
        <f t="shared" si="115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>
        <v>122</v>
      </c>
      <c r="L1807" t="s">
        <v>8281</v>
      </c>
      <c r="M1807">
        <f t="shared" si="112"/>
        <v>36</v>
      </c>
      <c r="N1807" s="12" t="s">
        <v>8336</v>
      </c>
      <c r="O1807" t="s">
        <v>8337</v>
      </c>
      <c r="P1807" s="13">
        <f t="shared" si="113"/>
        <v>42247.803912037038</v>
      </c>
      <c r="Q1807" s="13">
        <f t="shared" si="114"/>
        <v>42279.75</v>
      </c>
      <c r="R1807">
        <f t="shared" si="115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>
        <v>8</v>
      </c>
      <c r="L1808" t="s">
        <v>8281</v>
      </c>
      <c r="M1808">
        <f t="shared" si="112"/>
        <v>3</v>
      </c>
      <c r="N1808" s="12" t="s">
        <v>8336</v>
      </c>
      <c r="O1808" t="s">
        <v>8337</v>
      </c>
      <c r="P1808" s="13">
        <f t="shared" si="113"/>
        <v>41877.638298611113</v>
      </c>
      <c r="Q1808" s="13">
        <f t="shared" si="114"/>
        <v>41912.638298611113</v>
      </c>
      <c r="R1808">
        <f t="shared" si="115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>
        <v>8</v>
      </c>
      <c r="L1809" t="s">
        <v>8281</v>
      </c>
      <c r="M1809">
        <f t="shared" si="112"/>
        <v>11</v>
      </c>
      <c r="N1809" s="12" t="s">
        <v>8336</v>
      </c>
      <c r="O1809" t="s">
        <v>8337</v>
      </c>
      <c r="P1809" s="13">
        <f t="shared" si="113"/>
        <v>41880.068437499998</v>
      </c>
      <c r="Q1809" s="13">
        <f t="shared" si="114"/>
        <v>41910.068437499998</v>
      </c>
      <c r="R1809">
        <f t="shared" si="115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>
        <v>96</v>
      </c>
      <c r="L1810" t="s">
        <v>8281</v>
      </c>
      <c r="M1810">
        <f t="shared" si="112"/>
        <v>41</v>
      </c>
      <c r="N1810" s="12" t="s">
        <v>8336</v>
      </c>
      <c r="O1810" t="s">
        <v>8337</v>
      </c>
      <c r="P1810" s="13">
        <f t="shared" si="113"/>
        <v>42742.680902777778</v>
      </c>
      <c r="Q1810" s="13">
        <f t="shared" si="114"/>
        <v>42777.680902777778</v>
      </c>
      <c r="R1810">
        <f t="shared" si="115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>
        <v>9</v>
      </c>
      <c r="L1811" t="s">
        <v>8281</v>
      </c>
      <c r="M1811">
        <f t="shared" si="112"/>
        <v>11</v>
      </c>
      <c r="N1811" s="12" t="s">
        <v>8336</v>
      </c>
      <c r="O1811" t="s">
        <v>8337</v>
      </c>
      <c r="P1811" s="13">
        <f t="shared" si="113"/>
        <v>42029.907858796301</v>
      </c>
      <c r="Q1811" s="13">
        <f t="shared" si="114"/>
        <v>42064.907858796301</v>
      </c>
      <c r="R1811">
        <f t="shared" si="115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>
        <v>2</v>
      </c>
      <c r="L1812" t="s">
        <v>8281</v>
      </c>
      <c r="M1812">
        <f t="shared" si="112"/>
        <v>3</v>
      </c>
      <c r="N1812" s="12" t="s">
        <v>8336</v>
      </c>
      <c r="O1812" t="s">
        <v>8337</v>
      </c>
      <c r="P1812" s="13">
        <f t="shared" si="113"/>
        <v>41860.91002314815</v>
      </c>
      <c r="Q1812" s="13">
        <f t="shared" si="114"/>
        <v>41872.91002314815</v>
      </c>
      <c r="R1812">
        <f t="shared" si="115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>
        <v>26</v>
      </c>
      <c r="L1813" t="s">
        <v>8281</v>
      </c>
      <c r="M1813">
        <f t="shared" si="112"/>
        <v>0</v>
      </c>
      <c r="N1813" s="12" t="s">
        <v>8336</v>
      </c>
      <c r="O1813" t="s">
        <v>8337</v>
      </c>
      <c r="P1813" s="13">
        <f t="shared" si="113"/>
        <v>41876.433680555558</v>
      </c>
      <c r="Q1813" s="13">
        <f t="shared" si="114"/>
        <v>41936.166666666664</v>
      </c>
      <c r="R1813">
        <f t="shared" si="115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>
        <v>23</v>
      </c>
      <c r="L1814" t="s">
        <v>8281</v>
      </c>
      <c r="M1814">
        <f t="shared" si="112"/>
        <v>13</v>
      </c>
      <c r="N1814" s="12" t="s">
        <v>8336</v>
      </c>
      <c r="O1814" t="s">
        <v>8337</v>
      </c>
      <c r="P1814" s="13">
        <f t="shared" si="113"/>
        <v>42524.318703703699</v>
      </c>
      <c r="Q1814" s="13">
        <f t="shared" si="114"/>
        <v>42554.318703703699</v>
      </c>
      <c r="R1814">
        <f t="shared" si="115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>
        <v>0</v>
      </c>
      <c r="L1815" t="s">
        <v>8281</v>
      </c>
      <c r="M1815">
        <f t="shared" si="112"/>
        <v>0</v>
      </c>
      <c r="N1815" s="12" t="s">
        <v>8336</v>
      </c>
      <c r="O1815" t="s">
        <v>8337</v>
      </c>
      <c r="P1815" s="13">
        <f t="shared" si="113"/>
        <v>41829.889027777775</v>
      </c>
      <c r="Q1815" s="13">
        <f t="shared" si="114"/>
        <v>41859.889027777775</v>
      </c>
      <c r="R1815">
        <f t="shared" si="115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>
        <v>140</v>
      </c>
      <c r="L1816" t="s">
        <v>8281</v>
      </c>
      <c r="M1816">
        <f t="shared" si="112"/>
        <v>49</v>
      </c>
      <c r="N1816" s="12" t="s">
        <v>8336</v>
      </c>
      <c r="O1816" t="s">
        <v>8337</v>
      </c>
      <c r="P1816" s="13">
        <f t="shared" si="113"/>
        <v>42033.314074074078</v>
      </c>
      <c r="Q1816" s="13">
        <f t="shared" si="114"/>
        <v>42063.314074074078</v>
      </c>
      <c r="R1816">
        <f t="shared" si="115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>
        <v>0</v>
      </c>
      <c r="L1817" t="s">
        <v>8281</v>
      </c>
      <c r="M1817">
        <f t="shared" si="112"/>
        <v>0</v>
      </c>
      <c r="N1817" s="12" t="s">
        <v>8336</v>
      </c>
      <c r="O1817" t="s">
        <v>8337</v>
      </c>
      <c r="P1817" s="13">
        <f t="shared" si="113"/>
        <v>42172.906678240746</v>
      </c>
      <c r="Q1817" s="13">
        <f t="shared" si="114"/>
        <v>42186.906678240746</v>
      </c>
      <c r="R1817">
        <f t="shared" si="115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>
        <v>6</v>
      </c>
      <c r="L1818" t="s">
        <v>8281</v>
      </c>
      <c r="M1818">
        <f t="shared" si="112"/>
        <v>2</v>
      </c>
      <c r="N1818" s="12" t="s">
        <v>8336</v>
      </c>
      <c r="O1818" t="s">
        <v>8337</v>
      </c>
      <c r="P1818" s="13">
        <f t="shared" si="113"/>
        <v>42548.876192129625</v>
      </c>
      <c r="Q1818" s="13">
        <f t="shared" si="114"/>
        <v>42576.791666666672</v>
      </c>
      <c r="R1818">
        <f t="shared" si="115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>
        <v>100</v>
      </c>
      <c r="L1819" t="s">
        <v>8281</v>
      </c>
      <c r="M1819">
        <f t="shared" si="112"/>
        <v>52</v>
      </c>
      <c r="N1819" s="12" t="s">
        <v>8336</v>
      </c>
      <c r="O1819" t="s">
        <v>8337</v>
      </c>
      <c r="P1819" s="13">
        <f t="shared" si="113"/>
        <v>42705.662118055552</v>
      </c>
      <c r="Q1819" s="13">
        <f t="shared" si="114"/>
        <v>42765.290972222225</v>
      </c>
      <c r="R1819">
        <f t="shared" si="115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>
        <v>0</v>
      </c>
      <c r="L1820" t="s">
        <v>8281</v>
      </c>
      <c r="M1820">
        <f t="shared" si="112"/>
        <v>0</v>
      </c>
      <c r="N1820" s="12" t="s">
        <v>8336</v>
      </c>
      <c r="O1820" t="s">
        <v>8337</v>
      </c>
      <c r="P1820" s="13">
        <f t="shared" si="113"/>
        <v>42067.234375</v>
      </c>
      <c r="Q1820" s="13">
        <f t="shared" si="114"/>
        <v>42097.192708333328</v>
      </c>
      <c r="R1820">
        <f t="shared" si="115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>
        <v>4</v>
      </c>
      <c r="L1821" t="s">
        <v>8281</v>
      </c>
      <c r="M1821">
        <f t="shared" si="112"/>
        <v>2</v>
      </c>
      <c r="N1821" s="12" t="s">
        <v>8336</v>
      </c>
      <c r="O1821" t="s">
        <v>8337</v>
      </c>
      <c r="P1821" s="13">
        <f t="shared" si="113"/>
        <v>41820.752268518518</v>
      </c>
      <c r="Q1821" s="13">
        <f t="shared" si="114"/>
        <v>41850.752268518518</v>
      </c>
      <c r="R1821">
        <f t="shared" si="115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>
        <v>8</v>
      </c>
      <c r="L1822" t="s">
        <v>8281</v>
      </c>
      <c r="M1822">
        <f t="shared" si="112"/>
        <v>7</v>
      </c>
      <c r="N1822" s="12" t="s">
        <v>8336</v>
      </c>
      <c r="O1822" t="s">
        <v>8337</v>
      </c>
      <c r="P1822" s="13">
        <f t="shared" si="113"/>
        <v>42065.084375000006</v>
      </c>
      <c r="Q1822" s="13">
        <f t="shared" si="114"/>
        <v>42095.042708333334</v>
      </c>
      <c r="R1822">
        <f t="shared" si="115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>
        <v>57</v>
      </c>
      <c r="L1823" t="s">
        <v>8272</v>
      </c>
      <c r="M1823">
        <f t="shared" si="112"/>
        <v>135</v>
      </c>
      <c r="N1823" s="12" t="s">
        <v>8323</v>
      </c>
      <c r="O1823" t="s">
        <v>8324</v>
      </c>
      <c r="P1823" s="13">
        <f t="shared" si="113"/>
        <v>40926.319062499999</v>
      </c>
      <c r="Q1823" s="13">
        <f t="shared" si="114"/>
        <v>40971.319062499999</v>
      </c>
      <c r="R1823">
        <f t="shared" si="115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>
        <v>11</v>
      </c>
      <c r="L1824" t="s">
        <v>8272</v>
      </c>
      <c r="M1824">
        <f t="shared" si="112"/>
        <v>100</v>
      </c>
      <c r="N1824" s="12" t="s">
        <v>8323</v>
      </c>
      <c r="O1824" t="s">
        <v>8324</v>
      </c>
      <c r="P1824" s="13">
        <f t="shared" si="113"/>
        <v>41634.797013888885</v>
      </c>
      <c r="Q1824" s="13">
        <f t="shared" si="114"/>
        <v>41670.792361111111</v>
      </c>
      <c r="R1824">
        <f t="shared" si="115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>
        <v>33</v>
      </c>
      <c r="L1825" t="s">
        <v>8272</v>
      </c>
      <c r="M1825">
        <f t="shared" si="112"/>
        <v>116</v>
      </c>
      <c r="N1825" s="12" t="s">
        <v>8323</v>
      </c>
      <c r="O1825" t="s">
        <v>8324</v>
      </c>
      <c r="P1825" s="13">
        <f t="shared" si="113"/>
        <v>41176.684907407405</v>
      </c>
      <c r="Q1825" s="13">
        <f t="shared" si="114"/>
        <v>41206.684907407405</v>
      </c>
      <c r="R1825">
        <f t="shared" si="115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>
        <v>40</v>
      </c>
      <c r="L1826" t="s">
        <v>8272</v>
      </c>
      <c r="M1826">
        <f t="shared" si="112"/>
        <v>100</v>
      </c>
      <c r="N1826" s="12" t="s">
        <v>8323</v>
      </c>
      <c r="O1826" t="s">
        <v>8324</v>
      </c>
      <c r="P1826" s="13">
        <f t="shared" si="113"/>
        <v>41626.916284722225</v>
      </c>
      <c r="Q1826" s="13">
        <f t="shared" si="114"/>
        <v>41647.088888888888</v>
      </c>
      <c r="R1826">
        <f t="shared" si="115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>
        <v>50</v>
      </c>
      <c r="L1827" t="s">
        <v>8272</v>
      </c>
      <c r="M1827">
        <f t="shared" si="112"/>
        <v>105</v>
      </c>
      <c r="N1827" s="12" t="s">
        <v>8323</v>
      </c>
      <c r="O1827" t="s">
        <v>8324</v>
      </c>
      <c r="P1827" s="13">
        <f t="shared" si="113"/>
        <v>41443.83452546296</v>
      </c>
      <c r="Q1827" s="13">
        <f t="shared" si="114"/>
        <v>41466.83452546296</v>
      </c>
      <c r="R1827">
        <f t="shared" si="115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>
        <v>38</v>
      </c>
      <c r="L1828" t="s">
        <v>8272</v>
      </c>
      <c r="M1828">
        <f t="shared" si="112"/>
        <v>101</v>
      </c>
      <c r="N1828" s="12" t="s">
        <v>8323</v>
      </c>
      <c r="O1828" t="s">
        <v>8324</v>
      </c>
      <c r="P1828" s="13">
        <f t="shared" si="113"/>
        <v>41657.923807870371</v>
      </c>
      <c r="Q1828" s="13">
        <f t="shared" si="114"/>
        <v>41687.923807870371</v>
      </c>
      <c r="R1828">
        <f t="shared" si="115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>
        <v>96</v>
      </c>
      <c r="L1829" t="s">
        <v>8272</v>
      </c>
      <c r="M1829">
        <f t="shared" si="112"/>
        <v>101</v>
      </c>
      <c r="N1829" s="12" t="s">
        <v>8323</v>
      </c>
      <c r="O1829" t="s">
        <v>8324</v>
      </c>
      <c r="P1829" s="13">
        <f t="shared" si="113"/>
        <v>40555.325937499998</v>
      </c>
      <c r="Q1829" s="13">
        <f t="shared" si="114"/>
        <v>40605.325937499998</v>
      </c>
      <c r="R1829">
        <f t="shared" si="115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>
        <v>48</v>
      </c>
      <c r="L1830" t="s">
        <v>8272</v>
      </c>
      <c r="M1830">
        <f t="shared" si="112"/>
        <v>100</v>
      </c>
      <c r="N1830" s="12" t="s">
        <v>8323</v>
      </c>
      <c r="O1830" t="s">
        <v>8324</v>
      </c>
      <c r="P1830" s="13">
        <f t="shared" si="113"/>
        <v>41736.899652777778</v>
      </c>
      <c r="Q1830" s="13">
        <f t="shared" si="114"/>
        <v>41768.916666666664</v>
      </c>
      <c r="R1830">
        <f t="shared" si="115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>
        <v>33</v>
      </c>
      <c r="L1831" t="s">
        <v>8272</v>
      </c>
      <c r="M1831">
        <f t="shared" si="112"/>
        <v>167</v>
      </c>
      <c r="N1831" s="12" t="s">
        <v>8323</v>
      </c>
      <c r="O1831" t="s">
        <v>8324</v>
      </c>
      <c r="P1831" s="13">
        <f t="shared" si="113"/>
        <v>40516.087627314817</v>
      </c>
      <c r="Q1831" s="13">
        <f t="shared" si="114"/>
        <v>40564.916666666664</v>
      </c>
      <c r="R1831">
        <f t="shared" si="115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>
        <v>226</v>
      </c>
      <c r="L1832" t="s">
        <v>8272</v>
      </c>
      <c r="M1832">
        <f t="shared" si="112"/>
        <v>102</v>
      </c>
      <c r="N1832" s="12" t="s">
        <v>8323</v>
      </c>
      <c r="O1832" t="s">
        <v>8324</v>
      </c>
      <c r="P1832" s="13">
        <f t="shared" si="113"/>
        <v>41664.684108796297</v>
      </c>
      <c r="Q1832" s="13">
        <f t="shared" si="114"/>
        <v>41694.684108796297</v>
      </c>
      <c r="R1832">
        <f t="shared" si="115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>
        <v>14</v>
      </c>
      <c r="L1833" t="s">
        <v>8272</v>
      </c>
      <c r="M1833">
        <f t="shared" si="112"/>
        <v>103</v>
      </c>
      <c r="N1833" s="12" t="s">
        <v>8323</v>
      </c>
      <c r="O1833" t="s">
        <v>8324</v>
      </c>
      <c r="P1833" s="13">
        <f t="shared" si="113"/>
        <v>41026.996099537035</v>
      </c>
      <c r="Q1833" s="13">
        <f t="shared" si="114"/>
        <v>41041.996099537035</v>
      </c>
      <c r="R1833">
        <f t="shared" si="115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>
        <v>20</v>
      </c>
      <c r="L1834" t="s">
        <v>8272</v>
      </c>
      <c r="M1834">
        <f t="shared" si="112"/>
        <v>143</v>
      </c>
      <c r="N1834" s="12" t="s">
        <v>8323</v>
      </c>
      <c r="O1834" t="s">
        <v>8324</v>
      </c>
      <c r="P1834" s="13">
        <f t="shared" si="113"/>
        <v>40576.539664351854</v>
      </c>
      <c r="Q1834" s="13">
        <f t="shared" si="114"/>
        <v>40606.539664351854</v>
      </c>
      <c r="R1834">
        <f t="shared" si="115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>
        <v>25</v>
      </c>
      <c r="L1835" t="s">
        <v>8272</v>
      </c>
      <c r="M1835">
        <f t="shared" si="112"/>
        <v>263</v>
      </c>
      <c r="N1835" s="12" t="s">
        <v>8323</v>
      </c>
      <c r="O1835" t="s">
        <v>8324</v>
      </c>
      <c r="P1835" s="13">
        <f t="shared" si="113"/>
        <v>41303.044016203705</v>
      </c>
      <c r="Q1835" s="13">
        <f t="shared" si="114"/>
        <v>41335.332638888889</v>
      </c>
      <c r="R1835">
        <f t="shared" si="115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>
        <v>90</v>
      </c>
      <c r="L1836" t="s">
        <v>8272</v>
      </c>
      <c r="M1836">
        <f t="shared" si="112"/>
        <v>118</v>
      </c>
      <c r="N1836" s="12" t="s">
        <v>8323</v>
      </c>
      <c r="O1836" t="s">
        <v>8324</v>
      </c>
      <c r="P1836" s="13">
        <f t="shared" si="113"/>
        <v>41988.964062500003</v>
      </c>
      <c r="Q1836" s="13">
        <f t="shared" si="114"/>
        <v>42028.964062500003</v>
      </c>
      <c r="R1836">
        <f t="shared" si="115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>
        <v>11</v>
      </c>
      <c r="L1837" t="s">
        <v>8272</v>
      </c>
      <c r="M1837">
        <f t="shared" si="112"/>
        <v>104</v>
      </c>
      <c r="N1837" s="12" t="s">
        <v>8323</v>
      </c>
      <c r="O1837" t="s">
        <v>8324</v>
      </c>
      <c r="P1837" s="13">
        <f t="shared" si="113"/>
        <v>42430.702210648145</v>
      </c>
      <c r="Q1837" s="13">
        <f t="shared" si="114"/>
        <v>42460.660543981481</v>
      </c>
      <c r="R1837">
        <f t="shared" si="115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>
        <v>55</v>
      </c>
      <c r="L1838" t="s">
        <v>8272</v>
      </c>
      <c r="M1838">
        <f t="shared" si="112"/>
        <v>200</v>
      </c>
      <c r="N1838" s="12" t="s">
        <v>8323</v>
      </c>
      <c r="O1838" t="s">
        <v>8324</v>
      </c>
      <c r="P1838" s="13">
        <f t="shared" si="113"/>
        <v>41305.809363425928</v>
      </c>
      <c r="Q1838" s="13">
        <f t="shared" si="114"/>
        <v>41322.809363425928</v>
      </c>
      <c r="R1838">
        <f t="shared" si="115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>
        <v>30</v>
      </c>
      <c r="L1839" t="s">
        <v>8272</v>
      </c>
      <c r="M1839">
        <f t="shared" si="112"/>
        <v>307</v>
      </c>
      <c r="N1839" s="12" t="s">
        <v>8323</v>
      </c>
      <c r="O1839" t="s">
        <v>8324</v>
      </c>
      <c r="P1839" s="13">
        <f t="shared" si="113"/>
        <v>40926.047858796301</v>
      </c>
      <c r="Q1839" s="13">
        <f t="shared" si="114"/>
        <v>40986.006192129629</v>
      </c>
      <c r="R1839">
        <f t="shared" si="115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>
        <v>28</v>
      </c>
      <c r="L1840" t="s">
        <v>8272</v>
      </c>
      <c r="M1840">
        <f t="shared" si="112"/>
        <v>100</v>
      </c>
      <c r="N1840" s="12" t="s">
        <v>8323</v>
      </c>
      <c r="O1840" t="s">
        <v>8324</v>
      </c>
      <c r="P1840" s="13">
        <f t="shared" si="113"/>
        <v>40788.786539351851</v>
      </c>
      <c r="Q1840" s="13">
        <f t="shared" si="114"/>
        <v>40817.125</v>
      </c>
      <c r="R1840">
        <f t="shared" si="115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>
        <v>45</v>
      </c>
      <c r="L1841" t="s">
        <v>8272</v>
      </c>
      <c r="M1841">
        <f t="shared" si="112"/>
        <v>205</v>
      </c>
      <c r="N1841" s="12" t="s">
        <v>8323</v>
      </c>
      <c r="O1841" t="s">
        <v>8324</v>
      </c>
      <c r="P1841" s="13">
        <f t="shared" si="113"/>
        <v>42614.722013888888</v>
      </c>
      <c r="Q1841" s="13">
        <f t="shared" si="114"/>
        <v>42644.722013888888</v>
      </c>
      <c r="R1841">
        <f t="shared" si="115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>
        <v>13</v>
      </c>
      <c r="L1842" t="s">
        <v>8272</v>
      </c>
      <c r="M1842">
        <f t="shared" si="112"/>
        <v>109</v>
      </c>
      <c r="N1842" s="12" t="s">
        <v>8323</v>
      </c>
      <c r="O1842" t="s">
        <v>8324</v>
      </c>
      <c r="P1842" s="13">
        <f t="shared" si="113"/>
        <v>41382.096180555556</v>
      </c>
      <c r="Q1842" s="13">
        <f t="shared" si="114"/>
        <v>41401.207638888889</v>
      </c>
      <c r="R1842">
        <f t="shared" si="115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>
        <v>40</v>
      </c>
      <c r="L1843" t="s">
        <v>8272</v>
      </c>
      <c r="M1843">
        <f t="shared" si="112"/>
        <v>102</v>
      </c>
      <c r="N1843" s="12" t="s">
        <v>8323</v>
      </c>
      <c r="O1843" t="s">
        <v>8324</v>
      </c>
      <c r="P1843" s="13">
        <f t="shared" si="113"/>
        <v>41745.84542824074</v>
      </c>
      <c r="Q1843" s="13">
        <f t="shared" si="114"/>
        <v>41779.207638888889</v>
      </c>
      <c r="R1843">
        <f t="shared" si="115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>
        <v>21</v>
      </c>
      <c r="L1844" t="s">
        <v>8272</v>
      </c>
      <c r="M1844">
        <f t="shared" si="112"/>
        <v>125</v>
      </c>
      <c r="N1844" s="12" t="s">
        <v>8323</v>
      </c>
      <c r="O1844" t="s">
        <v>8324</v>
      </c>
      <c r="P1844" s="13">
        <f t="shared" si="113"/>
        <v>42031.631724537037</v>
      </c>
      <c r="Q1844" s="13">
        <f t="shared" si="114"/>
        <v>42065.249305555553</v>
      </c>
      <c r="R1844">
        <f t="shared" si="115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>
        <v>134</v>
      </c>
      <c r="L1845" t="s">
        <v>8272</v>
      </c>
      <c r="M1845">
        <f t="shared" si="112"/>
        <v>124</v>
      </c>
      <c r="N1845" s="12" t="s">
        <v>8323</v>
      </c>
      <c r="O1845" t="s">
        <v>8324</v>
      </c>
      <c r="P1845" s="13">
        <f t="shared" si="113"/>
        <v>40564.994837962964</v>
      </c>
      <c r="Q1845" s="13">
        <f t="shared" si="114"/>
        <v>40594.994837962964</v>
      </c>
      <c r="R1845">
        <f t="shared" si="115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>
        <v>20</v>
      </c>
      <c r="L1846" t="s">
        <v>8272</v>
      </c>
      <c r="M1846">
        <f t="shared" si="112"/>
        <v>101</v>
      </c>
      <c r="N1846" s="12" t="s">
        <v>8323</v>
      </c>
      <c r="O1846" t="s">
        <v>8324</v>
      </c>
      <c r="P1846" s="13">
        <f t="shared" si="113"/>
        <v>40666.973541666666</v>
      </c>
      <c r="Q1846" s="13">
        <f t="shared" si="114"/>
        <v>40705.125</v>
      </c>
      <c r="R1846">
        <f t="shared" si="115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>
        <v>19</v>
      </c>
      <c r="L1847" t="s">
        <v>8272</v>
      </c>
      <c r="M1847">
        <f t="shared" si="112"/>
        <v>100</v>
      </c>
      <c r="N1847" s="12" t="s">
        <v>8323</v>
      </c>
      <c r="O1847" t="s">
        <v>8324</v>
      </c>
      <c r="P1847" s="13">
        <f t="shared" si="113"/>
        <v>42523.333310185189</v>
      </c>
      <c r="Q1847" s="13">
        <f t="shared" si="114"/>
        <v>42538.204861111109</v>
      </c>
      <c r="R1847">
        <f t="shared" si="115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>
        <v>209</v>
      </c>
      <c r="L1848" t="s">
        <v>8272</v>
      </c>
      <c r="M1848">
        <f t="shared" si="112"/>
        <v>138</v>
      </c>
      <c r="N1848" s="12" t="s">
        <v>8323</v>
      </c>
      <c r="O1848" t="s">
        <v>8324</v>
      </c>
      <c r="P1848" s="13">
        <f t="shared" si="113"/>
        <v>41228.650196759263</v>
      </c>
      <c r="Q1848" s="13">
        <f t="shared" si="114"/>
        <v>41258.650196759263</v>
      </c>
      <c r="R1848">
        <f t="shared" si="115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>
        <v>38</v>
      </c>
      <c r="L1849" t="s">
        <v>8272</v>
      </c>
      <c r="M1849">
        <f t="shared" si="112"/>
        <v>121</v>
      </c>
      <c r="N1849" s="12" t="s">
        <v>8323</v>
      </c>
      <c r="O1849" t="s">
        <v>8324</v>
      </c>
      <c r="P1849" s="13">
        <f t="shared" si="113"/>
        <v>42094.236481481479</v>
      </c>
      <c r="Q1849" s="13">
        <f t="shared" si="114"/>
        <v>42115.236481481479</v>
      </c>
      <c r="R1849">
        <f t="shared" si="115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>
        <v>24</v>
      </c>
      <c r="L1850" t="s">
        <v>8272</v>
      </c>
      <c r="M1850">
        <f t="shared" si="112"/>
        <v>107</v>
      </c>
      <c r="N1850" s="12" t="s">
        <v>8323</v>
      </c>
      <c r="O1850" t="s">
        <v>8324</v>
      </c>
      <c r="P1850" s="13">
        <f t="shared" si="113"/>
        <v>40691.788055555553</v>
      </c>
      <c r="Q1850" s="13">
        <f t="shared" si="114"/>
        <v>40755.290972222225</v>
      </c>
      <c r="R1850">
        <f t="shared" si="115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>
        <v>8</v>
      </c>
      <c r="L1851" t="s">
        <v>8272</v>
      </c>
      <c r="M1851">
        <f t="shared" si="112"/>
        <v>100</v>
      </c>
      <c r="N1851" s="12" t="s">
        <v>8323</v>
      </c>
      <c r="O1851" t="s">
        <v>8324</v>
      </c>
      <c r="P1851" s="13">
        <f t="shared" si="113"/>
        <v>41169.845590277779</v>
      </c>
      <c r="Q1851" s="13">
        <f t="shared" si="114"/>
        <v>41199.845590277779</v>
      </c>
      <c r="R1851">
        <f t="shared" si="115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>
        <v>179</v>
      </c>
      <c r="L1852" t="s">
        <v>8272</v>
      </c>
      <c r="M1852">
        <f t="shared" si="112"/>
        <v>102</v>
      </c>
      <c r="N1852" s="12" t="s">
        <v>8323</v>
      </c>
      <c r="O1852" t="s">
        <v>8324</v>
      </c>
      <c r="P1852" s="13">
        <f t="shared" si="113"/>
        <v>41800.959490740745</v>
      </c>
      <c r="Q1852" s="13">
        <f t="shared" si="114"/>
        <v>41830.959490740745</v>
      </c>
      <c r="R1852">
        <f t="shared" si="115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>
        <v>26</v>
      </c>
      <c r="L1853" t="s">
        <v>8272</v>
      </c>
      <c r="M1853">
        <f t="shared" si="112"/>
        <v>100</v>
      </c>
      <c r="N1853" s="12" t="s">
        <v>8323</v>
      </c>
      <c r="O1853" t="s">
        <v>8324</v>
      </c>
      <c r="P1853" s="13">
        <f t="shared" si="113"/>
        <v>41827.906689814816</v>
      </c>
      <c r="Q1853" s="13">
        <f t="shared" si="114"/>
        <v>41848.041666666664</v>
      </c>
      <c r="R1853">
        <f t="shared" si="115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>
        <v>131</v>
      </c>
      <c r="L1854" t="s">
        <v>8272</v>
      </c>
      <c r="M1854">
        <f t="shared" si="112"/>
        <v>117</v>
      </c>
      <c r="N1854" s="12" t="s">
        <v>8323</v>
      </c>
      <c r="O1854" t="s">
        <v>8324</v>
      </c>
      <c r="P1854" s="13">
        <f t="shared" si="113"/>
        <v>42081.77143518519</v>
      </c>
      <c r="Q1854" s="13">
        <f t="shared" si="114"/>
        <v>42119</v>
      </c>
      <c r="R1854">
        <f t="shared" si="115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>
        <v>14</v>
      </c>
      <c r="L1855" t="s">
        <v>8272</v>
      </c>
      <c r="M1855">
        <f t="shared" si="112"/>
        <v>102</v>
      </c>
      <c r="N1855" s="12" t="s">
        <v>8323</v>
      </c>
      <c r="O1855" t="s">
        <v>8324</v>
      </c>
      <c r="P1855" s="13">
        <f t="shared" si="113"/>
        <v>41177.060381944444</v>
      </c>
      <c r="Q1855" s="13">
        <f t="shared" si="114"/>
        <v>41227.102048611108</v>
      </c>
      <c r="R1855">
        <f t="shared" si="115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>
        <v>174</v>
      </c>
      <c r="L1856" t="s">
        <v>8272</v>
      </c>
      <c r="M1856">
        <f t="shared" si="112"/>
        <v>102</v>
      </c>
      <c r="N1856" s="12" t="s">
        <v>8323</v>
      </c>
      <c r="O1856" t="s">
        <v>8324</v>
      </c>
      <c r="P1856" s="13">
        <f t="shared" si="113"/>
        <v>41388.021261574075</v>
      </c>
      <c r="Q1856" s="13">
        <f t="shared" si="114"/>
        <v>41418.021261574075</v>
      </c>
      <c r="R1856">
        <f t="shared" si="115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>
        <v>191</v>
      </c>
      <c r="L1857" t="s">
        <v>8272</v>
      </c>
      <c r="M1857">
        <f t="shared" si="112"/>
        <v>154</v>
      </c>
      <c r="N1857" s="12" t="s">
        <v>8323</v>
      </c>
      <c r="O1857" t="s">
        <v>8324</v>
      </c>
      <c r="P1857" s="13">
        <f t="shared" si="113"/>
        <v>41600.538657407407</v>
      </c>
      <c r="Q1857" s="13">
        <f t="shared" si="114"/>
        <v>41645.538657407407</v>
      </c>
      <c r="R1857">
        <f t="shared" si="115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>
        <v>38</v>
      </c>
      <c r="L1858" t="s">
        <v>8272</v>
      </c>
      <c r="M1858">
        <f t="shared" ref="M1858:M1921" si="116">ROUND(E1858/D1858*100,0)</f>
        <v>101</v>
      </c>
      <c r="N1858" s="12" t="s">
        <v>8323</v>
      </c>
      <c r="O1858" t="s">
        <v>8324</v>
      </c>
      <c r="P1858" s="13">
        <f t="shared" ref="P1858:P1921" si="117">(((J1858/60)/60)/24)+DATE(1970,1,1)</f>
        <v>41817.854999999996</v>
      </c>
      <c r="Q1858" s="13">
        <f t="shared" ref="Q1858:Q1921" si="118">(((I1858/60)/60)/24)+DATE(1970,1,1)</f>
        <v>41838.854999999996</v>
      </c>
      <c r="R1858">
        <f t="shared" si="115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>
        <v>22</v>
      </c>
      <c r="L1859" t="s">
        <v>8272</v>
      </c>
      <c r="M1859">
        <f t="shared" si="116"/>
        <v>100</v>
      </c>
      <c r="N1859" s="12" t="s">
        <v>8323</v>
      </c>
      <c r="O1859" t="s">
        <v>8324</v>
      </c>
      <c r="P1859" s="13">
        <f t="shared" si="117"/>
        <v>41864.76866898148</v>
      </c>
      <c r="Q1859" s="13">
        <f t="shared" si="118"/>
        <v>41894.76866898148</v>
      </c>
      <c r="R1859">
        <f t="shared" ref="R1859:R1922" si="119">YEAR(P1859)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>
        <v>149</v>
      </c>
      <c r="L1860" t="s">
        <v>8272</v>
      </c>
      <c r="M1860">
        <f t="shared" si="116"/>
        <v>109</v>
      </c>
      <c r="N1860" s="12" t="s">
        <v>8323</v>
      </c>
      <c r="O1860" t="s">
        <v>8324</v>
      </c>
      <c r="P1860" s="13">
        <f t="shared" si="117"/>
        <v>40833.200474537036</v>
      </c>
      <c r="Q1860" s="13">
        <f t="shared" si="118"/>
        <v>40893.242141203707</v>
      </c>
      <c r="R1860">
        <f t="shared" si="11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>
        <v>56</v>
      </c>
      <c r="L1861" t="s">
        <v>8272</v>
      </c>
      <c r="M1861">
        <f t="shared" si="116"/>
        <v>132</v>
      </c>
      <c r="N1861" s="12" t="s">
        <v>8323</v>
      </c>
      <c r="O1861" t="s">
        <v>8324</v>
      </c>
      <c r="P1861" s="13">
        <f t="shared" si="117"/>
        <v>40778.770011574074</v>
      </c>
      <c r="Q1861" s="13">
        <f t="shared" si="118"/>
        <v>40808.770011574074</v>
      </c>
      <c r="R1861">
        <f t="shared" si="11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>
        <v>19</v>
      </c>
      <c r="L1862" t="s">
        <v>8272</v>
      </c>
      <c r="M1862">
        <f t="shared" si="116"/>
        <v>133</v>
      </c>
      <c r="N1862" s="12" t="s">
        <v>8323</v>
      </c>
      <c r="O1862" t="s">
        <v>8324</v>
      </c>
      <c r="P1862" s="13">
        <f t="shared" si="117"/>
        <v>41655.709305555552</v>
      </c>
      <c r="Q1862" s="13">
        <f t="shared" si="118"/>
        <v>41676.709305555552</v>
      </c>
      <c r="R1862">
        <f t="shared" si="11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>
        <v>0</v>
      </c>
      <c r="L1863" t="s">
        <v>8279</v>
      </c>
      <c r="M1863">
        <f t="shared" si="116"/>
        <v>0</v>
      </c>
      <c r="N1863" s="12" t="s">
        <v>8331</v>
      </c>
      <c r="O1863" t="s">
        <v>8333</v>
      </c>
      <c r="P1863" s="13">
        <f t="shared" si="117"/>
        <v>42000.300243055557</v>
      </c>
      <c r="Q1863" s="13">
        <f t="shared" si="118"/>
        <v>42030.300243055557</v>
      </c>
      <c r="R1863">
        <f t="shared" si="11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>
        <v>16</v>
      </c>
      <c r="L1864" t="s">
        <v>8279</v>
      </c>
      <c r="M1864">
        <f t="shared" si="116"/>
        <v>8</v>
      </c>
      <c r="N1864" s="12" t="s">
        <v>8331</v>
      </c>
      <c r="O1864" t="s">
        <v>8333</v>
      </c>
      <c r="P1864" s="13">
        <f t="shared" si="117"/>
        <v>42755.492754629624</v>
      </c>
      <c r="Q1864" s="13">
        <f t="shared" si="118"/>
        <v>42802.3125</v>
      </c>
      <c r="R1864">
        <f t="shared" si="11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>
        <v>2</v>
      </c>
      <c r="L1865" t="s">
        <v>8279</v>
      </c>
      <c r="M1865">
        <f t="shared" si="116"/>
        <v>0</v>
      </c>
      <c r="N1865" s="12" t="s">
        <v>8331</v>
      </c>
      <c r="O1865" t="s">
        <v>8333</v>
      </c>
      <c r="P1865" s="13">
        <f t="shared" si="117"/>
        <v>41772.797280092593</v>
      </c>
      <c r="Q1865" s="13">
        <f t="shared" si="118"/>
        <v>41802.797280092593</v>
      </c>
      <c r="R1865">
        <f t="shared" si="11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>
        <v>48</v>
      </c>
      <c r="L1866" t="s">
        <v>8279</v>
      </c>
      <c r="M1866">
        <f t="shared" si="116"/>
        <v>43</v>
      </c>
      <c r="N1866" s="12" t="s">
        <v>8331</v>
      </c>
      <c r="O1866" t="s">
        <v>8333</v>
      </c>
      <c r="P1866" s="13">
        <f t="shared" si="117"/>
        <v>41733.716435185182</v>
      </c>
      <c r="Q1866" s="13">
        <f t="shared" si="118"/>
        <v>41763.716435185182</v>
      </c>
      <c r="R1866">
        <f t="shared" si="11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>
        <v>2</v>
      </c>
      <c r="L1867" t="s">
        <v>8279</v>
      </c>
      <c r="M1867">
        <f t="shared" si="116"/>
        <v>0</v>
      </c>
      <c r="N1867" s="12" t="s">
        <v>8331</v>
      </c>
      <c r="O1867" t="s">
        <v>8333</v>
      </c>
      <c r="P1867" s="13">
        <f t="shared" si="117"/>
        <v>42645.367442129631</v>
      </c>
      <c r="Q1867" s="13">
        <f t="shared" si="118"/>
        <v>42680.409108796302</v>
      </c>
      <c r="R1867">
        <f t="shared" si="11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>
        <v>2</v>
      </c>
      <c r="L1868" t="s">
        <v>8279</v>
      </c>
      <c r="M1868">
        <f t="shared" si="116"/>
        <v>1</v>
      </c>
      <c r="N1868" s="12" t="s">
        <v>8331</v>
      </c>
      <c r="O1868" t="s">
        <v>8333</v>
      </c>
      <c r="P1868" s="13">
        <f t="shared" si="117"/>
        <v>42742.246493055558</v>
      </c>
      <c r="Q1868" s="13">
        <f t="shared" si="118"/>
        <v>42795.166666666672</v>
      </c>
      <c r="R1868">
        <f t="shared" si="11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>
        <v>1</v>
      </c>
      <c r="L1869" t="s">
        <v>8279</v>
      </c>
      <c r="M1869">
        <f t="shared" si="116"/>
        <v>0</v>
      </c>
      <c r="N1869" s="12" t="s">
        <v>8331</v>
      </c>
      <c r="O1869" t="s">
        <v>8333</v>
      </c>
      <c r="P1869" s="13">
        <f t="shared" si="117"/>
        <v>42649.924907407403</v>
      </c>
      <c r="Q1869" s="13">
        <f t="shared" si="118"/>
        <v>42679.924907407403</v>
      </c>
      <c r="R1869">
        <f t="shared" si="11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>
        <v>17</v>
      </c>
      <c r="L1870" t="s">
        <v>8279</v>
      </c>
      <c r="M1870">
        <f t="shared" si="116"/>
        <v>5</v>
      </c>
      <c r="N1870" s="12" t="s">
        <v>8331</v>
      </c>
      <c r="O1870" t="s">
        <v>8333</v>
      </c>
      <c r="P1870" s="13">
        <f t="shared" si="117"/>
        <v>42328.779224537036</v>
      </c>
      <c r="Q1870" s="13">
        <f t="shared" si="118"/>
        <v>42353.332638888889</v>
      </c>
      <c r="R1870">
        <f t="shared" si="11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>
        <v>0</v>
      </c>
      <c r="L1871" t="s">
        <v>8279</v>
      </c>
      <c r="M1871">
        <f t="shared" si="116"/>
        <v>0</v>
      </c>
      <c r="N1871" s="12" t="s">
        <v>8331</v>
      </c>
      <c r="O1871" t="s">
        <v>8333</v>
      </c>
      <c r="P1871" s="13">
        <f t="shared" si="117"/>
        <v>42709.002881944441</v>
      </c>
      <c r="Q1871" s="13">
        <f t="shared" si="118"/>
        <v>42739.002881944441</v>
      </c>
      <c r="R1871">
        <f t="shared" si="11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>
        <v>11</v>
      </c>
      <c r="L1872" t="s">
        <v>8279</v>
      </c>
      <c r="M1872">
        <f t="shared" si="116"/>
        <v>10</v>
      </c>
      <c r="N1872" s="12" t="s">
        <v>8331</v>
      </c>
      <c r="O1872" t="s">
        <v>8333</v>
      </c>
      <c r="P1872" s="13">
        <f t="shared" si="117"/>
        <v>42371.355729166666</v>
      </c>
      <c r="Q1872" s="13">
        <f t="shared" si="118"/>
        <v>42400.178472222222</v>
      </c>
      <c r="R1872">
        <f t="shared" si="11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>
        <v>95</v>
      </c>
      <c r="L1873" t="s">
        <v>8279</v>
      </c>
      <c r="M1873">
        <f t="shared" si="116"/>
        <v>72</v>
      </c>
      <c r="N1873" s="12" t="s">
        <v>8331</v>
      </c>
      <c r="O1873" t="s">
        <v>8333</v>
      </c>
      <c r="P1873" s="13">
        <f t="shared" si="117"/>
        <v>41923.783576388887</v>
      </c>
      <c r="Q1873" s="13">
        <f t="shared" si="118"/>
        <v>41963.825243055559</v>
      </c>
      <c r="R1873">
        <f t="shared" si="11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>
        <v>13</v>
      </c>
      <c r="L1874" t="s">
        <v>8279</v>
      </c>
      <c r="M1874">
        <f t="shared" si="116"/>
        <v>1</v>
      </c>
      <c r="N1874" s="12" t="s">
        <v>8331</v>
      </c>
      <c r="O1874" t="s">
        <v>8333</v>
      </c>
      <c r="P1874" s="13">
        <f t="shared" si="117"/>
        <v>42155.129652777774</v>
      </c>
      <c r="Q1874" s="13">
        <f t="shared" si="118"/>
        <v>42185.129652777774</v>
      </c>
      <c r="R1874">
        <f t="shared" si="11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>
        <v>2</v>
      </c>
      <c r="L1875" t="s">
        <v>8279</v>
      </c>
      <c r="M1875">
        <f t="shared" si="116"/>
        <v>0</v>
      </c>
      <c r="N1875" s="12" t="s">
        <v>8331</v>
      </c>
      <c r="O1875" t="s">
        <v>8333</v>
      </c>
      <c r="P1875" s="13">
        <f t="shared" si="117"/>
        <v>42164.615856481483</v>
      </c>
      <c r="Q1875" s="13">
        <f t="shared" si="118"/>
        <v>42193.697916666672</v>
      </c>
      <c r="R1875">
        <f t="shared" si="11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>
        <v>2</v>
      </c>
      <c r="L1876" t="s">
        <v>8279</v>
      </c>
      <c r="M1876">
        <f t="shared" si="116"/>
        <v>0</v>
      </c>
      <c r="N1876" s="12" t="s">
        <v>8331</v>
      </c>
      <c r="O1876" t="s">
        <v>8333</v>
      </c>
      <c r="P1876" s="13">
        <f t="shared" si="117"/>
        <v>42529.969131944439</v>
      </c>
      <c r="Q1876" s="13">
        <f t="shared" si="118"/>
        <v>42549.969131944439</v>
      </c>
      <c r="R1876">
        <f t="shared" si="11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>
        <v>3</v>
      </c>
      <c r="L1877" t="s">
        <v>8279</v>
      </c>
      <c r="M1877">
        <f t="shared" si="116"/>
        <v>1</v>
      </c>
      <c r="N1877" s="12" t="s">
        <v>8331</v>
      </c>
      <c r="O1877" t="s">
        <v>8333</v>
      </c>
      <c r="P1877" s="13">
        <f t="shared" si="117"/>
        <v>42528.899398148147</v>
      </c>
      <c r="Q1877" s="13">
        <f t="shared" si="118"/>
        <v>42588.899398148147</v>
      </c>
      <c r="R1877">
        <f t="shared" si="11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>
        <v>0</v>
      </c>
      <c r="L1878" t="s">
        <v>8279</v>
      </c>
      <c r="M1878">
        <f t="shared" si="116"/>
        <v>0</v>
      </c>
      <c r="N1878" s="12" t="s">
        <v>8331</v>
      </c>
      <c r="O1878" t="s">
        <v>8333</v>
      </c>
      <c r="P1878" s="13">
        <f t="shared" si="117"/>
        <v>41776.284780092588</v>
      </c>
      <c r="Q1878" s="13">
        <f t="shared" si="118"/>
        <v>41806.284780092588</v>
      </c>
      <c r="R1878">
        <f t="shared" si="11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>
        <v>0</v>
      </c>
      <c r="L1879" t="s">
        <v>8279</v>
      </c>
      <c r="M1879">
        <f t="shared" si="116"/>
        <v>0</v>
      </c>
      <c r="N1879" s="12" t="s">
        <v>8331</v>
      </c>
      <c r="O1879" t="s">
        <v>8333</v>
      </c>
      <c r="P1879" s="13">
        <f t="shared" si="117"/>
        <v>42035.029224537036</v>
      </c>
      <c r="Q1879" s="13">
        <f t="shared" si="118"/>
        <v>42064.029224537036</v>
      </c>
      <c r="R1879">
        <f t="shared" si="11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>
        <v>0</v>
      </c>
      <c r="L1880" t="s">
        <v>8279</v>
      </c>
      <c r="M1880">
        <f t="shared" si="116"/>
        <v>0</v>
      </c>
      <c r="N1880" s="12" t="s">
        <v>8331</v>
      </c>
      <c r="O1880" t="s">
        <v>8333</v>
      </c>
      <c r="P1880" s="13">
        <f t="shared" si="117"/>
        <v>41773.008738425924</v>
      </c>
      <c r="Q1880" s="13">
        <f t="shared" si="118"/>
        <v>41803.008738425924</v>
      </c>
      <c r="R1880">
        <f t="shared" si="11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>
        <v>2</v>
      </c>
      <c r="L1881" t="s">
        <v>8279</v>
      </c>
      <c r="M1881">
        <f t="shared" si="116"/>
        <v>0</v>
      </c>
      <c r="N1881" s="12" t="s">
        <v>8331</v>
      </c>
      <c r="O1881" t="s">
        <v>8333</v>
      </c>
      <c r="P1881" s="13">
        <f t="shared" si="117"/>
        <v>42413.649641203709</v>
      </c>
      <c r="Q1881" s="13">
        <f t="shared" si="118"/>
        <v>42443.607974537037</v>
      </c>
      <c r="R1881">
        <f t="shared" si="11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>
        <v>24</v>
      </c>
      <c r="L1882" t="s">
        <v>8279</v>
      </c>
      <c r="M1882">
        <f t="shared" si="116"/>
        <v>20</v>
      </c>
      <c r="N1882" s="12" t="s">
        <v>8331</v>
      </c>
      <c r="O1882" t="s">
        <v>8333</v>
      </c>
      <c r="P1882" s="13">
        <f t="shared" si="117"/>
        <v>42430.566898148143</v>
      </c>
      <c r="Q1882" s="13">
        <f t="shared" si="118"/>
        <v>42459.525231481486</v>
      </c>
      <c r="R1882">
        <f t="shared" si="11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>
        <v>70</v>
      </c>
      <c r="L1883" t="s">
        <v>8275</v>
      </c>
      <c r="M1883">
        <f t="shared" si="116"/>
        <v>173</v>
      </c>
      <c r="N1883" s="12" t="s">
        <v>8323</v>
      </c>
      <c r="O1883" t="s">
        <v>8327</v>
      </c>
      <c r="P1883" s="13">
        <f t="shared" si="117"/>
        <v>42043.152650462958</v>
      </c>
      <c r="Q1883" s="13">
        <f t="shared" si="118"/>
        <v>42073.110983796301</v>
      </c>
      <c r="R1883">
        <f t="shared" si="11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>
        <v>81</v>
      </c>
      <c r="L1884" t="s">
        <v>8275</v>
      </c>
      <c r="M1884">
        <f t="shared" si="116"/>
        <v>101</v>
      </c>
      <c r="N1884" s="12" t="s">
        <v>8323</v>
      </c>
      <c r="O1884" t="s">
        <v>8327</v>
      </c>
      <c r="P1884" s="13">
        <f t="shared" si="117"/>
        <v>41067.949212962965</v>
      </c>
      <c r="Q1884" s="13">
        <f t="shared" si="118"/>
        <v>41100.991666666669</v>
      </c>
      <c r="R1884">
        <f t="shared" si="11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>
        <v>32</v>
      </c>
      <c r="L1885" t="s">
        <v>8275</v>
      </c>
      <c r="M1885">
        <f t="shared" si="116"/>
        <v>105</v>
      </c>
      <c r="N1885" s="12" t="s">
        <v>8323</v>
      </c>
      <c r="O1885" t="s">
        <v>8327</v>
      </c>
      <c r="P1885" s="13">
        <f t="shared" si="117"/>
        <v>40977.948009259257</v>
      </c>
      <c r="Q1885" s="13">
        <f t="shared" si="118"/>
        <v>41007.906342592592</v>
      </c>
      <c r="R1885">
        <f t="shared" si="11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>
        <v>26</v>
      </c>
      <c r="L1886" t="s">
        <v>8275</v>
      </c>
      <c r="M1886">
        <f t="shared" si="116"/>
        <v>135</v>
      </c>
      <c r="N1886" s="12" t="s">
        <v>8323</v>
      </c>
      <c r="O1886" t="s">
        <v>8327</v>
      </c>
      <c r="P1886" s="13">
        <f t="shared" si="117"/>
        <v>41205.198321759257</v>
      </c>
      <c r="Q1886" s="13">
        <f t="shared" si="118"/>
        <v>41240.5</v>
      </c>
      <c r="R1886">
        <f t="shared" si="11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>
        <v>105</v>
      </c>
      <c r="L1887" t="s">
        <v>8275</v>
      </c>
      <c r="M1887">
        <f t="shared" si="116"/>
        <v>116</v>
      </c>
      <c r="N1887" s="12" t="s">
        <v>8323</v>
      </c>
      <c r="O1887" t="s">
        <v>8327</v>
      </c>
      <c r="P1887" s="13">
        <f t="shared" si="117"/>
        <v>41099.093865740739</v>
      </c>
      <c r="Q1887" s="13">
        <f t="shared" si="118"/>
        <v>41131.916666666664</v>
      </c>
      <c r="R1887">
        <f t="shared" si="11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>
        <v>29</v>
      </c>
      <c r="L1888" t="s">
        <v>8275</v>
      </c>
      <c r="M1888">
        <f t="shared" si="116"/>
        <v>102</v>
      </c>
      <c r="N1888" s="12" t="s">
        <v>8323</v>
      </c>
      <c r="O1888" t="s">
        <v>8327</v>
      </c>
      <c r="P1888" s="13">
        <f t="shared" si="117"/>
        <v>41925.906689814816</v>
      </c>
      <c r="Q1888" s="13">
        <f t="shared" si="118"/>
        <v>41955.94835648148</v>
      </c>
      <c r="R1888">
        <f t="shared" si="11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>
        <v>8</v>
      </c>
      <c r="L1889" t="s">
        <v>8275</v>
      </c>
      <c r="M1889">
        <f t="shared" si="116"/>
        <v>111</v>
      </c>
      <c r="N1889" s="12" t="s">
        <v>8323</v>
      </c>
      <c r="O1889" t="s">
        <v>8327</v>
      </c>
      <c r="P1889" s="13">
        <f t="shared" si="117"/>
        <v>42323.800138888888</v>
      </c>
      <c r="Q1889" s="13">
        <f t="shared" si="118"/>
        <v>42341.895833333328</v>
      </c>
      <c r="R1889">
        <f t="shared" si="11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>
        <v>89</v>
      </c>
      <c r="L1890" t="s">
        <v>8275</v>
      </c>
      <c r="M1890">
        <f t="shared" si="116"/>
        <v>166</v>
      </c>
      <c r="N1890" s="12" t="s">
        <v>8323</v>
      </c>
      <c r="O1890" t="s">
        <v>8327</v>
      </c>
      <c r="P1890" s="13">
        <f t="shared" si="117"/>
        <v>40299.239953703705</v>
      </c>
      <c r="Q1890" s="13">
        <f t="shared" si="118"/>
        <v>40330.207638888889</v>
      </c>
      <c r="R1890">
        <f t="shared" si="11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>
        <v>44</v>
      </c>
      <c r="L1891" t="s">
        <v>8275</v>
      </c>
      <c r="M1891">
        <f t="shared" si="116"/>
        <v>107</v>
      </c>
      <c r="N1891" s="12" t="s">
        <v>8323</v>
      </c>
      <c r="O1891" t="s">
        <v>8327</v>
      </c>
      <c r="P1891" s="13">
        <f t="shared" si="117"/>
        <v>41299.793356481481</v>
      </c>
      <c r="Q1891" s="13">
        <f t="shared" si="118"/>
        <v>41344.751689814817</v>
      </c>
      <c r="R1891">
        <f t="shared" si="11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>
        <v>246</v>
      </c>
      <c r="L1892" t="s">
        <v>8275</v>
      </c>
      <c r="M1892">
        <f t="shared" si="116"/>
        <v>145</v>
      </c>
      <c r="N1892" s="12" t="s">
        <v>8323</v>
      </c>
      <c r="O1892" t="s">
        <v>8327</v>
      </c>
      <c r="P1892" s="13">
        <f t="shared" si="117"/>
        <v>41228.786203703705</v>
      </c>
      <c r="Q1892" s="13">
        <f t="shared" si="118"/>
        <v>41258.786203703705</v>
      </c>
      <c r="R1892">
        <f t="shared" si="11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>
        <v>120</v>
      </c>
      <c r="L1893" t="s">
        <v>8275</v>
      </c>
      <c r="M1893">
        <f t="shared" si="116"/>
        <v>106</v>
      </c>
      <c r="N1893" s="12" t="s">
        <v>8323</v>
      </c>
      <c r="O1893" t="s">
        <v>8327</v>
      </c>
      <c r="P1893" s="13">
        <f t="shared" si="117"/>
        <v>40335.798078703701</v>
      </c>
      <c r="Q1893" s="13">
        <f t="shared" si="118"/>
        <v>40381.25</v>
      </c>
      <c r="R1893">
        <f t="shared" si="11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>
        <v>26</v>
      </c>
      <c r="L1894" t="s">
        <v>8275</v>
      </c>
      <c r="M1894">
        <f t="shared" si="116"/>
        <v>137</v>
      </c>
      <c r="N1894" s="12" t="s">
        <v>8323</v>
      </c>
      <c r="O1894" t="s">
        <v>8327</v>
      </c>
      <c r="P1894" s="13">
        <f t="shared" si="117"/>
        <v>40671.637511574074</v>
      </c>
      <c r="Q1894" s="13">
        <f t="shared" si="118"/>
        <v>40701.637511574074</v>
      </c>
      <c r="R1894">
        <f t="shared" si="11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>
        <v>45</v>
      </c>
      <c r="L1895" t="s">
        <v>8275</v>
      </c>
      <c r="M1895">
        <f t="shared" si="116"/>
        <v>104</v>
      </c>
      <c r="N1895" s="12" t="s">
        <v>8323</v>
      </c>
      <c r="O1895" t="s">
        <v>8327</v>
      </c>
      <c r="P1895" s="13">
        <f t="shared" si="117"/>
        <v>40632.94195601852</v>
      </c>
      <c r="Q1895" s="13">
        <f t="shared" si="118"/>
        <v>40649.165972222225</v>
      </c>
      <c r="R1895">
        <f t="shared" si="11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>
        <v>20</v>
      </c>
      <c r="L1896" t="s">
        <v>8275</v>
      </c>
      <c r="M1896">
        <f t="shared" si="116"/>
        <v>115</v>
      </c>
      <c r="N1896" s="12" t="s">
        <v>8323</v>
      </c>
      <c r="O1896" t="s">
        <v>8327</v>
      </c>
      <c r="P1896" s="13">
        <f t="shared" si="117"/>
        <v>40920.904895833337</v>
      </c>
      <c r="Q1896" s="13">
        <f t="shared" si="118"/>
        <v>40951.904895833337</v>
      </c>
      <c r="R1896">
        <f t="shared" si="11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>
        <v>47</v>
      </c>
      <c r="L1897" t="s">
        <v>8275</v>
      </c>
      <c r="M1897">
        <f t="shared" si="116"/>
        <v>102</v>
      </c>
      <c r="N1897" s="12" t="s">
        <v>8323</v>
      </c>
      <c r="O1897" t="s">
        <v>8327</v>
      </c>
      <c r="P1897" s="13">
        <f t="shared" si="117"/>
        <v>42267.746782407412</v>
      </c>
      <c r="Q1897" s="13">
        <f t="shared" si="118"/>
        <v>42297.746782407412</v>
      </c>
      <c r="R1897">
        <f t="shared" si="11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>
        <v>13</v>
      </c>
      <c r="L1898" t="s">
        <v>8275</v>
      </c>
      <c r="M1898">
        <f t="shared" si="116"/>
        <v>124</v>
      </c>
      <c r="N1898" s="12" t="s">
        <v>8323</v>
      </c>
      <c r="O1898" t="s">
        <v>8327</v>
      </c>
      <c r="P1898" s="13">
        <f t="shared" si="117"/>
        <v>40981.710243055553</v>
      </c>
      <c r="Q1898" s="13">
        <f t="shared" si="118"/>
        <v>41011.710243055553</v>
      </c>
      <c r="R1898">
        <f t="shared" si="11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>
        <v>183</v>
      </c>
      <c r="L1899" t="s">
        <v>8275</v>
      </c>
      <c r="M1899">
        <f t="shared" si="116"/>
        <v>102</v>
      </c>
      <c r="N1899" s="12" t="s">
        <v>8323</v>
      </c>
      <c r="O1899" t="s">
        <v>8327</v>
      </c>
      <c r="P1899" s="13">
        <f t="shared" si="117"/>
        <v>41680.583402777782</v>
      </c>
      <c r="Q1899" s="13">
        <f t="shared" si="118"/>
        <v>41702.875</v>
      </c>
      <c r="R1899">
        <f t="shared" si="11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>
        <v>21</v>
      </c>
      <c r="L1900" t="s">
        <v>8275</v>
      </c>
      <c r="M1900">
        <f t="shared" si="116"/>
        <v>145</v>
      </c>
      <c r="N1900" s="12" t="s">
        <v>8323</v>
      </c>
      <c r="O1900" t="s">
        <v>8327</v>
      </c>
      <c r="P1900" s="13">
        <f t="shared" si="117"/>
        <v>42366.192974537036</v>
      </c>
      <c r="Q1900" s="13">
        <f t="shared" si="118"/>
        <v>42401.75</v>
      </c>
      <c r="R1900">
        <f t="shared" si="11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>
        <v>42</v>
      </c>
      <c r="L1901" t="s">
        <v>8275</v>
      </c>
      <c r="M1901">
        <f t="shared" si="116"/>
        <v>133</v>
      </c>
      <c r="N1901" s="12" t="s">
        <v>8323</v>
      </c>
      <c r="O1901" t="s">
        <v>8327</v>
      </c>
      <c r="P1901" s="13">
        <f t="shared" si="117"/>
        <v>42058.941736111112</v>
      </c>
      <c r="Q1901" s="13">
        <f t="shared" si="118"/>
        <v>42088.90006944444</v>
      </c>
      <c r="R1901">
        <f t="shared" si="11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>
        <v>54</v>
      </c>
      <c r="L1902" t="s">
        <v>8275</v>
      </c>
      <c r="M1902">
        <f t="shared" si="116"/>
        <v>109</v>
      </c>
      <c r="N1902" s="12" t="s">
        <v>8323</v>
      </c>
      <c r="O1902" t="s">
        <v>8327</v>
      </c>
      <c r="P1902" s="13">
        <f t="shared" si="117"/>
        <v>41160.871886574074</v>
      </c>
      <c r="Q1902" s="13">
        <f t="shared" si="118"/>
        <v>41188.415972222225</v>
      </c>
      <c r="R1902">
        <f t="shared" si="11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>
        <v>25</v>
      </c>
      <c r="L1903" t="s">
        <v>8290</v>
      </c>
      <c r="M1903">
        <f t="shared" si="116"/>
        <v>3</v>
      </c>
      <c r="N1903" s="12" t="s">
        <v>8317</v>
      </c>
      <c r="O1903" t="s">
        <v>8346</v>
      </c>
      <c r="P1903" s="13">
        <f t="shared" si="117"/>
        <v>42116.54315972222</v>
      </c>
      <c r="Q1903" s="13">
        <f t="shared" si="118"/>
        <v>42146.541666666672</v>
      </c>
      <c r="R1903">
        <f t="shared" si="11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>
        <v>3</v>
      </c>
      <c r="L1904" t="s">
        <v>8290</v>
      </c>
      <c r="M1904">
        <f t="shared" si="116"/>
        <v>1</v>
      </c>
      <c r="N1904" s="12" t="s">
        <v>8317</v>
      </c>
      <c r="O1904" t="s">
        <v>8346</v>
      </c>
      <c r="P1904" s="13">
        <f t="shared" si="117"/>
        <v>42037.789895833332</v>
      </c>
      <c r="Q1904" s="13">
        <f t="shared" si="118"/>
        <v>42067.789895833332</v>
      </c>
      <c r="R1904">
        <f t="shared" si="11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>
        <v>41</v>
      </c>
      <c r="L1905" t="s">
        <v>8290</v>
      </c>
      <c r="M1905">
        <f t="shared" si="116"/>
        <v>47</v>
      </c>
      <c r="N1905" s="12" t="s">
        <v>8317</v>
      </c>
      <c r="O1905" t="s">
        <v>8346</v>
      </c>
      <c r="P1905" s="13">
        <f t="shared" si="117"/>
        <v>42702.770729166667</v>
      </c>
      <c r="Q1905" s="13">
        <f t="shared" si="118"/>
        <v>42762.770729166667</v>
      </c>
      <c r="R1905">
        <f t="shared" si="11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>
        <v>2</v>
      </c>
      <c r="L1906" t="s">
        <v>8290</v>
      </c>
      <c r="M1906">
        <f t="shared" si="116"/>
        <v>0</v>
      </c>
      <c r="N1906" s="12" t="s">
        <v>8317</v>
      </c>
      <c r="O1906" t="s">
        <v>8346</v>
      </c>
      <c r="P1906" s="13">
        <f t="shared" si="117"/>
        <v>42326.685428240744</v>
      </c>
      <c r="Q1906" s="13">
        <f t="shared" si="118"/>
        <v>42371.685428240744</v>
      </c>
      <c r="R1906">
        <f t="shared" si="11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>
        <v>4</v>
      </c>
      <c r="L1907" t="s">
        <v>8290</v>
      </c>
      <c r="M1907">
        <f t="shared" si="116"/>
        <v>0</v>
      </c>
      <c r="N1907" s="12" t="s">
        <v>8317</v>
      </c>
      <c r="O1907" t="s">
        <v>8346</v>
      </c>
      <c r="P1907" s="13">
        <f t="shared" si="117"/>
        <v>41859.925856481481</v>
      </c>
      <c r="Q1907" s="13">
        <f t="shared" si="118"/>
        <v>41889.925856481481</v>
      </c>
      <c r="R1907">
        <f t="shared" si="11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>
        <v>99</v>
      </c>
      <c r="L1908" t="s">
        <v>8290</v>
      </c>
      <c r="M1908">
        <f t="shared" si="116"/>
        <v>43</v>
      </c>
      <c r="N1908" s="12" t="s">
        <v>8317</v>
      </c>
      <c r="O1908" t="s">
        <v>8346</v>
      </c>
      <c r="P1908" s="13">
        <f t="shared" si="117"/>
        <v>42514.671099537038</v>
      </c>
      <c r="Q1908" s="13">
        <f t="shared" si="118"/>
        <v>42544.671099537038</v>
      </c>
      <c r="R1908">
        <f t="shared" si="11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>
        <v>4</v>
      </c>
      <c r="L1909" t="s">
        <v>8290</v>
      </c>
      <c r="M1909">
        <f t="shared" si="116"/>
        <v>0</v>
      </c>
      <c r="N1909" s="12" t="s">
        <v>8317</v>
      </c>
      <c r="O1909" t="s">
        <v>8346</v>
      </c>
      <c r="P1909" s="13">
        <f t="shared" si="117"/>
        <v>41767.587094907409</v>
      </c>
      <c r="Q1909" s="13">
        <f t="shared" si="118"/>
        <v>41782.587094907409</v>
      </c>
      <c r="R1909">
        <f t="shared" si="11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>
        <v>4</v>
      </c>
      <c r="L1910" t="s">
        <v>8290</v>
      </c>
      <c r="M1910">
        <f t="shared" si="116"/>
        <v>2</v>
      </c>
      <c r="N1910" s="12" t="s">
        <v>8317</v>
      </c>
      <c r="O1910" t="s">
        <v>8346</v>
      </c>
      <c r="P1910" s="13">
        <f t="shared" si="117"/>
        <v>42703.917824074073</v>
      </c>
      <c r="Q1910" s="13">
        <f t="shared" si="118"/>
        <v>42733.917824074073</v>
      </c>
      <c r="R1910">
        <f t="shared" si="11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>
        <v>38</v>
      </c>
      <c r="L1911" t="s">
        <v>8290</v>
      </c>
      <c r="M1911">
        <f t="shared" si="116"/>
        <v>14</v>
      </c>
      <c r="N1911" s="12" t="s">
        <v>8317</v>
      </c>
      <c r="O1911" t="s">
        <v>8346</v>
      </c>
      <c r="P1911" s="13">
        <f t="shared" si="117"/>
        <v>41905.429155092592</v>
      </c>
      <c r="Q1911" s="13">
        <f t="shared" si="118"/>
        <v>41935.429155092592</v>
      </c>
      <c r="R1911">
        <f t="shared" si="11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>
        <v>285</v>
      </c>
      <c r="L1912" t="s">
        <v>8290</v>
      </c>
      <c r="M1912">
        <f t="shared" si="116"/>
        <v>39</v>
      </c>
      <c r="N1912" s="12" t="s">
        <v>8317</v>
      </c>
      <c r="O1912" t="s">
        <v>8346</v>
      </c>
      <c r="P1912" s="13">
        <f t="shared" si="117"/>
        <v>42264.963159722218</v>
      </c>
      <c r="Q1912" s="13">
        <f t="shared" si="118"/>
        <v>42308.947916666672</v>
      </c>
      <c r="R1912">
        <f t="shared" si="11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>
        <v>1</v>
      </c>
      <c r="L1913" t="s">
        <v>8290</v>
      </c>
      <c r="M1913">
        <f t="shared" si="116"/>
        <v>0</v>
      </c>
      <c r="N1913" s="12" t="s">
        <v>8317</v>
      </c>
      <c r="O1913" t="s">
        <v>8346</v>
      </c>
      <c r="P1913" s="13">
        <f t="shared" si="117"/>
        <v>41830.033958333333</v>
      </c>
      <c r="Q1913" s="13">
        <f t="shared" si="118"/>
        <v>41860.033958333333</v>
      </c>
      <c r="R1913">
        <f t="shared" si="11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>
        <v>42</v>
      </c>
      <c r="L1914" t="s">
        <v>8290</v>
      </c>
      <c r="M1914">
        <f t="shared" si="116"/>
        <v>59</v>
      </c>
      <c r="N1914" s="12" t="s">
        <v>8317</v>
      </c>
      <c r="O1914" t="s">
        <v>8346</v>
      </c>
      <c r="P1914" s="13">
        <f t="shared" si="117"/>
        <v>42129.226388888885</v>
      </c>
      <c r="Q1914" s="13">
        <f t="shared" si="118"/>
        <v>42159.226388888885</v>
      </c>
      <c r="R1914">
        <f t="shared" si="11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>
        <v>26</v>
      </c>
      <c r="L1915" t="s">
        <v>8290</v>
      </c>
      <c r="M1915">
        <f t="shared" si="116"/>
        <v>1</v>
      </c>
      <c r="N1915" s="12" t="s">
        <v>8317</v>
      </c>
      <c r="O1915" t="s">
        <v>8346</v>
      </c>
      <c r="P1915" s="13">
        <f t="shared" si="117"/>
        <v>41890.511319444442</v>
      </c>
      <c r="Q1915" s="13">
        <f t="shared" si="118"/>
        <v>41920.511319444442</v>
      </c>
      <c r="R1915">
        <f t="shared" si="11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>
        <v>2</v>
      </c>
      <c r="L1916" t="s">
        <v>8290</v>
      </c>
      <c r="M1916">
        <f t="shared" si="116"/>
        <v>9</v>
      </c>
      <c r="N1916" s="12" t="s">
        <v>8317</v>
      </c>
      <c r="O1916" t="s">
        <v>8346</v>
      </c>
      <c r="P1916" s="13">
        <f t="shared" si="117"/>
        <v>41929.174456018518</v>
      </c>
      <c r="Q1916" s="13">
        <f t="shared" si="118"/>
        <v>41944.165972222225</v>
      </c>
      <c r="R1916">
        <f t="shared" si="11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>
        <v>4</v>
      </c>
      <c r="L1917" t="s">
        <v>8290</v>
      </c>
      <c r="M1917">
        <f t="shared" si="116"/>
        <v>2</v>
      </c>
      <c r="N1917" s="12" t="s">
        <v>8317</v>
      </c>
      <c r="O1917" t="s">
        <v>8346</v>
      </c>
      <c r="P1917" s="13">
        <f t="shared" si="117"/>
        <v>41864.04886574074</v>
      </c>
      <c r="Q1917" s="13">
        <f t="shared" si="118"/>
        <v>41884.04886574074</v>
      </c>
      <c r="R1917">
        <f t="shared" si="11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>
        <v>6</v>
      </c>
      <c r="L1918" t="s">
        <v>8290</v>
      </c>
      <c r="M1918">
        <f t="shared" si="116"/>
        <v>1</v>
      </c>
      <c r="N1918" s="12" t="s">
        <v>8317</v>
      </c>
      <c r="O1918" t="s">
        <v>8346</v>
      </c>
      <c r="P1918" s="13">
        <f t="shared" si="117"/>
        <v>42656.717303240745</v>
      </c>
      <c r="Q1918" s="13">
        <f t="shared" si="118"/>
        <v>42681.758969907409</v>
      </c>
      <c r="R1918">
        <f t="shared" si="11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>
        <v>70</v>
      </c>
      <c r="L1919" t="s">
        <v>8290</v>
      </c>
      <c r="M1919">
        <f t="shared" si="116"/>
        <v>53</v>
      </c>
      <c r="N1919" s="12" t="s">
        <v>8317</v>
      </c>
      <c r="O1919" t="s">
        <v>8346</v>
      </c>
      <c r="P1919" s="13">
        <f t="shared" si="117"/>
        <v>42746.270057870366</v>
      </c>
      <c r="Q1919" s="13">
        <f t="shared" si="118"/>
        <v>42776.270057870366</v>
      </c>
      <c r="R1919">
        <f t="shared" si="11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>
        <v>9</v>
      </c>
      <c r="L1920" t="s">
        <v>8290</v>
      </c>
      <c r="M1920">
        <f t="shared" si="116"/>
        <v>1</v>
      </c>
      <c r="N1920" s="12" t="s">
        <v>8317</v>
      </c>
      <c r="O1920" t="s">
        <v>8346</v>
      </c>
      <c r="P1920" s="13">
        <f t="shared" si="117"/>
        <v>41828.789942129632</v>
      </c>
      <c r="Q1920" s="13">
        <f t="shared" si="118"/>
        <v>41863.789942129632</v>
      </c>
      <c r="R1920">
        <f t="shared" si="11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>
        <v>8</v>
      </c>
      <c r="L1921" t="s">
        <v>8290</v>
      </c>
      <c r="M1921">
        <f t="shared" si="116"/>
        <v>47</v>
      </c>
      <c r="N1921" s="12" t="s">
        <v>8317</v>
      </c>
      <c r="O1921" t="s">
        <v>8346</v>
      </c>
      <c r="P1921" s="13">
        <f t="shared" si="117"/>
        <v>42113.875567129624</v>
      </c>
      <c r="Q1921" s="13">
        <f t="shared" si="118"/>
        <v>42143.875567129624</v>
      </c>
      <c r="R1921">
        <f t="shared" si="11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>
        <v>105</v>
      </c>
      <c r="L1922" t="s">
        <v>8290</v>
      </c>
      <c r="M1922">
        <f t="shared" ref="M1922:M1985" si="120">ROUND(E1922/D1922*100,0)</f>
        <v>43</v>
      </c>
      <c r="N1922" s="12" t="s">
        <v>8317</v>
      </c>
      <c r="O1922" t="s">
        <v>8346</v>
      </c>
      <c r="P1922" s="13">
        <f t="shared" ref="P1922:P1985" si="121">(((J1922/60)/60)/24)+DATE(1970,1,1)</f>
        <v>42270.875706018516</v>
      </c>
      <c r="Q1922" s="13">
        <f t="shared" ref="Q1922:Q1985" si="122">(((I1922/60)/60)/24)+DATE(1970,1,1)</f>
        <v>42298.958333333328</v>
      </c>
      <c r="R1922">
        <f t="shared" si="11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>
        <v>38</v>
      </c>
      <c r="L1923" t="s">
        <v>8275</v>
      </c>
      <c r="M1923">
        <f t="shared" si="120"/>
        <v>137</v>
      </c>
      <c r="N1923" s="12" t="s">
        <v>8323</v>
      </c>
      <c r="O1923" t="s">
        <v>8327</v>
      </c>
      <c r="P1923" s="13">
        <f t="shared" si="121"/>
        <v>41074.221562500003</v>
      </c>
      <c r="Q1923" s="13">
        <f t="shared" si="122"/>
        <v>41104.221562500003</v>
      </c>
      <c r="R1923">
        <f t="shared" ref="R1923:R1986" si="123">YEAR(P1923)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>
        <v>64</v>
      </c>
      <c r="L1924" t="s">
        <v>8275</v>
      </c>
      <c r="M1924">
        <f t="shared" si="120"/>
        <v>116</v>
      </c>
      <c r="N1924" s="12" t="s">
        <v>8323</v>
      </c>
      <c r="O1924" t="s">
        <v>8327</v>
      </c>
      <c r="P1924" s="13">
        <f t="shared" si="121"/>
        <v>41590.255868055552</v>
      </c>
      <c r="Q1924" s="13">
        <f t="shared" si="122"/>
        <v>41620.255868055552</v>
      </c>
      <c r="R1924">
        <f t="shared" si="123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>
        <v>13</v>
      </c>
      <c r="L1925" t="s">
        <v>8275</v>
      </c>
      <c r="M1925">
        <f t="shared" si="120"/>
        <v>241</v>
      </c>
      <c r="N1925" s="12" t="s">
        <v>8323</v>
      </c>
      <c r="O1925" t="s">
        <v>8327</v>
      </c>
      <c r="P1925" s="13">
        <f t="shared" si="121"/>
        <v>40772.848749999997</v>
      </c>
      <c r="Q1925" s="13">
        <f t="shared" si="122"/>
        <v>40813.207638888889</v>
      </c>
      <c r="R1925">
        <f t="shared" si="123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>
        <v>33</v>
      </c>
      <c r="L1926" t="s">
        <v>8275</v>
      </c>
      <c r="M1926">
        <f t="shared" si="120"/>
        <v>114</v>
      </c>
      <c r="N1926" s="12" t="s">
        <v>8323</v>
      </c>
      <c r="O1926" t="s">
        <v>8327</v>
      </c>
      <c r="P1926" s="13">
        <f t="shared" si="121"/>
        <v>41626.761053240742</v>
      </c>
      <c r="Q1926" s="13">
        <f t="shared" si="122"/>
        <v>41654.814583333333</v>
      </c>
      <c r="R1926">
        <f t="shared" si="123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>
        <v>52</v>
      </c>
      <c r="L1927" t="s">
        <v>8275</v>
      </c>
      <c r="M1927">
        <f t="shared" si="120"/>
        <v>110</v>
      </c>
      <c r="N1927" s="12" t="s">
        <v>8323</v>
      </c>
      <c r="O1927" t="s">
        <v>8327</v>
      </c>
      <c r="P1927" s="13">
        <f t="shared" si="121"/>
        <v>41535.90148148148</v>
      </c>
      <c r="Q1927" s="13">
        <f t="shared" si="122"/>
        <v>41558</v>
      </c>
      <c r="R1927">
        <f t="shared" si="123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>
        <v>107</v>
      </c>
      <c r="L1928" t="s">
        <v>8275</v>
      </c>
      <c r="M1928">
        <f t="shared" si="120"/>
        <v>195</v>
      </c>
      <c r="N1928" s="12" t="s">
        <v>8323</v>
      </c>
      <c r="O1928" t="s">
        <v>8327</v>
      </c>
      <c r="P1928" s="13">
        <f t="shared" si="121"/>
        <v>40456.954351851848</v>
      </c>
      <c r="Q1928" s="13">
        <f t="shared" si="122"/>
        <v>40484.018055555556</v>
      </c>
      <c r="R1928">
        <f t="shared" si="123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>
        <v>11</v>
      </c>
      <c r="L1929" t="s">
        <v>8275</v>
      </c>
      <c r="M1929">
        <f t="shared" si="120"/>
        <v>103</v>
      </c>
      <c r="N1929" s="12" t="s">
        <v>8323</v>
      </c>
      <c r="O1929" t="s">
        <v>8327</v>
      </c>
      <c r="P1929" s="13">
        <f t="shared" si="121"/>
        <v>40960.861562500002</v>
      </c>
      <c r="Q1929" s="13">
        <f t="shared" si="122"/>
        <v>40976.207638888889</v>
      </c>
      <c r="R1929">
        <f t="shared" si="123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>
        <v>34</v>
      </c>
      <c r="L1930" t="s">
        <v>8275</v>
      </c>
      <c r="M1930">
        <f t="shared" si="120"/>
        <v>103</v>
      </c>
      <c r="N1930" s="12" t="s">
        <v>8323</v>
      </c>
      <c r="O1930" t="s">
        <v>8327</v>
      </c>
      <c r="P1930" s="13">
        <f t="shared" si="121"/>
        <v>41371.648078703707</v>
      </c>
      <c r="Q1930" s="13">
        <f t="shared" si="122"/>
        <v>41401.648078703707</v>
      </c>
      <c r="R1930">
        <f t="shared" si="123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>
        <v>75</v>
      </c>
      <c r="L1931" t="s">
        <v>8275</v>
      </c>
      <c r="M1931">
        <f t="shared" si="120"/>
        <v>100</v>
      </c>
      <c r="N1931" s="12" t="s">
        <v>8323</v>
      </c>
      <c r="O1931" t="s">
        <v>8327</v>
      </c>
      <c r="P1931" s="13">
        <f t="shared" si="121"/>
        <v>40687.021597222221</v>
      </c>
      <c r="Q1931" s="13">
        <f t="shared" si="122"/>
        <v>40729.021597222221</v>
      </c>
      <c r="R1931">
        <f t="shared" si="123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>
        <v>26</v>
      </c>
      <c r="L1932" t="s">
        <v>8275</v>
      </c>
      <c r="M1932">
        <f t="shared" si="120"/>
        <v>127</v>
      </c>
      <c r="N1932" s="12" t="s">
        <v>8323</v>
      </c>
      <c r="O1932" t="s">
        <v>8327</v>
      </c>
      <c r="P1932" s="13">
        <f t="shared" si="121"/>
        <v>41402.558819444443</v>
      </c>
      <c r="Q1932" s="13">
        <f t="shared" si="122"/>
        <v>41462.558819444443</v>
      </c>
      <c r="R1932">
        <f t="shared" si="123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>
        <v>50</v>
      </c>
      <c r="L1933" t="s">
        <v>8275</v>
      </c>
      <c r="M1933">
        <f t="shared" si="120"/>
        <v>121</v>
      </c>
      <c r="N1933" s="12" t="s">
        <v>8323</v>
      </c>
      <c r="O1933" t="s">
        <v>8327</v>
      </c>
      <c r="P1933" s="13">
        <f t="shared" si="121"/>
        <v>41037.892465277779</v>
      </c>
      <c r="Q1933" s="13">
        <f t="shared" si="122"/>
        <v>41051.145833333336</v>
      </c>
      <c r="R1933">
        <f t="shared" si="123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>
        <v>80</v>
      </c>
      <c r="L1934" t="s">
        <v>8275</v>
      </c>
      <c r="M1934">
        <f t="shared" si="120"/>
        <v>107</v>
      </c>
      <c r="N1934" s="12" t="s">
        <v>8323</v>
      </c>
      <c r="O1934" t="s">
        <v>8327</v>
      </c>
      <c r="P1934" s="13">
        <f t="shared" si="121"/>
        <v>40911.809872685182</v>
      </c>
      <c r="Q1934" s="13">
        <f t="shared" si="122"/>
        <v>40932.809872685182</v>
      </c>
      <c r="R1934">
        <f t="shared" si="123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>
        <v>110</v>
      </c>
      <c r="L1935" t="s">
        <v>8275</v>
      </c>
      <c r="M1935">
        <f t="shared" si="120"/>
        <v>172</v>
      </c>
      <c r="N1935" s="12" t="s">
        <v>8323</v>
      </c>
      <c r="O1935" t="s">
        <v>8327</v>
      </c>
      <c r="P1935" s="13">
        <f t="shared" si="121"/>
        <v>41879.130868055552</v>
      </c>
      <c r="Q1935" s="13">
        <f t="shared" si="122"/>
        <v>41909.130868055552</v>
      </c>
      <c r="R1935">
        <f t="shared" si="123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>
        <v>77</v>
      </c>
      <c r="L1936" t="s">
        <v>8275</v>
      </c>
      <c r="M1936">
        <f t="shared" si="120"/>
        <v>124</v>
      </c>
      <c r="N1936" s="12" t="s">
        <v>8323</v>
      </c>
      <c r="O1936" t="s">
        <v>8327</v>
      </c>
      <c r="P1936" s="13">
        <f t="shared" si="121"/>
        <v>40865.867141203707</v>
      </c>
      <c r="Q1936" s="13">
        <f t="shared" si="122"/>
        <v>40902.208333333336</v>
      </c>
      <c r="R1936">
        <f t="shared" si="123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>
        <v>50</v>
      </c>
      <c r="L1937" t="s">
        <v>8275</v>
      </c>
      <c r="M1937">
        <f t="shared" si="120"/>
        <v>108</v>
      </c>
      <c r="N1937" s="12" t="s">
        <v>8323</v>
      </c>
      <c r="O1937" t="s">
        <v>8327</v>
      </c>
      <c r="P1937" s="13">
        <f t="shared" si="121"/>
        <v>41773.932534722226</v>
      </c>
      <c r="Q1937" s="13">
        <f t="shared" si="122"/>
        <v>41811.207638888889</v>
      </c>
      <c r="R1937">
        <f t="shared" si="123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>
        <v>145</v>
      </c>
      <c r="L1938" t="s">
        <v>8275</v>
      </c>
      <c r="M1938">
        <f t="shared" si="120"/>
        <v>117</v>
      </c>
      <c r="N1938" s="12" t="s">
        <v>8323</v>
      </c>
      <c r="O1938" t="s">
        <v>8327</v>
      </c>
      <c r="P1938" s="13">
        <f t="shared" si="121"/>
        <v>40852.889699074076</v>
      </c>
      <c r="Q1938" s="13">
        <f t="shared" si="122"/>
        <v>40883.249305555553</v>
      </c>
      <c r="R1938">
        <f t="shared" si="123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>
        <v>29</v>
      </c>
      <c r="L1939" t="s">
        <v>8275</v>
      </c>
      <c r="M1939">
        <f t="shared" si="120"/>
        <v>187</v>
      </c>
      <c r="N1939" s="12" t="s">
        <v>8323</v>
      </c>
      <c r="O1939" t="s">
        <v>8327</v>
      </c>
      <c r="P1939" s="13">
        <f t="shared" si="121"/>
        <v>41059.118993055556</v>
      </c>
      <c r="Q1939" s="13">
        <f t="shared" si="122"/>
        <v>41075.165972222225</v>
      </c>
      <c r="R1939">
        <f t="shared" si="123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>
        <v>114</v>
      </c>
      <c r="L1940" t="s">
        <v>8275</v>
      </c>
      <c r="M1940">
        <f t="shared" si="120"/>
        <v>116</v>
      </c>
      <c r="N1940" s="12" t="s">
        <v>8323</v>
      </c>
      <c r="O1940" t="s">
        <v>8327</v>
      </c>
      <c r="P1940" s="13">
        <f t="shared" si="121"/>
        <v>41426.259618055556</v>
      </c>
      <c r="Q1940" s="13">
        <f t="shared" si="122"/>
        <v>41457.208333333336</v>
      </c>
      <c r="R1940">
        <f t="shared" si="123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>
        <v>96</v>
      </c>
      <c r="L1941" t="s">
        <v>8275</v>
      </c>
      <c r="M1941">
        <f t="shared" si="120"/>
        <v>111</v>
      </c>
      <c r="N1941" s="12" t="s">
        <v>8323</v>
      </c>
      <c r="O1941" t="s">
        <v>8327</v>
      </c>
      <c r="P1941" s="13">
        <f t="shared" si="121"/>
        <v>41313.985046296293</v>
      </c>
      <c r="Q1941" s="13">
        <f t="shared" si="122"/>
        <v>41343.943379629629</v>
      </c>
      <c r="R1941">
        <f t="shared" si="123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>
        <v>31</v>
      </c>
      <c r="L1942" t="s">
        <v>8275</v>
      </c>
      <c r="M1942">
        <f t="shared" si="120"/>
        <v>171</v>
      </c>
      <c r="N1942" s="12" t="s">
        <v>8323</v>
      </c>
      <c r="O1942" t="s">
        <v>8327</v>
      </c>
      <c r="P1942" s="13">
        <f t="shared" si="121"/>
        <v>40670.507326388892</v>
      </c>
      <c r="Q1942" s="13">
        <f t="shared" si="122"/>
        <v>40709.165972222225</v>
      </c>
      <c r="R1942">
        <f t="shared" si="123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>
        <v>4883</v>
      </c>
      <c r="L1943" t="s">
        <v>8291</v>
      </c>
      <c r="M1943">
        <f t="shared" si="120"/>
        <v>126</v>
      </c>
      <c r="N1943" s="12" t="s">
        <v>8317</v>
      </c>
      <c r="O1943" t="s">
        <v>8347</v>
      </c>
      <c r="P1943" s="13">
        <f t="shared" si="121"/>
        <v>41744.290868055556</v>
      </c>
      <c r="Q1943" s="13">
        <f t="shared" si="122"/>
        <v>41774.290868055556</v>
      </c>
      <c r="R1943">
        <f t="shared" si="123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>
        <v>95</v>
      </c>
      <c r="L1944" t="s">
        <v>8291</v>
      </c>
      <c r="M1944">
        <f t="shared" si="120"/>
        <v>138</v>
      </c>
      <c r="N1944" s="12" t="s">
        <v>8317</v>
      </c>
      <c r="O1944" t="s">
        <v>8347</v>
      </c>
      <c r="P1944" s="13">
        <f t="shared" si="121"/>
        <v>40638.828009259261</v>
      </c>
      <c r="Q1944" s="13">
        <f t="shared" si="122"/>
        <v>40728.828009259261</v>
      </c>
      <c r="R1944">
        <f t="shared" si="123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>
        <v>2478</v>
      </c>
      <c r="L1945" t="s">
        <v>8291</v>
      </c>
      <c r="M1945">
        <f t="shared" si="120"/>
        <v>1705</v>
      </c>
      <c r="N1945" s="12" t="s">
        <v>8317</v>
      </c>
      <c r="O1945" t="s">
        <v>8347</v>
      </c>
      <c r="P1945" s="13">
        <f t="shared" si="121"/>
        <v>42548.269861111112</v>
      </c>
      <c r="Q1945" s="13">
        <f t="shared" si="122"/>
        <v>42593.269861111112</v>
      </c>
      <c r="R1945">
        <f t="shared" si="123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>
        <v>1789</v>
      </c>
      <c r="L1946" t="s">
        <v>8291</v>
      </c>
      <c r="M1946">
        <f t="shared" si="120"/>
        <v>788</v>
      </c>
      <c r="N1946" s="12" t="s">
        <v>8317</v>
      </c>
      <c r="O1946" t="s">
        <v>8347</v>
      </c>
      <c r="P1946" s="13">
        <f t="shared" si="121"/>
        <v>41730.584374999999</v>
      </c>
      <c r="Q1946" s="13">
        <f t="shared" si="122"/>
        <v>41760.584374999999</v>
      </c>
      <c r="R1946">
        <f t="shared" si="123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>
        <v>680</v>
      </c>
      <c r="L1947" t="s">
        <v>8291</v>
      </c>
      <c r="M1947">
        <f t="shared" si="120"/>
        <v>348</v>
      </c>
      <c r="N1947" s="12" t="s">
        <v>8317</v>
      </c>
      <c r="O1947" t="s">
        <v>8347</v>
      </c>
      <c r="P1947" s="13">
        <f t="shared" si="121"/>
        <v>42157.251828703709</v>
      </c>
      <c r="Q1947" s="13">
        <f t="shared" si="122"/>
        <v>42197.251828703709</v>
      </c>
      <c r="R1947">
        <f t="shared" si="123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>
        <v>70</v>
      </c>
      <c r="L1948" t="s">
        <v>8291</v>
      </c>
      <c r="M1948">
        <f t="shared" si="120"/>
        <v>150</v>
      </c>
      <c r="N1948" s="12" t="s">
        <v>8317</v>
      </c>
      <c r="O1948" t="s">
        <v>8347</v>
      </c>
      <c r="P1948" s="13">
        <f t="shared" si="121"/>
        <v>41689.150011574071</v>
      </c>
      <c r="Q1948" s="13">
        <f t="shared" si="122"/>
        <v>41749.108344907407</v>
      </c>
      <c r="R1948">
        <f t="shared" si="123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>
        <v>23</v>
      </c>
      <c r="L1949" t="s">
        <v>8291</v>
      </c>
      <c r="M1949">
        <f t="shared" si="120"/>
        <v>101</v>
      </c>
      <c r="N1949" s="12" t="s">
        <v>8317</v>
      </c>
      <c r="O1949" t="s">
        <v>8347</v>
      </c>
      <c r="P1949" s="13">
        <f t="shared" si="121"/>
        <v>40102.918055555558</v>
      </c>
      <c r="Q1949" s="13">
        <f t="shared" si="122"/>
        <v>40140.249305555553</v>
      </c>
      <c r="R1949">
        <f t="shared" si="123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>
        <v>4245</v>
      </c>
      <c r="L1950" t="s">
        <v>8291</v>
      </c>
      <c r="M1950">
        <f t="shared" si="120"/>
        <v>800</v>
      </c>
      <c r="N1950" s="12" t="s">
        <v>8317</v>
      </c>
      <c r="O1950" t="s">
        <v>8347</v>
      </c>
      <c r="P1950" s="13">
        <f t="shared" si="121"/>
        <v>42473.604270833333</v>
      </c>
      <c r="Q1950" s="13">
        <f t="shared" si="122"/>
        <v>42527.709722222222</v>
      </c>
      <c r="R1950">
        <f t="shared" si="123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>
        <v>943</v>
      </c>
      <c r="L1951" t="s">
        <v>8291</v>
      </c>
      <c r="M1951">
        <f t="shared" si="120"/>
        <v>106</v>
      </c>
      <c r="N1951" s="12" t="s">
        <v>8317</v>
      </c>
      <c r="O1951" t="s">
        <v>8347</v>
      </c>
      <c r="P1951" s="13">
        <f t="shared" si="121"/>
        <v>41800.423043981478</v>
      </c>
      <c r="Q1951" s="13">
        <f t="shared" si="122"/>
        <v>41830.423043981478</v>
      </c>
      <c r="R1951">
        <f t="shared" si="123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>
        <v>1876</v>
      </c>
      <c r="L1952" t="s">
        <v>8291</v>
      </c>
      <c r="M1952">
        <f t="shared" si="120"/>
        <v>201</v>
      </c>
      <c r="N1952" s="12" t="s">
        <v>8317</v>
      </c>
      <c r="O1952" t="s">
        <v>8347</v>
      </c>
      <c r="P1952" s="13">
        <f t="shared" si="121"/>
        <v>40624.181400462963</v>
      </c>
      <c r="Q1952" s="13">
        <f t="shared" si="122"/>
        <v>40655.181400462963</v>
      </c>
      <c r="R1952">
        <f t="shared" si="123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>
        <v>834</v>
      </c>
      <c r="L1953" t="s">
        <v>8291</v>
      </c>
      <c r="M1953">
        <f t="shared" si="120"/>
        <v>212</v>
      </c>
      <c r="N1953" s="12" t="s">
        <v>8317</v>
      </c>
      <c r="O1953" t="s">
        <v>8347</v>
      </c>
      <c r="P1953" s="13">
        <f t="shared" si="121"/>
        <v>42651.420567129629</v>
      </c>
      <c r="Q1953" s="13">
        <f t="shared" si="122"/>
        <v>42681.462233796294</v>
      </c>
      <c r="R1953">
        <f t="shared" si="123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>
        <v>682</v>
      </c>
      <c r="L1954" t="s">
        <v>8291</v>
      </c>
      <c r="M1954">
        <f t="shared" si="120"/>
        <v>198</v>
      </c>
      <c r="N1954" s="12" t="s">
        <v>8317</v>
      </c>
      <c r="O1954" t="s">
        <v>8347</v>
      </c>
      <c r="P1954" s="13">
        <f t="shared" si="121"/>
        <v>41526.60665509259</v>
      </c>
      <c r="Q1954" s="13">
        <f t="shared" si="122"/>
        <v>41563.60665509259</v>
      </c>
      <c r="R1954">
        <f t="shared" si="123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>
        <v>147</v>
      </c>
      <c r="L1955" t="s">
        <v>8291</v>
      </c>
      <c r="M1955">
        <f t="shared" si="120"/>
        <v>226</v>
      </c>
      <c r="N1955" s="12" t="s">
        <v>8317</v>
      </c>
      <c r="O1955" t="s">
        <v>8347</v>
      </c>
      <c r="P1955" s="13">
        <f t="shared" si="121"/>
        <v>40941.199826388889</v>
      </c>
      <c r="Q1955" s="13">
        <f t="shared" si="122"/>
        <v>40970.125</v>
      </c>
      <c r="R1955">
        <f t="shared" si="123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>
        <v>415</v>
      </c>
      <c r="L1956" t="s">
        <v>8291</v>
      </c>
      <c r="M1956">
        <f t="shared" si="120"/>
        <v>699</v>
      </c>
      <c r="N1956" s="12" t="s">
        <v>8317</v>
      </c>
      <c r="O1956" t="s">
        <v>8347</v>
      </c>
      <c r="P1956" s="13">
        <f t="shared" si="121"/>
        <v>42394.580740740741</v>
      </c>
      <c r="Q1956" s="13">
        <f t="shared" si="122"/>
        <v>42441.208333333328</v>
      </c>
      <c r="R1956">
        <f t="shared" si="123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>
        <v>290</v>
      </c>
      <c r="L1957" t="s">
        <v>8291</v>
      </c>
      <c r="M1957">
        <f t="shared" si="120"/>
        <v>399</v>
      </c>
      <c r="N1957" s="12" t="s">
        <v>8317</v>
      </c>
      <c r="O1957" t="s">
        <v>8347</v>
      </c>
      <c r="P1957" s="13">
        <f t="shared" si="121"/>
        <v>41020.271770833337</v>
      </c>
      <c r="Q1957" s="13">
        <f t="shared" si="122"/>
        <v>41052.791666666664</v>
      </c>
      <c r="R1957">
        <f t="shared" si="123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>
        <v>365</v>
      </c>
      <c r="L1958" t="s">
        <v>8291</v>
      </c>
      <c r="M1958">
        <f t="shared" si="120"/>
        <v>294</v>
      </c>
      <c r="N1958" s="12" t="s">
        <v>8317</v>
      </c>
      <c r="O1958" t="s">
        <v>8347</v>
      </c>
      <c r="P1958" s="13">
        <f t="shared" si="121"/>
        <v>42067.923668981486</v>
      </c>
      <c r="Q1958" s="13">
        <f t="shared" si="122"/>
        <v>42112.882002314815</v>
      </c>
      <c r="R1958">
        <f t="shared" si="123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>
        <v>660</v>
      </c>
      <c r="L1959" t="s">
        <v>8291</v>
      </c>
      <c r="M1959">
        <f t="shared" si="120"/>
        <v>168</v>
      </c>
      <c r="N1959" s="12" t="s">
        <v>8317</v>
      </c>
      <c r="O1959" t="s">
        <v>8347</v>
      </c>
      <c r="P1959" s="13">
        <f t="shared" si="121"/>
        <v>41179.098530092589</v>
      </c>
      <c r="Q1959" s="13">
        <f t="shared" si="122"/>
        <v>41209.098530092589</v>
      </c>
      <c r="R1959">
        <f t="shared" si="123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>
        <v>1356</v>
      </c>
      <c r="L1960" t="s">
        <v>8291</v>
      </c>
      <c r="M1960">
        <f t="shared" si="120"/>
        <v>1436</v>
      </c>
      <c r="N1960" s="12" t="s">
        <v>8317</v>
      </c>
      <c r="O1960" t="s">
        <v>8347</v>
      </c>
      <c r="P1960" s="13">
        <f t="shared" si="121"/>
        <v>41326.987974537034</v>
      </c>
      <c r="Q1960" s="13">
        <f t="shared" si="122"/>
        <v>41356.94630787037</v>
      </c>
      <c r="R1960">
        <f t="shared" si="123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>
        <v>424</v>
      </c>
      <c r="L1961" t="s">
        <v>8291</v>
      </c>
      <c r="M1961">
        <f t="shared" si="120"/>
        <v>157</v>
      </c>
      <c r="N1961" s="12" t="s">
        <v>8317</v>
      </c>
      <c r="O1961" t="s">
        <v>8347</v>
      </c>
      <c r="P1961" s="13">
        <f t="shared" si="121"/>
        <v>41871.845601851855</v>
      </c>
      <c r="Q1961" s="13">
        <f t="shared" si="122"/>
        <v>41913</v>
      </c>
      <c r="R1961">
        <f t="shared" si="123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>
        <v>33</v>
      </c>
      <c r="L1962" t="s">
        <v>8291</v>
      </c>
      <c r="M1962">
        <f t="shared" si="120"/>
        <v>118</v>
      </c>
      <c r="N1962" s="12" t="s">
        <v>8317</v>
      </c>
      <c r="O1962" t="s">
        <v>8347</v>
      </c>
      <c r="P1962" s="13">
        <f t="shared" si="121"/>
        <v>41964.362743055557</v>
      </c>
      <c r="Q1962" s="13">
        <f t="shared" si="122"/>
        <v>41994.362743055557</v>
      </c>
      <c r="R1962">
        <f t="shared" si="123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>
        <v>1633</v>
      </c>
      <c r="L1963" t="s">
        <v>8291</v>
      </c>
      <c r="M1963">
        <f t="shared" si="120"/>
        <v>1105</v>
      </c>
      <c r="N1963" s="12" t="s">
        <v>8317</v>
      </c>
      <c r="O1963" t="s">
        <v>8347</v>
      </c>
      <c r="P1963" s="13">
        <f t="shared" si="121"/>
        <v>41148.194641203707</v>
      </c>
      <c r="Q1963" s="13">
        <f t="shared" si="122"/>
        <v>41188.165972222225</v>
      </c>
      <c r="R1963">
        <f t="shared" si="123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>
        <v>306</v>
      </c>
      <c r="L1964" t="s">
        <v>8291</v>
      </c>
      <c r="M1964">
        <f t="shared" si="120"/>
        <v>193</v>
      </c>
      <c r="N1964" s="12" t="s">
        <v>8317</v>
      </c>
      <c r="O1964" t="s">
        <v>8347</v>
      </c>
      <c r="P1964" s="13">
        <f t="shared" si="121"/>
        <v>41742.780509259261</v>
      </c>
      <c r="Q1964" s="13">
        <f t="shared" si="122"/>
        <v>41772.780509259261</v>
      </c>
      <c r="R1964">
        <f t="shared" si="123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>
        <v>205</v>
      </c>
      <c r="L1965" t="s">
        <v>8291</v>
      </c>
      <c r="M1965">
        <f t="shared" si="120"/>
        <v>127</v>
      </c>
      <c r="N1965" s="12" t="s">
        <v>8317</v>
      </c>
      <c r="O1965" t="s">
        <v>8347</v>
      </c>
      <c r="P1965" s="13">
        <f t="shared" si="121"/>
        <v>41863.429791666669</v>
      </c>
      <c r="Q1965" s="13">
        <f t="shared" si="122"/>
        <v>41898.429791666669</v>
      </c>
      <c r="R1965">
        <f t="shared" si="123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>
        <v>1281</v>
      </c>
      <c r="L1966" t="s">
        <v>8291</v>
      </c>
      <c r="M1966">
        <f t="shared" si="120"/>
        <v>260</v>
      </c>
      <c r="N1966" s="12" t="s">
        <v>8317</v>
      </c>
      <c r="O1966" t="s">
        <v>8347</v>
      </c>
      <c r="P1966" s="13">
        <f t="shared" si="121"/>
        <v>42452.272824074069</v>
      </c>
      <c r="Q1966" s="13">
        <f t="shared" si="122"/>
        <v>42482.272824074069</v>
      </c>
      <c r="R1966">
        <f t="shared" si="123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>
        <v>103</v>
      </c>
      <c r="L1967" t="s">
        <v>8291</v>
      </c>
      <c r="M1967">
        <f t="shared" si="120"/>
        <v>262</v>
      </c>
      <c r="N1967" s="12" t="s">
        <v>8317</v>
      </c>
      <c r="O1967" t="s">
        <v>8347</v>
      </c>
      <c r="P1967" s="13">
        <f t="shared" si="121"/>
        <v>40898.089236111111</v>
      </c>
      <c r="Q1967" s="13">
        <f t="shared" si="122"/>
        <v>40920.041666666664</v>
      </c>
      <c r="R1967">
        <f t="shared" si="123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>
        <v>1513</v>
      </c>
      <c r="L1968" t="s">
        <v>8291</v>
      </c>
      <c r="M1968">
        <f t="shared" si="120"/>
        <v>207</v>
      </c>
      <c r="N1968" s="12" t="s">
        <v>8317</v>
      </c>
      <c r="O1968" t="s">
        <v>8347</v>
      </c>
      <c r="P1968" s="13">
        <f t="shared" si="121"/>
        <v>41835.540486111109</v>
      </c>
      <c r="Q1968" s="13">
        <f t="shared" si="122"/>
        <v>41865.540486111109</v>
      </c>
      <c r="R1968">
        <f t="shared" si="123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>
        <v>405</v>
      </c>
      <c r="L1969" t="s">
        <v>8291</v>
      </c>
      <c r="M1969">
        <f t="shared" si="120"/>
        <v>370</v>
      </c>
      <c r="N1969" s="12" t="s">
        <v>8317</v>
      </c>
      <c r="O1969" t="s">
        <v>8347</v>
      </c>
      <c r="P1969" s="13">
        <f t="shared" si="121"/>
        <v>41730.663530092592</v>
      </c>
      <c r="Q1969" s="13">
        <f t="shared" si="122"/>
        <v>41760.663530092592</v>
      </c>
      <c r="R1969">
        <f t="shared" si="123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>
        <v>510</v>
      </c>
      <c r="L1970" t="s">
        <v>8291</v>
      </c>
      <c r="M1970">
        <f t="shared" si="120"/>
        <v>285</v>
      </c>
      <c r="N1970" s="12" t="s">
        <v>8317</v>
      </c>
      <c r="O1970" t="s">
        <v>8347</v>
      </c>
      <c r="P1970" s="13">
        <f t="shared" si="121"/>
        <v>42676.586979166663</v>
      </c>
      <c r="Q1970" s="13">
        <f t="shared" si="122"/>
        <v>42707.628645833334</v>
      </c>
      <c r="R1970">
        <f t="shared" si="123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>
        <v>1887</v>
      </c>
      <c r="L1971" t="s">
        <v>8291</v>
      </c>
      <c r="M1971">
        <f t="shared" si="120"/>
        <v>579</v>
      </c>
      <c r="N1971" s="12" t="s">
        <v>8317</v>
      </c>
      <c r="O1971" t="s">
        <v>8347</v>
      </c>
      <c r="P1971" s="13">
        <f t="shared" si="121"/>
        <v>42557.792453703703</v>
      </c>
      <c r="Q1971" s="13">
        <f t="shared" si="122"/>
        <v>42587.792453703703</v>
      </c>
      <c r="R1971">
        <f t="shared" si="123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>
        <v>701</v>
      </c>
      <c r="L1972" t="s">
        <v>8291</v>
      </c>
      <c r="M1972">
        <f t="shared" si="120"/>
        <v>1132</v>
      </c>
      <c r="N1972" s="12" t="s">
        <v>8317</v>
      </c>
      <c r="O1972" t="s">
        <v>8347</v>
      </c>
      <c r="P1972" s="13">
        <f t="shared" si="121"/>
        <v>41324.193298611113</v>
      </c>
      <c r="Q1972" s="13">
        <f t="shared" si="122"/>
        <v>41384.151631944449</v>
      </c>
      <c r="R1972">
        <f t="shared" si="123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>
        <v>3863</v>
      </c>
      <c r="L1973" t="s">
        <v>8291</v>
      </c>
      <c r="M1973">
        <f t="shared" si="120"/>
        <v>263</v>
      </c>
      <c r="N1973" s="12" t="s">
        <v>8317</v>
      </c>
      <c r="O1973" t="s">
        <v>8347</v>
      </c>
      <c r="P1973" s="13">
        <f t="shared" si="121"/>
        <v>41561.500706018516</v>
      </c>
      <c r="Q1973" s="13">
        <f t="shared" si="122"/>
        <v>41593.166666666664</v>
      </c>
      <c r="R1973">
        <f t="shared" si="123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>
        <v>238</v>
      </c>
      <c r="L1974" t="s">
        <v>8291</v>
      </c>
      <c r="M1974">
        <f t="shared" si="120"/>
        <v>674</v>
      </c>
      <c r="N1974" s="12" t="s">
        <v>8317</v>
      </c>
      <c r="O1974" t="s">
        <v>8347</v>
      </c>
      <c r="P1974" s="13">
        <f t="shared" si="121"/>
        <v>41201.012083333335</v>
      </c>
      <c r="Q1974" s="13">
        <f t="shared" si="122"/>
        <v>41231.053749999999</v>
      </c>
      <c r="R1974">
        <f t="shared" si="123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>
        <v>2051</v>
      </c>
      <c r="L1975" t="s">
        <v>8291</v>
      </c>
      <c r="M1975">
        <f t="shared" si="120"/>
        <v>257</v>
      </c>
      <c r="N1975" s="12" t="s">
        <v>8317</v>
      </c>
      <c r="O1975" t="s">
        <v>8347</v>
      </c>
      <c r="P1975" s="13">
        <f t="shared" si="121"/>
        <v>42549.722962962958</v>
      </c>
      <c r="Q1975" s="13">
        <f t="shared" si="122"/>
        <v>42588.291666666672</v>
      </c>
      <c r="R1975">
        <f t="shared" si="123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>
        <v>402</v>
      </c>
      <c r="L1976" t="s">
        <v>8291</v>
      </c>
      <c r="M1976">
        <f t="shared" si="120"/>
        <v>375</v>
      </c>
      <c r="N1976" s="12" t="s">
        <v>8317</v>
      </c>
      <c r="O1976" t="s">
        <v>8347</v>
      </c>
      <c r="P1976" s="13">
        <f t="shared" si="121"/>
        <v>41445.334131944444</v>
      </c>
      <c r="Q1976" s="13">
        <f t="shared" si="122"/>
        <v>41505.334131944444</v>
      </c>
      <c r="R1976">
        <f t="shared" si="123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>
        <v>253</v>
      </c>
      <c r="L1977" t="s">
        <v>8291</v>
      </c>
      <c r="M1977">
        <f t="shared" si="120"/>
        <v>209</v>
      </c>
      <c r="N1977" s="12" t="s">
        <v>8317</v>
      </c>
      <c r="O1977" t="s">
        <v>8347</v>
      </c>
      <c r="P1977" s="13">
        <f t="shared" si="121"/>
        <v>41313.755219907405</v>
      </c>
      <c r="Q1977" s="13">
        <f t="shared" si="122"/>
        <v>41343.755219907405</v>
      </c>
      <c r="R1977">
        <f t="shared" si="123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>
        <v>473</v>
      </c>
      <c r="L1978" t="s">
        <v>8291</v>
      </c>
      <c r="M1978">
        <f t="shared" si="120"/>
        <v>347</v>
      </c>
      <c r="N1978" s="12" t="s">
        <v>8317</v>
      </c>
      <c r="O1978" t="s">
        <v>8347</v>
      </c>
      <c r="P1978" s="13">
        <f t="shared" si="121"/>
        <v>41438.899594907409</v>
      </c>
      <c r="Q1978" s="13">
        <f t="shared" si="122"/>
        <v>41468.899594907409</v>
      </c>
      <c r="R1978">
        <f t="shared" si="123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>
        <v>821</v>
      </c>
      <c r="L1979" t="s">
        <v>8291</v>
      </c>
      <c r="M1979">
        <f t="shared" si="120"/>
        <v>402</v>
      </c>
      <c r="N1979" s="12" t="s">
        <v>8317</v>
      </c>
      <c r="O1979" t="s">
        <v>8347</v>
      </c>
      <c r="P1979" s="13">
        <f t="shared" si="121"/>
        <v>42311.216898148152</v>
      </c>
      <c r="Q1979" s="13">
        <f t="shared" si="122"/>
        <v>42357.332638888889</v>
      </c>
      <c r="R1979">
        <f t="shared" si="123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>
        <v>388</v>
      </c>
      <c r="L1980" t="s">
        <v>8291</v>
      </c>
      <c r="M1980">
        <f t="shared" si="120"/>
        <v>1027</v>
      </c>
      <c r="N1980" s="12" t="s">
        <v>8317</v>
      </c>
      <c r="O1980" t="s">
        <v>8347</v>
      </c>
      <c r="P1980" s="13">
        <f t="shared" si="121"/>
        <v>41039.225601851853</v>
      </c>
      <c r="Q1980" s="13">
        <f t="shared" si="122"/>
        <v>41072.291666666664</v>
      </c>
      <c r="R1980">
        <f t="shared" si="123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>
        <v>813</v>
      </c>
      <c r="L1981" t="s">
        <v>8291</v>
      </c>
      <c r="M1981">
        <f t="shared" si="120"/>
        <v>115</v>
      </c>
      <c r="N1981" s="12" t="s">
        <v>8317</v>
      </c>
      <c r="O1981" t="s">
        <v>8347</v>
      </c>
      <c r="P1981" s="13">
        <f t="shared" si="121"/>
        <v>42290.460023148145</v>
      </c>
      <c r="Q1981" s="13">
        <f t="shared" si="122"/>
        <v>42327.207638888889</v>
      </c>
      <c r="R1981">
        <f t="shared" si="123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>
        <v>1945</v>
      </c>
      <c r="L1982" t="s">
        <v>8291</v>
      </c>
      <c r="M1982">
        <f t="shared" si="120"/>
        <v>355</v>
      </c>
      <c r="N1982" s="12" t="s">
        <v>8317</v>
      </c>
      <c r="O1982" t="s">
        <v>8347</v>
      </c>
      <c r="P1982" s="13">
        <f t="shared" si="121"/>
        <v>42423.542384259257</v>
      </c>
      <c r="Q1982" s="13">
        <f t="shared" si="122"/>
        <v>42463.500717592593</v>
      </c>
      <c r="R1982">
        <f t="shared" si="123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>
        <v>12</v>
      </c>
      <c r="L1983" t="s">
        <v>8292</v>
      </c>
      <c r="M1983">
        <f t="shared" si="120"/>
        <v>5</v>
      </c>
      <c r="N1983" s="12" t="s">
        <v>8336</v>
      </c>
      <c r="O1983" t="s">
        <v>8348</v>
      </c>
      <c r="P1983" s="13">
        <f t="shared" si="121"/>
        <v>41799.725289351853</v>
      </c>
      <c r="Q1983" s="13">
        <f t="shared" si="122"/>
        <v>41829.725289351853</v>
      </c>
      <c r="R1983">
        <f t="shared" si="123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>
        <v>0</v>
      </c>
      <c r="L1984" t="s">
        <v>8292</v>
      </c>
      <c r="M1984">
        <f t="shared" si="120"/>
        <v>0</v>
      </c>
      <c r="N1984" s="12" t="s">
        <v>8336</v>
      </c>
      <c r="O1984" t="s">
        <v>8348</v>
      </c>
      <c r="P1984" s="13">
        <f t="shared" si="121"/>
        <v>42678.586655092593</v>
      </c>
      <c r="Q1984" s="13">
        <f t="shared" si="122"/>
        <v>42708.628321759257</v>
      </c>
      <c r="R1984">
        <f t="shared" si="123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>
        <v>16</v>
      </c>
      <c r="L1985" t="s">
        <v>8292</v>
      </c>
      <c r="M1985">
        <f t="shared" si="120"/>
        <v>4</v>
      </c>
      <c r="N1985" s="12" t="s">
        <v>8336</v>
      </c>
      <c r="O1985" t="s">
        <v>8348</v>
      </c>
      <c r="P1985" s="13">
        <f t="shared" si="121"/>
        <v>42593.011782407411</v>
      </c>
      <c r="Q1985" s="13">
        <f t="shared" si="122"/>
        <v>42615.291666666672</v>
      </c>
      <c r="R1985">
        <f t="shared" si="123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>
        <v>7</v>
      </c>
      <c r="L1986" t="s">
        <v>8292</v>
      </c>
      <c r="M1986">
        <f t="shared" ref="M1986:M2049" si="124">ROUND(E1986/D1986*100,0)</f>
        <v>21</v>
      </c>
      <c r="N1986" s="12" t="s">
        <v>8336</v>
      </c>
      <c r="O1986" t="s">
        <v>8348</v>
      </c>
      <c r="P1986" s="13">
        <f t="shared" ref="P1986:P2049" si="125">(((J1986/60)/60)/24)+DATE(1970,1,1)</f>
        <v>41913.790289351848</v>
      </c>
      <c r="Q1986" s="13">
        <f t="shared" ref="Q1986:Q2049" si="126">(((I1986/60)/60)/24)+DATE(1970,1,1)</f>
        <v>41973.831956018519</v>
      </c>
      <c r="R1986">
        <f t="shared" si="123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>
        <v>4</v>
      </c>
      <c r="L1987" t="s">
        <v>8292</v>
      </c>
      <c r="M1987">
        <f t="shared" si="124"/>
        <v>3</v>
      </c>
      <c r="N1987" s="12" t="s">
        <v>8336</v>
      </c>
      <c r="O1987" t="s">
        <v>8348</v>
      </c>
      <c r="P1987" s="13">
        <f t="shared" si="125"/>
        <v>42555.698738425926</v>
      </c>
      <c r="Q1987" s="13">
        <f t="shared" si="126"/>
        <v>42584.958333333328</v>
      </c>
      <c r="R1987">
        <f t="shared" ref="R1987:R2050" si="127">YEAR(P1987)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>
        <v>1</v>
      </c>
      <c r="L1988" t="s">
        <v>8292</v>
      </c>
      <c r="M1988">
        <f t="shared" si="124"/>
        <v>0</v>
      </c>
      <c r="N1988" s="12" t="s">
        <v>8336</v>
      </c>
      <c r="O1988" t="s">
        <v>8348</v>
      </c>
      <c r="P1988" s="13">
        <f t="shared" si="125"/>
        <v>42413.433831018512</v>
      </c>
      <c r="Q1988" s="13">
        <f t="shared" si="126"/>
        <v>42443.392164351855</v>
      </c>
      <c r="R1988">
        <f t="shared" si="127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>
        <v>28</v>
      </c>
      <c r="L1989" t="s">
        <v>8292</v>
      </c>
      <c r="M1989">
        <f t="shared" si="124"/>
        <v>42</v>
      </c>
      <c r="N1989" s="12" t="s">
        <v>8336</v>
      </c>
      <c r="O1989" t="s">
        <v>8348</v>
      </c>
      <c r="P1989" s="13">
        <f t="shared" si="125"/>
        <v>42034.639768518522</v>
      </c>
      <c r="Q1989" s="13">
        <f t="shared" si="126"/>
        <v>42064.639768518522</v>
      </c>
      <c r="R1989">
        <f t="shared" si="127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>
        <v>1</v>
      </c>
      <c r="L1990" t="s">
        <v>8292</v>
      </c>
      <c r="M1990">
        <f t="shared" si="124"/>
        <v>0</v>
      </c>
      <c r="N1990" s="12" t="s">
        <v>8336</v>
      </c>
      <c r="O1990" t="s">
        <v>8348</v>
      </c>
      <c r="P1990" s="13">
        <f t="shared" si="125"/>
        <v>42206.763217592597</v>
      </c>
      <c r="Q1990" s="13">
        <f t="shared" si="126"/>
        <v>42236.763217592597</v>
      </c>
      <c r="R1990">
        <f t="shared" si="127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>
        <v>1</v>
      </c>
      <c r="L1991" t="s">
        <v>8292</v>
      </c>
      <c r="M1991">
        <f t="shared" si="124"/>
        <v>1</v>
      </c>
      <c r="N1991" s="12" t="s">
        <v>8336</v>
      </c>
      <c r="O1991" t="s">
        <v>8348</v>
      </c>
      <c r="P1991" s="13">
        <f t="shared" si="125"/>
        <v>42685.680648148147</v>
      </c>
      <c r="Q1991" s="13">
        <f t="shared" si="126"/>
        <v>42715.680648148147</v>
      </c>
      <c r="R1991">
        <f t="shared" si="127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>
        <v>5</v>
      </c>
      <c r="L1992" t="s">
        <v>8292</v>
      </c>
      <c r="M1992">
        <f t="shared" si="124"/>
        <v>17</v>
      </c>
      <c r="N1992" s="12" t="s">
        <v>8336</v>
      </c>
      <c r="O1992" t="s">
        <v>8348</v>
      </c>
      <c r="P1992" s="13">
        <f t="shared" si="125"/>
        <v>42398.195972222224</v>
      </c>
      <c r="Q1992" s="13">
        <f t="shared" si="126"/>
        <v>42413.195972222224</v>
      </c>
      <c r="R1992">
        <f t="shared" si="127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>
        <v>3</v>
      </c>
      <c r="L1993" t="s">
        <v>8292</v>
      </c>
      <c r="M1993">
        <f t="shared" si="124"/>
        <v>7</v>
      </c>
      <c r="N1993" s="12" t="s">
        <v>8336</v>
      </c>
      <c r="O1993" t="s">
        <v>8348</v>
      </c>
      <c r="P1993" s="13">
        <f t="shared" si="125"/>
        <v>42167.89335648148</v>
      </c>
      <c r="Q1993" s="13">
        <f t="shared" si="126"/>
        <v>42188.89335648148</v>
      </c>
      <c r="R1993">
        <f t="shared" si="127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>
        <v>2</v>
      </c>
      <c r="L1994" t="s">
        <v>8292</v>
      </c>
      <c r="M1994">
        <f t="shared" si="124"/>
        <v>0</v>
      </c>
      <c r="N1994" s="12" t="s">
        <v>8336</v>
      </c>
      <c r="O1994" t="s">
        <v>8348</v>
      </c>
      <c r="P1994" s="13">
        <f t="shared" si="125"/>
        <v>42023.143414351856</v>
      </c>
      <c r="Q1994" s="13">
        <f t="shared" si="126"/>
        <v>42053.143414351856</v>
      </c>
      <c r="R1994">
        <f t="shared" si="127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>
        <v>0</v>
      </c>
      <c r="L1995" t="s">
        <v>8292</v>
      </c>
      <c r="M1995">
        <f t="shared" si="124"/>
        <v>0</v>
      </c>
      <c r="N1995" s="12" t="s">
        <v>8336</v>
      </c>
      <c r="O1995" t="s">
        <v>8348</v>
      </c>
      <c r="P1995" s="13">
        <f t="shared" si="125"/>
        <v>42329.58839120371</v>
      </c>
      <c r="Q1995" s="13">
        <f t="shared" si="126"/>
        <v>42359.58839120371</v>
      </c>
      <c r="R1995">
        <f t="shared" si="127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>
        <v>0</v>
      </c>
      <c r="L1996" t="s">
        <v>8292</v>
      </c>
      <c r="M1996">
        <f t="shared" si="124"/>
        <v>0</v>
      </c>
      <c r="N1996" s="12" t="s">
        <v>8336</v>
      </c>
      <c r="O1996" t="s">
        <v>8348</v>
      </c>
      <c r="P1996" s="13">
        <f t="shared" si="125"/>
        <v>42651.006273148145</v>
      </c>
      <c r="Q1996" s="13">
        <f t="shared" si="126"/>
        <v>42711.047939814816</v>
      </c>
      <c r="R1996">
        <f t="shared" si="127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>
        <v>3</v>
      </c>
      <c r="L1997" t="s">
        <v>8292</v>
      </c>
      <c r="M1997">
        <f t="shared" si="124"/>
        <v>8</v>
      </c>
      <c r="N1997" s="12" t="s">
        <v>8336</v>
      </c>
      <c r="O1997" t="s">
        <v>8348</v>
      </c>
      <c r="P1997" s="13">
        <f t="shared" si="125"/>
        <v>42181.902037037042</v>
      </c>
      <c r="Q1997" s="13">
        <f t="shared" si="126"/>
        <v>42201.902037037042</v>
      </c>
      <c r="R1997">
        <f t="shared" si="127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>
        <v>0</v>
      </c>
      <c r="L1998" t="s">
        <v>8292</v>
      </c>
      <c r="M1998">
        <f t="shared" si="124"/>
        <v>0</v>
      </c>
      <c r="N1998" s="12" t="s">
        <v>8336</v>
      </c>
      <c r="O1998" t="s">
        <v>8348</v>
      </c>
      <c r="P1998" s="13">
        <f t="shared" si="125"/>
        <v>41800.819571759261</v>
      </c>
      <c r="Q1998" s="13">
        <f t="shared" si="126"/>
        <v>41830.819571759261</v>
      </c>
      <c r="R1998">
        <f t="shared" si="127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>
        <v>0</v>
      </c>
      <c r="L1999" t="s">
        <v>8292</v>
      </c>
      <c r="M1999">
        <f t="shared" si="124"/>
        <v>0</v>
      </c>
      <c r="N1999" s="12" t="s">
        <v>8336</v>
      </c>
      <c r="O1999" t="s">
        <v>8348</v>
      </c>
      <c r="P1999" s="13">
        <f t="shared" si="125"/>
        <v>41847.930694444447</v>
      </c>
      <c r="Q1999" s="13">
        <f t="shared" si="126"/>
        <v>41877.930694444447</v>
      </c>
      <c r="R1999">
        <f t="shared" si="127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>
        <v>3</v>
      </c>
      <c r="L2000" t="s">
        <v>8292</v>
      </c>
      <c r="M2000">
        <f t="shared" si="124"/>
        <v>26</v>
      </c>
      <c r="N2000" s="12" t="s">
        <v>8336</v>
      </c>
      <c r="O2000" t="s">
        <v>8348</v>
      </c>
      <c r="P2000" s="13">
        <f t="shared" si="125"/>
        <v>41807.118495370371</v>
      </c>
      <c r="Q2000" s="13">
        <f t="shared" si="126"/>
        <v>41852.118495370371</v>
      </c>
      <c r="R2000">
        <f t="shared" si="127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>
        <v>7</v>
      </c>
      <c r="L2001" t="s">
        <v>8292</v>
      </c>
      <c r="M2001">
        <f t="shared" si="124"/>
        <v>1</v>
      </c>
      <c r="N2001" s="12" t="s">
        <v>8336</v>
      </c>
      <c r="O2001" t="s">
        <v>8348</v>
      </c>
      <c r="P2001" s="13">
        <f t="shared" si="125"/>
        <v>41926.482731481483</v>
      </c>
      <c r="Q2001" s="13">
        <f t="shared" si="126"/>
        <v>41956.524398148147</v>
      </c>
      <c r="R2001">
        <f t="shared" si="127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>
        <v>25</v>
      </c>
      <c r="L2002" t="s">
        <v>8292</v>
      </c>
      <c r="M2002">
        <f t="shared" si="124"/>
        <v>13</v>
      </c>
      <c r="N2002" s="12" t="s">
        <v>8336</v>
      </c>
      <c r="O2002" t="s">
        <v>8348</v>
      </c>
      <c r="P2002" s="13">
        <f t="shared" si="125"/>
        <v>42345.951539351852</v>
      </c>
      <c r="Q2002" s="13">
        <f t="shared" si="126"/>
        <v>42375.951539351852</v>
      </c>
      <c r="R2002">
        <f t="shared" si="127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>
        <v>1637</v>
      </c>
      <c r="L2003" t="s">
        <v>8291</v>
      </c>
      <c r="M2003">
        <f t="shared" si="124"/>
        <v>382</v>
      </c>
      <c r="N2003" s="12" t="s">
        <v>8317</v>
      </c>
      <c r="O2003" t="s">
        <v>8347</v>
      </c>
      <c r="P2003" s="13">
        <f t="shared" si="125"/>
        <v>42136.209675925929</v>
      </c>
      <c r="Q2003" s="13">
        <f t="shared" si="126"/>
        <v>42167.833333333328</v>
      </c>
      <c r="R2003">
        <f t="shared" si="127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>
        <v>1375</v>
      </c>
      <c r="L2004" t="s">
        <v>8291</v>
      </c>
      <c r="M2004">
        <f t="shared" si="124"/>
        <v>217</v>
      </c>
      <c r="N2004" s="12" t="s">
        <v>8317</v>
      </c>
      <c r="O2004" t="s">
        <v>8347</v>
      </c>
      <c r="P2004" s="13">
        <f t="shared" si="125"/>
        <v>42728.71230324074</v>
      </c>
      <c r="Q2004" s="13">
        <f t="shared" si="126"/>
        <v>42758.71230324074</v>
      </c>
      <c r="R2004">
        <f t="shared" si="127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>
        <v>17</v>
      </c>
      <c r="L2005" t="s">
        <v>8291</v>
      </c>
      <c r="M2005">
        <f t="shared" si="124"/>
        <v>312</v>
      </c>
      <c r="N2005" s="12" t="s">
        <v>8317</v>
      </c>
      <c r="O2005" t="s">
        <v>8347</v>
      </c>
      <c r="P2005" s="13">
        <f t="shared" si="125"/>
        <v>40347.125601851854</v>
      </c>
      <c r="Q2005" s="13">
        <f t="shared" si="126"/>
        <v>40361.958333333336</v>
      </c>
      <c r="R2005">
        <f t="shared" si="127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>
        <v>354</v>
      </c>
      <c r="L2006" t="s">
        <v>8291</v>
      </c>
      <c r="M2006">
        <f t="shared" si="124"/>
        <v>234</v>
      </c>
      <c r="N2006" s="12" t="s">
        <v>8317</v>
      </c>
      <c r="O2006" t="s">
        <v>8347</v>
      </c>
      <c r="P2006" s="13">
        <f t="shared" si="125"/>
        <v>41800.604895833334</v>
      </c>
      <c r="Q2006" s="13">
        <f t="shared" si="126"/>
        <v>41830.604895833334</v>
      </c>
      <c r="R2006">
        <f t="shared" si="127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>
        <v>191</v>
      </c>
      <c r="L2007" t="s">
        <v>8291</v>
      </c>
      <c r="M2007">
        <f t="shared" si="124"/>
        <v>124</v>
      </c>
      <c r="N2007" s="12" t="s">
        <v>8317</v>
      </c>
      <c r="O2007" t="s">
        <v>8347</v>
      </c>
      <c r="P2007" s="13">
        <f t="shared" si="125"/>
        <v>41535.812708333331</v>
      </c>
      <c r="Q2007" s="13">
        <f t="shared" si="126"/>
        <v>41563.165972222225</v>
      </c>
      <c r="R2007">
        <f t="shared" si="127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>
        <v>303</v>
      </c>
      <c r="L2008" t="s">
        <v>8291</v>
      </c>
      <c r="M2008">
        <f t="shared" si="124"/>
        <v>248</v>
      </c>
      <c r="N2008" s="12" t="s">
        <v>8317</v>
      </c>
      <c r="O2008" t="s">
        <v>8347</v>
      </c>
      <c r="P2008" s="13">
        <f t="shared" si="125"/>
        <v>41941.500520833331</v>
      </c>
      <c r="Q2008" s="13">
        <f t="shared" si="126"/>
        <v>41976.542187500003</v>
      </c>
      <c r="R2008">
        <f t="shared" si="127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>
        <v>137</v>
      </c>
      <c r="L2009" t="s">
        <v>8291</v>
      </c>
      <c r="M2009">
        <f t="shared" si="124"/>
        <v>116</v>
      </c>
      <c r="N2009" s="12" t="s">
        <v>8317</v>
      </c>
      <c r="O2009" t="s">
        <v>8347</v>
      </c>
      <c r="P2009" s="13">
        <f t="shared" si="125"/>
        <v>40347.837800925925</v>
      </c>
      <c r="Q2009" s="13">
        <f t="shared" si="126"/>
        <v>40414.166666666664</v>
      </c>
      <c r="R2009">
        <f t="shared" si="127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>
        <v>41</v>
      </c>
      <c r="L2010" t="s">
        <v>8291</v>
      </c>
      <c r="M2010">
        <f t="shared" si="124"/>
        <v>117</v>
      </c>
      <c r="N2010" s="12" t="s">
        <v>8317</v>
      </c>
      <c r="O2010" t="s">
        <v>8347</v>
      </c>
      <c r="P2010" s="13">
        <f t="shared" si="125"/>
        <v>40761.604421296295</v>
      </c>
      <c r="Q2010" s="13">
        <f t="shared" si="126"/>
        <v>40805.604421296295</v>
      </c>
      <c r="R2010">
        <f t="shared" si="127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>
        <v>398</v>
      </c>
      <c r="L2011" t="s">
        <v>8291</v>
      </c>
      <c r="M2011">
        <f t="shared" si="124"/>
        <v>305</v>
      </c>
      <c r="N2011" s="12" t="s">
        <v>8317</v>
      </c>
      <c r="O2011" t="s">
        <v>8347</v>
      </c>
      <c r="P2011" s="13">
        <f t="shared" si="125"/>
        <v>42661.323414351849</v>
      </c>
      <c r="Q2011" s="13">
        <f t="shared" si="126"/>
        <v>42697.365081018521</v>
      </c>
      <c r="R2011">
        <f t="shared" si="127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>
        <v>1737</v>
      </c>
      <c r="L2012" t="s">
        <v>8291</v>
      </c>
      <c r="M2012">
        <f t="shared" si="124"/>
        <v>320</v>
      </c>
      <c r="N2012" s="12" t="s">
        <v>8317</v>
      </c>
      <c r="O2012" t="s">
        <v>8347</v>
      </c>
      <c r="P2012" s="13">
        <f t="shared" si="125"/>
        <v>42570.996423611112</v>
      </c>
      <c r="Q2012" s="13">
        <f t="shared" si="126"/>
        <v>42600.996423611112</v>
      </c>
      <c r="R2012">
        <f t="shared" si="127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>
        <v>971</v>
      </c>
      <c r="L2013" t="s">
        <v>8291</v>
      </c>
      <c r="M2013">
        <f t="shared" si="124"/>
        <v>820</v>
      </c>
      <c r="N2013" s="12" t="s">
        <v>8317</v>
      </c>
      <c r="O2013" t="s">
        <v>8347</v>
      </c>
      <c r="P2013" s="13">
        <f t="shared" si="125"/>
        <v>42347.358483796299</v>
      </c>
      <c r="Q2013" s="13">
        <f t="shared" si="126"/>
        <v>42380.958333333328</v>
      </c>
      <c r="R2013">
        <f t="shared" si="127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>
        <v>183</v>
      </c>
      <c r="L2014" t="s">
        <v>8291</v>
      </c>
      <c r="M2014">
        <f t="shared" si="124"/>
        <v>235</v>
      </c>
      <c r="N2014" s="12" t="s">
        <v>8317</v>
      </c>
      <c r="O2014" t="s">
        <v>8347</v>
      </c>
      <c r="P2014" s="13">
        <f t="shared" si="125"/>
        <v>42010.822233796294</v>
      </c>
      <c r="Q2014" s="13">
        <f t="shared" si="126"/>
        <v>42040.822233796294</v>
      </c>
      <c r="R2014">
        <f t="shared" si="127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>
        <v>4562</v>
      </c>
      <c r="L2015" t="s">
        <v>8291</v>
      </c>
      <c r="M2015">
        <f t="shared" si="124"/>
        <v>495</v>
      </c>
      <c r="N2015" s="12" t="s">
        <v>8317</v>
      </c>
      <c r="O2015" t="s">
        <v>8347</v>
      </c>
      <c r="P2015" s="13">
        <f t="shared" si="125"/>
        <v>42499.960810185185</v>
      </c>
      <c r="Q2015" s="13">
        <f t="shared" si="126"/>
        <v>42559.960810185185</v>
      </c>
      <c r="R2015">
        <f t="shared" si="127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>
        <v>26457</v>
      </c>
      <c r="L2016" t="s">
        <v>8291</v>
      </c>
      <c r="M2016">
        <f t="shared" si="124"/>
        <v>7814</v>
      </c>
      <c r="N2016" s="12" t="s">
        <v>8317</v>
      </c>
      <c r="O2016" t="s">
        <v>8347</v>
      </c>
      <c r="P2016" s="13">
        <f t="shared" si="125"/>
        <v>41324.214571759258</v>
      </c>
      <c r="Q2016" s="13">
        <f t="shared" si="126"/>
        <v>41358.172905092593</v>
      </c>
      <c r="R2016">
        <f t="shared" si="127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>
        <v>162</v>
      </c>
      <c r="L2017" t="s">
        <v>8291</v>
      </c>
      <c r="M2017">
        <f t="shared" si="124"/>
        <v>113</v>
      </c>
      <c r="N2017" s="12" t="s">
        <v>8317</v>
      </c>
      <c r="O2017" t="s">
        <v>8347</v>
      </c>
      <c r="P2017" s="13">
        <f t="shared" si="125"/>
        <v>40765.876886574071</v>
      </c>
      <c r="Q2017" s="13">
        <f t="shared" si="126"/>
        <v>40795.876886574071</v>
      </c>
      <c r="R2017">
        <f t="shared" si="127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>
        <v>479</v>
      </c>
      <c r="L2018" t="s">
        <v>8291</v>
      </c>
      <c r="M2018">
        <f t="shared" si="124"/>
        <v>922</v>
      </c>
      <c r="N2018" s="12" t="s">
        <v>8317</v>
      </c>
      <c r="O2018" t="s">
        <v>8347</v>
      </c>
      <c r="P2018" s="13">
        <f t="shared" si="125"/>
        <v>41312.88077546296</v>
      </c>
      <c r="Q2018" s="13">
        <f t="shared" si="126"/>
        <v>41342.88077546296</v>
      </c>
      <c r="R2018">
        <f t="shared" si="127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>
        <v>426</v>
      </c>
      <c r="L2019" t="s">
        <v>8291</v>
      </c>
      <c r="M2019">
        <f t="shared" si="124"/>
        <v>125</v>
      </c>
      <c r="N2019" s="12" t="s">
        <v>8317</v>
      </c>
      <c r="O2019" t="s">
        <v>8347</v>
      </c>
      <c r="P2019" s="13">
        <f t="shared" si="125"/>
        <v>40961.057349537034</v>
      </c>
      <c r="Q2019" s="13">
        <f t="shared" si="126"/>
        <v>40992.166666666664</v>
      </c>
      <c r="R2019">
        <f t="shared" si="127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>
        <v>450</v>
      </c>
      <c r="L2020" t="s">
        <v>8291</v>
      </c>
      <c r="M2020">
        <f t="shared" si="124"/>
        <v>102</v>
      </c>
      <c r="N2020" s="12" t="s">
        <v>8317</v>
      </c>
      <c r="O2020" t="s">
        <v>8347</v>
      </c>
      <c r="P2020" s="13">
        <f t="shared" si="125"/>
        <v>42199.365844907406</v>
      </c>
      <c r="Q2020" s="13">
        <f t="shared" si="126"/>
        <v>42229.365844907406</v>
      </c>
      <c r="R2020">
        <f t="shared" si="127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>
        <v>1780</v>
      </c>
      <c r="L2021" t="s">
        <v>8291</v>
      </c>
      <c r="M2021">
        <f t="shared" si="124"/>
        <v>485</v>
      </c>
      <c r="N2021" s="12" t="s">
        <v>8317</v>
      </c>
      <c r="O2021" t="s">
        <v>8347</v>
      </c>
      <c r="P2021" s="13">
        <f t="shared" si="125"/>
        <v>42605.70857638889</v>
      </c>
      <c r="Q2021" s="13">
        <f t="shared" si="126"/>
        <v>42635.70857638889</v>
      </c>
      <c r="R2021">
        <f t="shared" si="127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>
        <v>122</v>
      </c>
      <c r="L2022" t="s">
        <v>8291</v>
      </c>
      <c r="M2022">
        <f t="shared" si="124"/>
        <v>192</v>
      </c>
      <c r="N2022" s="12" t="s">
        <v>8317</v>
      </c>
      <c r="O2022" t="s">
        <v>8347</v>
      </c>
      <c r="P2022" s="13">
        <f t="shared" si="125"/>
        <v>41737.097499999996</v>
      </c>
      <c r="Q2022" s="13">
        <f t="shared" si="126"/>
        <v>41773.961111111108</v>
      </c>
      <c r="R2022">
        <f t="shared" si="127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>
        <v>95</v>
      </c>
      <c r="L2023" t="s">
        <v>8291</v>
      </c>
      <c r="M2023">
        <f t="shared" si="124"/>
        <v>281</v>
      </c>
      <c r="N2023" s="12" t="s">
        <v>8317</v>
      </c>
      <c r="O2023" t="s">
        <v>8347</v>
      </c>
      <c r="P2023" s="13">
        <f t="shared" si="125"/>
        <v>41861.070567129631</v>
      </c>
      <c r="Q2023" s="13">
        <f t="shared" si="126"/>
        <v>41906.070567129631</v>
      </c>
      <c r="R2023">
        <f t="shared" si="127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>
        <v>325</v>
      </c>
      <c r="L2024" t="s">
        <v>8291</v>
      </c>
      <c r="M2024">
        <f t="shared" si="124"/>
        <v>125</v>
      </c>
      <c r="N2024" s="12" t="s">
        <v>8317</v>
      </c>
      <c r="O2024" t="s">
        <v>8347</v>
      </c>
      <c r="P2024" s="13">
        <f t="shared" si="125"/>
        <v>42502.569120370375</v>
      </c>
      <c r="Q2024" s="13">
        <f t="shared" si="126"/>
        <v>42532.569120370375</v>
      </c>
      <c r="R2024">
        <f t="shared" si="127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>
        <v>353</v>
      </c>
      <c r="L2025" t="s">
        <v>8291</v>
      </c>
      <c r="M2025">
        <f t="shared" si="124"/>
        <v>161</v>
      </c>
      <c r="N2025" s="12" t="s">
        <v>8317</v>
      </c>
      <c r="O2025" t="s">
        <v>8347</v>
      </c>
      <c r="P2025" s="13">
        <f t="shared" si="125"/>
        <v>42136.420752314814</v>
      </c>
      <c r="Q2025" s="13">
        <f t="shared" si="126"/>
        <v>42166.420752314814</v>
      </c>
      <c r="R2025">
        <f t="shared" si="127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>
        <v>105</v>
      </c>
      <c r="L2026" t="s">
        <v>8291</v>
      </c>
      <c r="M2026">
        <f t="shared" si="124"/>
        <v>585</v>
      </c>
      <c r="N2026" s="12" t="s">
        <v>8317</v>
      </c>
      <c r="O2026" t="s">
        <v>8347</v>
      </c>
      <c r="P2026" s="13">
        <f t="shared" si="125"/>
        <v>41099.966944444444</v>
      </c>
      <c r="Q2026" s="13">
        <f t="shared" si="126"/>
        <v>41134.125</v>
      </c>
      <c r="R2026">
        <f t="shared" si="127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>
        <v>729</v>
      </c>
      <c r="L2027" t="s">
        <v>8291</v>
      </c>
      <c r="M2027">
        <f t="shared" si="124"/>
        <v>201</v>
      </c>
      <c r="N2027" s="12" t="s">
        <v>8317</v>
      </c>
      <c r="O2027" t="s">
        <v>8347</v>
      </c>
      <c r="P2027" s="13">
        <f t="shared" si="125"/>
        <v>42136.184560185182</v>
      </c>
      <c r="Q2027" s="13">
        <f t="shared" si="126"/>
        <v>42166.184560185182</v>
      </c>
      <c r="R2027">
        <f t="shared" si="127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>
        <v>454</v>
      </c>
      <c r="L2028" t="s">
        <v>8291</v>
      </c>
      <c r="M2028">
        <f t="shared" si="124"/>
        <v>133</v>
      </c>
      <c r="N2028" s="12" t="s">
        <v>8317</v>
      </c>
      <c r="O2028" t="s">
        <v>8347</v>
      </c>
      <c r="P2028" s="13">
        <f t="shared" si="125"/>
        <v>41704.735937500001</v>
      </c>
      <c r="Q2028" s="13">
        <f t="shared" si="126"/>
        <v>41750.165972222225</v>
      </c>
      <c r="R2028">
        <f t="shared" si="127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>
        <v>539</v>
      </c>
      <c r="L2029" t="s">
        <v>8291</v>
      </c>
      <c r="M2029">
        <f t="shared" si="124"/>
        <v>120</v>
      </c>
      <c r="N2029" s="12" t="s">
        <v>8317</v>
      </c>
      <c r="O2029" t="s">
        <v>8347</v>
      </c>
      <c r="P2029" s="13">
        <f t="shared" si="125"/>
        <v>42048.813877314817</v>
      </c>
      <c r="Q2029" s="13">
        <f t="shared" si="126"/>
        <v>42093.772210648152</v>
      </c>
      <c r="R2029">
        <f t="shared" si="127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>
        <v>79</v>
      </c>
      <c r="L2030" t="s">
        <v>8291</v>
      </c>
      <c r="M2030">
        <f t="shared" si="124"/>
        <v>126</v>
      </c>
      <c r="N2030" s="12" t="s">
        <v>8317</v>
      </c>
      <c r="O2030" t="s">
        <v>8347</v>
      </c>
      <c r="P2030" s="13">
        <f t="shared" si="125"/>
        <v>40215.919050925928</v>
      </c>
      <c r="Q2030" s="13">
        <f t="shared" si="126"/>
        <v>40252.913194444445</v>
      </c>
      <c r="R2030">
        <f t="shared" si="127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>
        <v>94</v>
      </c>
      <c r="L2031" t="s">
        <v>8291</v>
      </c>
      <c r="M2031">
        <f t="shared" si="124"/>
        <v>361</v>
      </c>
      <c r="N2031" s="12" t="s">
        <v>8317</v>
      </c>
      <c r="O2031" t="s">
        <v>8347</v>
      </c>
      <c r="P2031" s="13">
        <f t="shared" si="125"/>
        <v>41848.021770833337</v>
      </c>
      <c r="Q2031" s="13">
        <f t="shared" si="126"/>
        <v>41878.021770833337</v>
      </c>
      <c r="R2031">
        <f t="shared" si="127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>
        <v>625</v>
      </c>
      <c r="L2032" t="s">
        <v>8291</v>
      </c>
      <c r="M2032">
        <f t="shared" si="124"/>
        <v>226</v>
      </c>
      <c r="N2032" s="12" t="s">
        <v>8317</v>
      </c>
      <c r="O2032" t="s">
        <v>8347</v>
      </c>
      <c r="P2032" s="13">
        <f t="shared" si="125"/>
        <v>41212.996481481481</v>
      </c>
      <c r="Q2032" s="13">
        <f t="shared" si="126"/>
        <v>41242.996481481481</v>
      </c>
      <c r="R2032">
        <f t="shared" si="127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>
        <v>508</v>
      </c>
      <c r="L2033" t="s">
        <v>8291</v>
      </c>
      <c r="M2033">
        <f t="shared" si="124"/>
        <v>120</v>
      </c>
      <c r="N2033" s="12" t="s">
        <v>8317</v>
      </c>
      <c r="O2033" t="s">
        <v>8347</v>
      </c>
      <c r="P2033" s="13">
        <f t="shared" si="125"/>
        <v>41975.329317129625</v>
      </c>
      <c r="Q2033" s="13">
        <f t="shared" si="126"/>
        <v>42013.041666666672</v>
      </c>
      <c r="R2033">
        <f t="shared" si="127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>
        <v>531</v>
      </c>
      <c r="L2034" t="s">
        <v>8291</v>
      </c>
      <c r="M2034">
        <f t="shared" si="124"/>
        <v>304</v>
      </c>
      <c r="N2034" s="12" t="s">
        <v>8317</v>
      </c>
      <c r="O2034" t="s">
        <v>8347</v>
      </c>
      <c r="P2034" s="13">
        <f t="shared" si="125"/>
        <v>42689.565671296295</v>
      </c>
      <c r="Q2034" s="13">
        <f t="shared" si="126"/>
        <v>42719.208333333328</v>
      </c>
      <c r="R2034">
        <f t="shared" si="127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>
        <v>158</v>
      </c>
      <c r="L2035" t="s">
        <v>8291</v>
      </c>
      <c r="M2035">
        <f t="shared" si="124"/>
        <v>179</v>
      </c>
      <c r="N2035" s="12" t="s">
        <v>8317</v>
      </c>
      <c r="O2035" t="s">
        <v>8347</v>
      </c>
      <c r="P2035" s="13">
        <f t="shared" si="125"/>
        <v>41725.082384259258</v>
      </c>
      <c r="Q2035" s="13">
        <f t="shared" si="126"/>
        <v>41755.082384259258</v>
      </c>
      <c r="R2035">
        <f t="shared" si="127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>
        <v>508</v>
      </c>
      <c r="L2036" t="s">
        <v>8291</v>
      </c>
      <c r="M2036">
        <f t="shared" si="124"/>
        <v>387</v>
      </c>
      <c r="N2036" s="12" t="s">
        <v>8317</v>
      </c>
      <c r="O2036" t="s">
        <v>8347</v>
      </c>
      <c r="P2036" s="13">
        <f t="shared" si="125"/>
        <v>42076.130011574074</v>
      </c>
      <c r="Q2036" s="13">
        <f t="shared" si="126"/>
        <v>42131.290277777778</v>
      </c>
      <c r="R2036">
        <f t="shared" si="127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>
        <v>644</v>
      </c>
      <c r="L2037" t="s">
        <v>8291</v>
      </c>
      <c r="M2037">
        <f t="shared" si="124"/>
        <v>211</v>
      </c>
      <c r="N2037" s="12" t="s">
        <v>8317</v>
      </c>
      <c r="O2037" t="s">
        <v>8347</v>
      </c>
      <c r="P2037" s="13">
        <f t="shared" si="125"/>
        <v>42311.625081018516</v>
      </c>
      <c r="Q2037" s="13">
        <f t="shared" si="126"/>
        <v>42357.041666666672</v>
      </c>
      <c r="R2037">
        <f t="shared" si="127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>
        <v>848</v>
      </c>
      <c r="L2038" t="s">
        <v>8291</v>
      </c>
      <c r="M2038">
        <f t="shared" si="124"/>
        <v>132</v>
      </c>
      <c r="N2038" s="12" t="s">
        <v>8317</v>
      </c>
      <c r="O2038" t="s">
        <v>8347</v>
      </c>
      <c r="P2038" s="13">
        <f t="shared" si="125"/>
        <v>41738.864803240744</v>
      </c>
      <c r="Q2038" s="13">
        <f t="shared" si="126"/>
        <v>41768.864803240744</v>
      </c>
      <c r="R2038">
        <f t="shared" si="127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>
        <v>429</v>
      </c>
      <c r="L2039" t="s">
        <v>8291</v>
      </c>
      <c r="M2039">
        <f t="shared" si="124"/>
        <v>300</v>
      </c>
      <c r="N2039" s="12" t="s">
        <v>8317</v>
      </c>
      <c r="O2039" t="s">
        <v>8347</v>
      </c>
      <c r="P2039" s="13">
        <f t="shared" si="125"/>
        <v>41578.210104166668</v>
      </c>
      <c r="Q2039" s="13">
        <f t="shared" si="126"/>
        <v>41638.251770833333</v>
      </c>
      <c r="R2039">
        <f t="shared" si="127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>
        <v>204</v>
      </c>
      <c r="L2040" t="s">
        <v>8291</v>
      </c>
      <c r="M2040">
        <f t="shared" si="124"/>
        <v>421</v>
      </c>
      <c r="N2040" s="12" t="s">
        <v>8317</v>
      </c>
      <c r="O2040" t="s">
        <v>8347</v>
      </c>
      <c r="P2040" s="13">
        <f t="shared" si="125"/>
        <v>41424.27107638889</v>
      </c>
      <c r="Q2040" s="13">
        <f t="shared" si="126"/>
        <v>41456.75</v>
      </c>
      <c r="R2040">
        <f t="shared" si="127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>
        <v>379</v>
      </c>
      <c r="L2041" t="s">
        <v>8291</v>
      </c>
      <c r="M2041">
        <f t="shared" si="124"/>
        <v>136</v>
      </c>
      <c r="N2041" s="12" t="s">
        <v>8317</v>
      </c>
      <c r="O2041" t="s">
        <v>8347</v>
      </c>
      <c r="P2041" s="13">
        <f t="shared" si="125"/>
        <v>42675.438946759255</v>
      </c>
      <c r="Q2041" s="13">
        <f t="shared" si="126"/>
        <v>42705.207638888889</v>
      </c>
      <c r="R2041">
        <f t="shared" si="127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>
        <v>271</v>
      </c>
      <c r="L2042" t="s">
        <v>8291</v>
      </c>
      <c r="M2042">
        <f t="shared" si="124"/>
        <v>248</v>
      </c>
      <c r="N2042" s="12" t="s">
        <v>8317</v>
      </c>
      <c r="O2042" t="s">
        <v>8347</v>
      </c>
      <c r="P2042" s="13">
        <f t="shared" si="125"/>
        <v>41578.927118055559</v>
      </c>
      <c r="Q2042" s="13">
        <f t="shared" si="126"/>
        <v>41593.968784722223</v>
      </c>
      <c r="R2042">
        <f t="shared" si="127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>
        <v>120</v>
      </c>
      <c r="L2043" t="s">
        <v>8291</v>
      </c>
      <c r="M2043">
        <f t="shared" si="124"/>
        <v>182</v>
      </c>
      <c r="N2043" s="12" t="s">
        <v>8317</v>
      </c>
      <c r="O2043" t="s">
        <v>8347</v>
      </c>
      <c r="P2043" s="13">
        <f t="shared" si="125"/>
        <v>42654.525775462964</v>
      </c>
      <c r="Q2043" s="13">
        <f t="shared" si="126"/>
        <v>42684.567442129628</v>
      </c>
      <c r="R2043">
        <f t="shared" si="127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>
        <v>140</v>
      </c>
      <c r="L2044" t="s">
        <v>8291</v>
      </c>
      <c r="M2044">
        <f t="shared" si="124"/>
        <v>124</v>
      </c>
      <c r="N2044" s="12" t="s">
        <v>8317</v>
      </c>
      <c r="O2044" t="s">
        <v>8347</v>
      </c>
      <c r="P2044" s="13">
        <f t="shared" si="125"/>
        <v>42331.708032407405</v>
      </c>
      <c r="Q2044" s="13">
        <f t="shared" si="126"/>
        <v>42391.708032407405</v>
      </c>
      <c r="R2044">
        <f t="shared" si="127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>
        <v>193</v>
      </c>
      <c r="L2045" t="s">
        <v>8291</v>
      </c>
      <c r="M2045">
        <f t="shared" si="124"/>
        <v>506</v>
      </c>
      <c r="N2045" s="12" t="s">
        <v>8317</v>
      </c>
      <c r="O2045" t="s">
        <v>8347</v>
      </c>
      <c r="P2045" s="13">
        <f t="shared" si="125"/>
        <v>42661.176817129628</v>
      </c>
      <c r="Q2045" s="13">
        <f t="shared" si="126"/>
        <v>42715.207638888889</v>
      </c>
      <c r="R2045">
        <f t="shared" si="127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>
        <v>180</v>
      </c>
      <c r="L2046" t="s">
        <v>8291</v>
      </c>
      <c r="M2046">
        <f t="shared" si="124"/>
        <v>108</v>
      </c>
      <c r="N2046" s="12" t="s">
        <v>8317</v>
      </c>
      <c r="O2046" t="s">
        <v>8347</v>
      </c>
      <c r="P2046" s="13">
        <f t="shared" si="125"/>
        <v>42138.684189814812</v>
      </c>
      <c r="Q2046" s="13">
        <f t="shared" si="126"/>
        <v>42168.684189814812</v>
      </c>
      <c r="R2046">
        <f t="shared" si="127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>
        <v>263</v>
      </c>
      <c r="L2047" t="s">
        <v>8291</v>
      </c>
      <c r="M2047">
        <f t="shared" si="124"/>
        <v>819</v>
      </c>
      <c r="N2047" s="12" t="s">
        <v>8317</v>
      </c>
      <c r="O2047" t="s">
        <v>8347</v>
      </c>
      <c r="P2047" s="13">
        <f t="shared" si="125"/>
        <v>41069.088506944441</v>
      </c>
      <c r="Q2047" s="13">
        <f t="shared" si="126"/>
        <v>41099.088506944441</v>
      </c>
      <c r="R2047">
        <f t="shared" si="127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>
        <v>217</v>
      </c>
      <c r="L2048" t="s">
        <v>8291</v>
      </c>
      <c r="M2048">
        <f t="shared" si="124"/>
        <v>121</v>
      </c>
      <c r="N2048" s="12" t="s">
        <v>8317</v>
      </c>
      <c r="O2048" t="s">
        <v>8347</v>
      </c>
      <c r="P2048" s="13">
        <f t="shared" si="125"/>
        <v>41387.171805555554</v>
      </c>
      <c r="Q2048" s="13">
        <f t="shared" si="126"/>
        <v>41417.171805555554</v>
      </c>
      <c r="R2048">
        <f t="shared" si="127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>
        <v>443</v>
      </c>
      <c r="L2049" t="s">
        <v>8291</v>
      </c>
      <c r="M2049">
        <f t="shared" si="124"/>
        <v>103</v>
      </c>
      <c r="N2049" s="12" t="s">
        <v>8317</v>
      </c>
      <c r="O2049" t="s">
        <v>8347</v>
      </c>
      <c r="P2049" s="13">
        <f t="shared" si="125"/>
        <v>42081.903587962966</v>
      </c>
      <c r="Q2049" s="13">
        <f t="shared" si="126"/>
        <v>42111</v>
      </c>
      <c r="R2049">
        <f t="shared" si="127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>
        <v>1373</v>
      </c>
      <c r="L2050" t="s">
        <v>8291</v>
      </c>
      <c r="M2050">
        <f t="shared" ref="M2050:M2113" si="128">ROUND(E2050/D2050*100,0)</f>
        <v>148</v>
      </c>
      <c r="N2050" s="12" t="s">
        <v>8317</v>
      </c>
      <c r="O2050" t="s">
        <v>8347</v>
      </c>
      <c r="P2050" s="13">
        <f t="shared" ref="P2050:P2113" si="129">(((J2050/60)/60)/24)+DATE(1970,1,1)</f>
        <v>41387.651516203703</v>
      </c>
      <c r="Q2050" s="13">
        <f t="shared" ref="Q2050:Q2113" si="130">(((I2050/60)/60)/24)+DATE(1970,1,1)</f>
        <v>41417.651516203703</v>
      </c>
      <c r="R2050">
        <f t="shared" si="127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>
        <v>742</v>
      </c>
      <c r="L2051" t="s">
        <v>8291</v>
      </c>
      <c r="M2051">
        <f t="shared" si="128"/>
        <v>120</v>
      </c>
      <c r="N2051" s="12" t="s">
        <v>8317</v>
      </c>
      <c r="O2051" t="s">
        <v>8347</v>
      </c>
      <c r="P2051" s="13">
        <f t="shared" si="129"/>
        <v>41575.527349537035</v>
      </c>
      <c r="Q2051" s="13">
        <f t="shared" si="130"/>
        <v>41610.957638888889</v>
      </c>
      <c r="R2051">
        <f t="shared" ref="R2051:R2114" si="131">YEAR(P2051)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>
        <v>170</v>
      </c>
      <c r="L2052" t="s">
        <v>8291</v>
      </c>
      <c r="M2052">
        <f t="shared" si="128"/>
        <v>473</v>
      </c>
      <c r="N2052" s="12" t="s">
        <v>8317</v>
      </c>
      <c r="O2052" t="s">
        <v>8347</v>
      </c>
      <c r="P2052" s="13">
        <f t="shared" si="129"/>
        <v>42115.071504629625</v>
      </c>
      <c r="Q2052" s="13">
        <f t="shared" si="130"/>
        <v>42155.071504629625</v>
      </c>
      <c r="R2052">
        <f t="shared" si="131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>
        <v>242</v>
      </c>
      <c r="L2053" t="s">
        <v>8291</v>
      </c>
      <c r="M2053">
        <f t="shared" si="128"/>
        <v>130</v>
      </c>
      <c r="N2053" s="12" t="s">
        <v>8317</v>
      </c>
      <c r="O2053" t="s">
        <v>8347</v>
      </c>
      <c r="P2053" s="13">
        <f t="shared" si="129"/>
        <v>41604.022418981483</v>
      </c>
      <c r="Q2053" s="13">
        <f t="shared" si="130"/>
        <v>41634.022418981483</v>
      </c>
      <c r="R2053">
        <f t="shared" si="131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>
        <v>541</v>
      </c>
      <c r="L2054" t="s">
        <v>8291</v>
      </c>
      <c r="M2054">
        <f t="shared" si="128"/>
        <v>353</v>
      </c>
      <c r="N2054" s="12" t="s">
        <v>8317</v>
      </c>
      <c r="O2054" t="s">
        <v>8347</v>
      </c>
      <c r="P2054" s="13">
        <f t="shared" si="129"/>
        <v>42375.08394675926</v>
      </c>
      <c r="Q2054" s="13">
        <f t="shared" si="130"/>
        <v>42420.08394675926</v>
      </c>
      <c r="R2054">
        <f t="shared" si="131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>
        <v>121</v>
      </c>
      <c r="L2055" t="s">
        <v>8291</v>
      </c>
      <c r="M2055">
        <f t="shared" si="128"/>
        <v>101</v>
      </c>
      <c r="N2055" s="12" t="s">
        <v>8317</v>
      </c>
      <c r="O2055" t="s">
        <v>8347</v>
      </c>
      <c r="P2055" s="13">
        <f t="shared" si="129"/>
        <v>42303.617488425924</v>
      </c>
      <c r="Q2055" s="13">
        <f t="shared" si="130"/>
        <v>42333.659155092595</v>
      </c>
      <c r="R2055">
        <f t="shared" si="131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>
        <v>621</v>
      </c>
      <c r="L2056" t="s">
        <v>8291</v>
      </c>
      <c r="M2056">
        <f t="shared" si="128"/>
        <v>114</v>
      </c>
      <c r="N2056" s="12" t="s">
        <v>8317</v>
      </c>
      <c r="O2056" t="s">
        <v>8347</v>
      </c>
      <c r="P2056" s="13">
        <f t="shared" si="129"/>
        <v>41731.520949074074</v>
      </c>
      <c r="Q2056" s="13">
        <f t="shared" si="130"/>
        <v>41761.520949074074</v>
      </c>
      <c r="R2056">
        <f t="shared" si="131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>
        <v>101</v>
      </c>
      <c r="L2057" t="s">
        <v>8291</v>
      </c>
      <c r="M2057">
        <f t="shared" si="128"/>
        <v>167</v>
      </c>
      <c r="N2057" s="12" t="s">
        <v>8317</v>
      </c>
      <c r="O2057" t="s">
        <v>8347</v>
      </c>
      <c r="P2057" s="13">
        <f t="shared" si="129"/>
        <v>41946.674108796295</v>
      </c>
      <c r="Q2057" s="13">
        <f t="shared" si="130"/>
        <v>41976.166666666672</v>
      </c>
      <c r="R2057">
        <f t="shared" si="131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>
        <v>554</v>
      </c>
      <c r="L2058" t="s">
        <v>8291</v>
      </c>
      <c r="M2058">
        <f t="shared" si="128"/>
        <v>153</v>
      </c>
      <c r="N2058" s="12" t="s">
        <v>8317</v>
      </c>
      <c r="O2058" t="s">
        <v>8347</v>
      </c>
      <c r="P2058" s="13">
        <f t="shared" si="129"/>
        <v>41351.76090277778</v>
      </c>
      <c r="Q2058" s="13">
        <f t="shared" si="130"/>
        <v>41381.76090277778</v>
      </c>
      <c r="R2058">
        <f t="shared" si="131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>
        <v>666</v>
      </c>
      <c r="L2059" t="s">
        <v>8291</v>
      </c>
      <c r="M2059">
        <f t="shared" si="128"/>
        <v>202</v>
      </c>
      <c r="N2059" s="12" t="s">
        <v>8317</v>
      </c>
      <c r="O2059" t="s">
        <v>8347</v>
      </c>
      <c r="P2059" s="13">
        <f t="shared" si="129"/>
        <v>42396.494583333333</v>
      </c>
      <c r="Q2059" s="13">
        <f t="shared" si="130"/>
        <v>42426.494583333333</v>
      </c>
      <c r="R2059">
        <f t="shared" si="131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>
        <v>410</v>
      </c>
      <c r="L2060" t="s">
        <v>8291</v>
      </c>
      <c r="M2060">
        <f t="shared" si="128"/>
        <v>168</v>
      </c>
      <c r="N2060" s="12" t="s">
        <v>8317</v>
      </c>
      <c r="O2060" t="s">
        <v>8347</v>
      </c>
      <c r="P2060" s="13">
        <f t="shared" si="129"/>
        <v>42026.370717592596</v>
      </c>
      <c r="Q2060" s="13">
        <f t="shared" si="130"/>
        <v>42065.833333333328</v>
      </c>
      <c r="R2060">
        <f t="shared" si="131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>
        <v>375</v>
      </c>
      <c r="L2061" t="s">
        <v>8291</v>
      </c>
      <c r="M2061">
        <f t="shared" si="128"/>
        <v>143</v>
      </c>
      <c r="N2061" s="12" t="s">
        <v>8317</v>
      </c>
      <c r="O2061" t="s">
        <v>8347</v>
      </c>
      <c r="P2061" s="13">
        <f t="shared" si="129"/>
        <v>42361.602476851855</v>
      </c>
      <c r="Q2061" s="13">
        <f t="shared" si="130"/>
        <v>42400.915972222225</v>
      </c>
      <c r="R2061">
        <f t="shared" si="131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>
        <v>1364</v>
      </c>
      <c r="L2062" t="s">
        <v>8291</v>
      </c>
      <c r="M2062">
        <f t="shared" si="128"/>
        <v>196</v>
      </c>
      <c r="N2062" s="12" t="s">
        <v>8317</v>
      </c>
      <c r="O2062" t="s">
        <v>8347</v>
      </c>
      <c r="P2062" s="13">
        <f t="shared" si="129"/>
        <v>41783.642939814818</v>
      </c>
      <c r="Q2062" s="13">
        <f t="shared" si="130"/>
        <v>41843.642939814818</v>
      </c>
      <c r="R2062">
        <f t="shared" si="131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>
        <v>35</v>
      </c>
      <c r="L2063" t="s">
        <v>8291</v>
      </c>
      <c r="M2063">
        <f t="shared" si="128"/>
        <v>108</v>
      </c>
      <c r="N2063" s="12" t="s">
        <v>8317</v>
      </c>
      <c r="O2063" t="s">
        <v>8347</v>
      </c>
      <c r="P2063" s="13">
        <f t="shared" si="129"/>
        <v>42705.764513888891</v>
      </c>
      <c r="Q2063" s="13">
        <f t="shared" si="130"/>
        <v>42735.764513888891</v>
      </c>
      <c r="R2063">
        <f t="shared" si="131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>
        <v>203</v>
      </c>
      <c r="L2064" t="s">
        <v>8291</v>
      </c>
      <c r="M2064">
        <f t="shared" si="128"/>
        <v>115</v>
      </c>
      <c r="N2064" s="12" t="s">
        <v>8317</v>
      </c>
      <c r="O2064" t="s">
        <v>8347</v>
      </c>
      <c r="P2064" s="13">
        <f t="shared" si="129"/>
        <v>42423.3830787037</v>
      </c>
      <c r="Q2064" s="13">
        <f t="shared" si="130"/>
        <v>42453.341412037036</v>
      </c>
      <c r="R2064">
        <f t="shared" si="131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>
        <v>49</v>
      </c>
      <c r="L2065" t="s">
        <v>8291</v>
      </c>
      <c r="M2065">
        <f t="shared" si="128"/>
        <v>148</v>
      </c>
      <c r="N2065" s="12" t="s">
        <v>8317</v>
      </c>
      <c r="O2065" t="s">
        <v>8347</v>
      </c>
      <c r="P2065" s="13">
        <f t="shared" si="129"/>
        <v>42472.73265046296</v>
      </c>
      <c r="Q2065" s="13">
        <f t="shared" si="130"/>
        <v>42505.73265046296</v>
      </c>
      <c r="R2065">
        <f t="shared" si="131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>
        <v>5812</v>
      </c>
      <c r="L2066" t="s">
        <v>8291</v>
      </c>
      <c r="M2066">
        <f t="shared" si="128"/>
        <v>191</v>
      </c>
      <c r="N2066" s="12" t="s">
        <v>8317</v>
      </c>
      <c r="O2066" t="s">
        <v>8347</v>
      </c>
      <c r="P2066" s="13">
        <f t="shared" si="129"/>
        <v>41389.364849537036</v>
      </c>
      <c r="Q2066" s="13">
        <f t="shared" si="130"/>
        <v>41425.5</v>
      </c>
      <c r="R2066">
        <f t="shared" si="131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>
        <v>1556</v>
      </c>
      <c r="L2067" t="s">
        <v>8291</v>
      </c>
      <c r="M2067">
        <f t="shared" si="128"/>
        <v>199</v>
      </c>
      <c r="N2067" s="12" t="s">
        <v>8317</v>
      </c>
      <c r="O2067" t="s">
        <v>8347</v>
      </c>
      <c r="P2067" s="13">
        <f t="shared" si="129"/>
        <v>41603.333668981482</v>
      </c>
      <c r="Q2067" s="13">
        <f t="shared" si="130"/>
        <v>41633.333668981482</v>
      </c>
      <c r="R2067">
        <f t="shared" si="131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>
        <v>65</v>
      </c>
      <c r="L2068" t="s">
        <v>8291</v>
      </c>
      <c r="M2068">
        <f t="shared" si="128"/>
        <v>219</v>
      </c>
      <c r="N2068" s="12" t="s">
        <v>8317</v>
      </c>
      <c r="O2068" t="s">
        <v>8347</v>
      </c>
      <c r="P2068" s="13">
        <f t="shared" si="129"/>
        <v>41844.771793981483</v>
      </c>
      <c r="Q2068" s="13">
        <f t="shared" si="130"/>
        <v>41874.771793981483</v>
      </c>
      <c r="R2068">
        <f t="shared" si="131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>
        <v>10</v>
      </c>
      <c r="L2069" t="s">
        <v>8291</v>
      </c>
      <c r="M2069">
        <f t="shared" si="128"/>
        <v>127</v>
      </c>
      <c r="N2069" s="12" t="s">
        <v>8317</v>
      </c>
      <c r="O2069" t="s">
        <v>8347</v>
      </c>
      <c r="P2069" s="13">
        <f t="shared" si="129"/>
        <v>42115.853888888887</v>
      </c>
      <c r="Q2069" s="13">
        <f t="shared" si="130"/>
        <v>42148.853888888887</v>
      </c>
      <c r="R2069">
        <f t="shared" si="131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>
        <v>76</v>
      </c>
      <c r="L2070" t="s">
        <v>8291</v>
      </c>
      <c r="M2070">
        <f t="shared" si="128"/>
        <v>105</v>
      </c>
      <c r="N2070" s="12" t="s">
        <v>8317</v>
      </c>
      <c r="O2070" t="s">
        <v>8347</v>
      </c>
      <c r="P2070" s="13">
        <f t="shared" si="129"/>
        <v>42633.841608796298</v>
      </c>
      <c r="Q2070" s="13">
        <f t="shared" si="130"/>
        <v>42663.841608796298</v>
      </c>
      <c r="R2070">
        <f t="shared" si="131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>
        <v>263</v>
      </c>
      <c r="L2071" t="s">
        <v>8291</v>
      </c>
      <c r="M2071">
        <f t="shared" si="128"/>
        <v>128</v>
      </c>
      <c r="N2071" s="12" t="s">
        <v>8317</v>
      </c>
      <c r="O2071" t="s">
        <v>8347</v>
      </c>
      <c r="P2071" s="13">
        <f t="shared" si="129"/>
        <v>42340.972118055557</v>
      </c>
      <c r="Q2071" s="13">
        <f t="shared" si="130"/>
        <v>42371.972118055557</v>
      </c>
      <c r="R2071">
        <f t="shared" si="131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>
        <v>1530</v>
      </c>
      <c r="L2072" t="s">
        <v>8291</v>
      </c>
      <c r="M2072">
        <f t="shared" si="128"/>
        <v>317</v>
      </c>
      <c r="N2072" s="12" t="s">
        <v>8317</v>
      </c>
      <c r="O2072" t="s">
        <v>8347</v>
      </c>
      <c r="P2072" s="13">
        <f t="shared" si="129"/>
        <v>42519.6565162037</v>
      </c>
      <c r="Q2072" s="13">
        <f t="shared" si="130"/>
        <v>42549.6565162037</v>
      </c>
      <c r="R2072">
        <f t="shared" si="131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>
        <v>278</v>
      </c>
      <c r="L2073" t="s">
        <v>8291</v>
      </c>
      <c r="M2073">
        <f t="shared" si="128"/>
        <v>281</v>
      </c>
      <c r="N2073" s="12" t="s">
        <v>8317</v>
      </c>
      <c r="O2073" t="s">
        <v>8347</v>
      </c>
      <c r="P2073" s="13">
        <f t="shared" si="129"/>
        <v>42600.278749999998</v>
      </c>
      <c r="Q2073" s="13">
        <f t="shared" si="130"/>
        <v>42645.278749999998</v>
      </c>
      <c r="R2073">
        <f t="shared" si="131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>
        <v>350</v>
      </c>
      <c r="L2074" t="s">
        <v>8291</v>
      </c>
      <c r="M2074">
        <f t="shared" si="128"/>
        <v>111</v>
      </c>
      <c r="N2074" s="12" t="s">
        <v>8317</v>
      </c>
      <c r="O2074" t="s">
        <v>8347</v>
      </c>
      <c r="P2074" s="13">
        <f t="shared" si="129"/>
        <v>42467.581388888888</v>
      </c>
      <c r="Q2074" s="13">
        <f t="shared" si="130"/>
        <v>42497.581388888888</v>
      </c>
      <c r="R2074">
        <f t="shared" si="131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>
        <v>470</v>
      </c>
      <c r="L2075" t="s">
        <v>8291</v>
      </c>
      <c r="M2075">
        <f t="shared" si="128"/>
        <v>153</v>
      </c>
      <c r="N2075" s="12" t="s">
        <v>8317</v>
      </c>
      <c r="O2075" t="s">
        <v>8347</v>
      </c>
      <c r="P2075" s="13">
        <f t="shared" si="129"/>
        <v>42087.668032407411</v>
      </c>
      <c r="Q2075" s="13">
        <f t="shared" si="130"/>
        <v>42132.668032407411</v>
      </c>
      <c r="R2075">
        <f t="shared" si="131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>
        <v>3</v>
      </c>
      <c r="L2076" t="s">
        <v>8291</v>
      </c>
      <c r="M2076">
        <f t="shared" si="128"/>
        <v>103</v>
      </c>
      <c r="N2076" s="12" t="s">
        <v>8317</v>
      </c>
      <c r="O2076" t="s">
        <v>8347</v>
      </c>
      <c r="P2076" s="13">
        <f t="shared" si="129"/>
        <v>42466.826180555552</v>
      </c>
      <c r="Q2076" s="13">
        <f t="shared" si="130"/>
        <v>42496.826180555552</v>
      </c>
      <c r="R2076">
        <f t="shared" si="131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>
        <v>8200</v>
      </c>
      <c r="L2077" t="s">
        <v>8291</v>
      </c>
      <c r="M2077">
        <f t="shared" si="128"/>
        <v>1678</v>
      </c>
      <c r="N2077" s="12" t="s">
        <v>8317</v>
      </c>
      <c r="O2077" t="s">
        <v>8347</v>
      </c>
      <c r="P2077" s="13">
        <f t="shared" si="129"/>
        <v>41450.681574074071</v>
      </c>
      <c r="Q2077" s="13">
        <f t="shared" si="130"/>
        <v>41480.681574074071</v>
      </c>
      <c r="R2077">
        <f t="shared" si="131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>
        <v>8359</v>
      </c>
      <c r="L2078" t="s">
        <v>8291</v>
      </c>
      <c r="M2078">
        <f t="shared" si="128"/>
        <v>543</v>
      </c>
      <c r="N2078" s="12" t="s">
        <v>8317</v>
      </c>
      <c r="O2078" t="s">
        <v>8347</v>
      </c>
      <c r="P2078" s="13">
        <f t="shared" si="129"/>
        <v>41803.880659722221</v>
      </c>
      <c r="Q2078" s="13">
        <f t="shared" si="130"/>
        <v>41843.880659722221</v>
      </c>
      <c r="R2078">
        <f t="shared" si="131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>
        <v>188</v>
      </c>
      <c r="L2079" t="s">
        <v>8291</v>
      </c>
      <c r="M2079">
        <f t="shared" si="128"/>
        <v>116</v>
      </c>
      <c r="N2079" s="12" t="s">
        <v>8317</v>
      </c>
      <c r="O2079" t="s">
        <v>8347</v>
      </c>
      <c r="P2079" s="13">
        <f t="shared" si="129"/>
        <v>42103.042546296296</v>
      </c>
      <c r="Q2079" s="13">
        <f t="shared" si="130"/>
        <v>42160.875</v>
      </c>
      <c r="R2079">
        <f t="shared" si="131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>
        <v>48</v>
      </c>
      <c r="L2080" t="s">
        <v>8291</v>
      </c>
      <c r="M2080">
        <f t="shared" si="128"/>
        <v>131</v>
      </c>
      <c r="N2080" s="12" t="s">
        <v>8317</v>
      </c>
      <c r="O2080" t="s">
        <v>8347</v>
      </c>
      <c r="P2080" s="13">
        <f t="shared" si="129"/>
        <v>42692.771493055552</v>
      </c>
      <c r="Q2080" s="13">
        <f t="shared" si="130"/>
        <v>42722.771493055552</v>
      </c>
      <c r="R2080">
        <f t="shared" si="131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>
        <v>607</v>
      </c>
      <c r="L2081" t="s">
        <v>8291</v>
      </c>
      <c r="M2081">
        <f t="shared" si="128"/>
        <v>288</v>
      </c>
      <c r="N2081" s="12" t="s">
        <v>8317</v>
      </c>
      <c r="O2081" t="s">
        <v>8347</v>
      </c>
      <c r="P2081" s="13">
        <f t="shared" si="129"/>
        <v>42150.71056712963</v>
      </c>
      <c r="Q2081" s="13">
        <f t="shared" si="130"/>
        <v>42180.791666666672</v>
      </c>
      <c r="R2081">
        <f t="shared" si="131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>
        <v>50</v>
      </c>
      <c r="L2082" t="s">
        <v>8291</v>
      </c>
      <c r="M2082">
        <f t="shared" si="128"/>
        <v>508</v>
      </c>
      <c r="N2082" s="12" t="s">
        <v>8317</v>
      </c>
      <c r="O2082" t="s">
        <v>8347</v>
      </c>
      <c r="P2082" s="13">
        <f t="shared" si="129"/>
        <v>42289.957175925927</v>
      </c>
      <c r="Q2082" s="13">
        <f t="shared" si="130"/>
        <v>42319.998842592591</v>
      </c>
      <c r="R2082">
        <f t="shared" si="131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>
        <v>55</v>
      </c>
      <c r="L2083" t="s">
        <v>8275</v>
      </c>
      <c r="M2083">
        <f t="shared" si="128"/>
        <v>115</v>
      </c>
      <c r="N2083" s="12" t="s">
        <v>8323</v>
      </c>
      <c r="O2083" t="s">
        <v>8327</v>
      </c>
      <c r="P2083" s="13">
        <f t="shared" si="129"/>
        <v>41004.156886574077</v>
      </c>
      <c r="Q2083" s="13">
        <f t="shared" si="130"/>
        <v>41045.207638888889</v>
      </c>
      <c r="R2083">
        <f t="shared" si="131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>
        <v>38</v>
      </c>
      <c r="L2084" t="s">
        <v>8275</v>
      </c>
      <c r="M2084">
        <f t="shared" si="128"/>
        <v>111</v>
      </c>
      <c r="N2084" s="12" t="s">
        <v>8323</v>
      </c>
      <c r="O2084" t="s">
        <v>8327</v>
      </c>
      <c r="P2084" s="13">
        <f t="shared" si="129"/>
        <v>40811.120324074072</v>
      </c>
      <c r="Q2084" s="13">
        <f t="shared" si="130"/>
        <v>40871.161990740737</v>
      </c>
      <c r="R2084">
        <f t="shared" si="131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>
        <v>25</v>
      </c>
      <c r="L2085" t="s">
        <v>8275</v>
      </c>
      <c r="M2085">
        <f t="shared" si="128"/>
        <v>113</v>
      </c>
      <c r="N2085" s="12" t="s">
        <v>8323</v>
      </c>
      <c r="O2085" t="s">
        <v>8327</v>
      </c>
      <c r="P2085" s="13">
        <f t="shared" si="129"/>
        <v>41034.72216435185</v>
      </c>
      <c r="Q2085" s="13">
        <f t="shared" si="130"/>
        <v>41064.72216435185</v>
      </c>
      <c r="R2085">
        <f t="shared" si="131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>
        <v>46</v>
      </c>
      <c r="L2086" t="s">
        <v>8275</v>
      </c>
      <c r="M2086">
        <f t="shared" si="128"/>
        <v>108</v>
      </c>
      <c r="N2086" s="12" t="s">
        <v>8323</v>
      </c>
      <c r="O2086" t="s">
        <v>8327</v>
      </c>
      <c r="P2086" s="13">
        <f t="shared" si="129"/>
        <v>41731.833124999997</v>
      </c>
      <c r="Q2086" s="13">
        <f t="shared" si="130"/>
        <v>41763.290972222225</v>
      </c>
      <c r="R2086">
        <f t="shared" si="131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>
        <v>83</v>
      </c>
      <c r="L2087" t="s">
        <v>8275</v>
      </c>
      <c r="M2087">
        <f t="shared" si="128"/>
        <v>124</v>
      </c>
      <c r="N2087" s="12" t="s">
        <v>8323</v>
      </c>
      <c r="O2087" t="s">
        <v>8327</v>
      </c>
      <c r="P2087" s="13">
        <f t="shared" si="129"/>
        <v>41075.835497685184</v>
      </c>
      <c r="Q2087" s="13">
        <f t="shared" si="130"/>
        <v>41105.835497685184</v>
      </c>
      <c r="R2087">
        <f t="shared" si="131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>
        <v>35</v>
      </c>
      <c r="L2088" t="s">
        <v>8275</v>
      </c>
      <c r="M2088">
        <f t="shared" si="128"/>
        <v>101</v>
      </c>
      <c r="N2088" s="12" t="s">
        <v>8323</v>
      </c>
      <c r="O2088" t="s">
        <v>8327</v>
      </c>
      <c r="P2088" s="13">
        <f t="shared" si="129"/>
        <v>40860.67050925926</v>
      </c>
      <c r="Q2088" s="13">
        <f t="shared" si="130"/>
        <v>40891.207638888889</v>
      </c>
      <c r="R2088">
        <f t="shared" si="131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>
        <v>25</v>
      </c>
      <c r="L2089" t="s">
        <v>8275</v>
      </c>
      <c r="M2089">
        <f t="shared" si="128"/>
        <v>104</v>
      </c>
      <c r="N2089" s="12" t="s">
        <v>8323</v>
      </c>
      <c r="O2089" t="s">
        <v>8327</v>
      </c>
      <c r="P2089" s="13">
        <f t="shared" si="129"/>
        <v>40764.204375000001</v>
      </c>
      <c r="Q2089" s="13">
        <f t="shared" si="130"/>
        <v>40794.204375000001</v>
      </c>
      <c r="R2089">
        <f t="shared" si="131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>
        <v>75</v>
      </c>
      <c r="L2090" t="s">
        <v>8275</v>
      </c>
      <c r="M2090">
        <f t="shared" si="128"/>
        <v>116</v>
      </c>
      <c r="N2090" s="12" t="s">
        <v>8323</v>
      </c>
      <c r="O2090" t="s">
        <v>8327</v>
      </c>
      <c r="P2090" s="13">
        <f t="shared" si="129"/>
        <v>40395.714722222219</v>
      </c>
      <c r="Q2090" s="13">
        <f t="shared" si="130"/>
        <v>40432.165972222225</v>
      </c>
      <c r="R2090">
        <f t="shared" si="131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>
        <v>62</v>
      </c>
      <c r="L2091" t="s">
        <v>8275</v>
      </c>
      <c r="M2091">
        <f t="shared" si="128"/>
        <v>120</v>
      </c>
      <c r="N2091" s="12" t="s">
        <v>8323</v>
      </c>
      <c r="O2091" t="s">
        <v>8327</v>
      </c>
      <c r="P2091" s="13">
        <f t="shared" si="129"/>
        <v>41453.076319444444</v>
      </c>
      <c r="Q2091" s="13">
        <f t="shared" si="130"/>
        <v>41488.076319444444</v>
      </c>
      <c r="R2091">
        <f t="shared" si="131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>
        <v>160</v>
      </c>
      <c r="L2092" t="s">
        <v>8275</v>
      </c>
      <c r="M2092">
        <f t="shared" si="128"/>
        <v>115</v>
      </c>
      <c r="N2092" s="12" t="s">
        <v>8323</v>
      </c>
      <c r="O2092" t="s">
        <v>8327</v>
      </c>
      <c r="P2092" s="13">
        <f t="shared" si="129"/>
        <v>41299.381423611114</v>
      </c>
      <c r="Q2092" s="13">
        <f t="shared" si="130"/>
        <v>41329.381423611114</v>
      </c>
      <c r="R2092">
        <f t="shared" si="131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>
        <v>246</v>
      </c>
      <c r="L2093" t="s">
        <v>8275</v>
      </c>
      <c r="M2093">
        <f t="shared" si="128"/>
        <v>120</v>
      </c>
      <c r="N2093" s="12" t="s">
        <v>8323</v>
      </c>
      <c r="O2093" t="s">
        <v>8327</v>
      </c>
      <c r="P2093" s="13">
        <f t="shared" si="129"/>
        <v>40555.322662037033</v>
      </c>
      <c r="Q2093" s="13">
        <f t="shared" si="130"/>
        <v>40603.833333333336</v>
      </c>
      <c r="R2093">
        <f t="shared" si="131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>
        <v>55</v>
      </c>
      <c r="L2094" t="s">
        <v>8275</v>
      </c>
      <c r="M2094">
        <f t="shared" si="128"/>
        <v>101</v>
      </c>
      <c r="N2094" s="12" t="s">
        <v>8323</v>
      </c>
      <c r="O2094" t="s">
        <v>8327</v>
      </c>
      <c r="P2094" s="13">
        <f t="shared" si="129"/>
        <v>40763.707546296297</v>
      </c>
      <c r="Q2094" s="13">
        <f t="shared" si="130"/>
        <v>40823.707546296297</v>
      </c>
      <c r="R2094">
        <f t="shared" si="131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>
        <v>23</v>
      </c>
      <c r="L2095" t="s">
        <v>8275</v>
      </c>
      <c r="M2095">
        <f t="shared" si="128"/>
        <v>102</v>
      </c>
      <c r="N2095" s="12" t="s">
        <v>8323</v>
      </c>
      <c r="O2095" t="s">
        <v>8327</v>
      </c>
      <c r="P2095" s="13">
        <f t="shared" si="129"/>
        <v>41205.854537037041</v>
      </c>
      <c r="Q2095" s="13">
        <f t="shared" si="130"/>
        <v>41265.896203703705</v>
      </c>
      <c r="R2095">
        <f t="shared" si="131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>
        <v>72</v>
      </c>
      <c r="L2096" t="s">
        <v>8275</v>
      </c>
      <c r="M2096">
        <f t="shared" si="128"/>
        <v>121</v>
      </c>
      <c r="N2096" s="12" t="s">
        <v>8323</v>
      </c>
      <c r="O2096" t="s">
        <v>8327</v>
      </c>
      <c r="P2096" s="13">
        <f t="shared" si="129"/>
        <v>40939.02002314815</v>
      </c>
      <c r="Q2096" s="13">
        <f t="shared" si="130"/>
        <v>40973.125</v>
      </c>
      <c r="R2096">
        <f t="shared" si="131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>
        <v>22</v>
      </c>
      <c r="L2097" t="s">
        <v>8275</v>
      </c>
      <c r="M2097">
        <f t="shared" si="128"/>
        <v>100</v>
      </c>
      <c r="N2097" s="12" t="s">
        <v>8323</v>
      </c>
      <c r="O2097" t="s">
        <v>8327</v>
      </c>
      <c r="P2097" s="13">
        <f t="shared" si="129"/>
        <v>40758.733483796292</v>
      </c>
      <c r="Q2097" s="13">
        <f t="shared" si="130"/>
        <v>40818.733483796292</v>
      </c>
      <c r="R2097">
        <f t="shared" si="131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>
        <v>14</v>
      </c>
      <c r="L2098" t="s">
        <v>8275</v>
      </c>
      <c r="M2098">
        <f t="shared" si="128"/>
        <v>102</v>
      </c>
      <c r="N2098" s="12" t="s">
        <v>8323</v>
      </c>
      <c r="O2098" t="s">
        <v>8327</v>
      </c>
      <c r="P2098" s="13">
        <f t="shared" si="129"/>
        <v>41192.758506944447</v>
      </c>
      <c r="Q2098" s="13">
        <f t="shared" si="130"/>
        <v>41208.165972222225</v>
      </c>
      <c r="R2098">
        <f t="shared" si="131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>
        <v>38</v>
      </c>
      <c r="L2099" t="s">
        <v>8275</v>
      </c>
      <c r="M2099">
        <f t="shared" si="128"/>
        <v>100</v>
      </c>
      <c r="N2099" s="12" t="s">
        <v>8323</v>
      </c>
      <c r="O2099" t="s">
        <v>8327</v>
      </c>
      <c r="P2099" s="13">
        <f t="shared" si="129"/>
        <v>40818.58489583333</v>
      </c>
      <c r="Q2099" s="13">
        <f t="shared" si="130"/>
        <v>40878.626562500001</v>
      </c>
      <c r="R2099">
        <f t="shared" si="131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>
        <v>32</v>
      </c>
      <c r="L2100" t="s">
        <v>8275</v>
      </c>
      <c r="M2100">
        <f t="shared" si="128"/>
        <v>100</v>
      </c>
      <c r="N2100" s="12" t="s">
        <v>8323</v>
      </c>
      <c r="O2100" t="s">
        <v>8327</v>
      </c>
      <c r="P2100" s="13">
        <f t="shared" si="129"/>
        <v>40946.11383101852</v>
      </c>
      <c r="Q2100" s="13">
        <f t="shared" si="130"/>
        <v>40976.11383101852</v>
      </c>
      <c r="R2100">
        <f t="shared" si="131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>
        <v>63</v>
      </c>
      <c r="L2101" t="s">
        <v>8275</v>
      </c>
      <c r="M2101">
        <f t="shared" si="128"/>
        <v>132</v>
      </c>
      <c r="N2101" s="12" t="s">
        <v>8323</v>
      </c>
      <c r="O2101" t="s">
        <v>8327</v>
      </c>
      <c r="P2101" s="13">
        <f t="shared" si="129"/>
        <v>42173.746342592596</v>
      </c>
      <c r="Q2101" s="13">
        <f t="shared" si="130"/>
        <v>42187.152777777781</v>
      </c>
      <c r="R2101">
        <f t="shared" si="131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>
        <v>27</v>
      </c>
      <c r="L2102" t="s">
        <v>8275</v>
      </c>
      <c r="M2102">
        <f t="shared" si="128"/>
        <v>137</v>
      </c>
      <c r="N2102" s="12" t="s">
        <v>8323</v>
      </c>
      <c r="O2102" t="s">
        <v>8327</v>
      </c>
      <c r="P2102" s="13">
        <f t="shared" si="129"/>
        <v>41074.834965277776</v>
      </c>
      <c r="Q2102" s="13">
        <f t="shared" si="130"/>
        <v>41090.165972222225</v>
      </c>
      <c r="R2102">
        <f t="shared" si="131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>
        <v>44</v>
      </c>
      <c r="L2103" t="s">
        <v>8275</v>
      </c>
      <c r="M2103">
        <f t="shared" si="128"/>
        <v>113</v>
      </c>
      <c r="N2103" s="12" t="s">
        <v>8323</v>
      </c>
      <c r="O2103" t="s">
        <v>8327</v>
      </c>
      <c r="P2103" s="13">
        <f t="shared" si="129"/>
        <v>40892.149467592593</v>
      </c>
      <c r="Q2103" s="13">
        <f t="shared" si="130"/>
        <v>40952.149467592593</v>
      </c>
      <c r="R2103">
        <f t="shared" si="131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>
        <v>38</v>
      </c>
      <c r="L2104" t="s">
        <v>8275</v>
      </c>
      <c r="M2104">
        <f t="shared" si="128"/>
        <v>136</v>
      </c>
      <c r="N2104" s="12" t="s">
        <v>8323</v>
      </c>
      <c r="O2104" t="s">
        <v>8327</v>
      </c>
      <c r="P2104" s="13">
        <f t="shared" si="129"/>
        <v>40638.868611111109</v>
      </c>
      <c r="Q2104" s="13">
        <f t="shared" si="130"/>
        <v>40668.868611111109</v>
      </c>
      <c r="R2104">
        <f t="shared" si="131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>
        <v>115</v>
      </c>
      <c r="L2105" t="s">
        <v>8275</v>
      </c>
      <c r="M2105">
        <f t="shared" si="128"/>
        <v>146</v>
      </c>
      <c r="N2105" s="12" t="s">
        <v>8323</v>
      </c>
      <c r="O2105" t="s">
        <v>8327</v>
      </c>
      <c r="P2105" s="13">
        <f t="shared" si="129"/>
        <v>41192.754942129628</v>
      </c>
      <c r="Q2105" s="13">
        <f t="shared" si="130"/>
        <v>41222.7966087963</v>
      </c>
      <c r="R2105">
        <f t="shared" si="131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>
        <v>37</v>
      </c>
      <c r="L2106" t="s">
        <v>8275</v>
      </c>
      <c r="M2106">
        <f t="shared" si="128"/>
        <v>130</v>
      </c>
      <c r="N2106" s="12" t="s">
        <v>8323</v>
      </c>
      <c r="O2106" t="s">
        <v>8327</v>
      </c>
      <c r="P2106" s="13">
        <f t="shared" si="129"/>
        <v>41394.074467592596</v>
      </c>
      <c r="Q2106" s="13">
        <f t="shared" si="130"/>
        <v>41425</v>
      </c>
      <c r="R2106">
        <f t="shared" si="131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>
        <v>99</v>
      </c>
      <c r="L2107" t="s">
        <v>8275</v>
      </c>
      <c r="M2107">
        <f t="shared" si="128"/>
        <v>254</v>
      </c>
      <c r="N2107" s="12" t="s">
        <v>8323</v>
      </c>
      <c r="O2107" t="s">
        <v>8327</v>
      </c>
      <c r="P2107" s="13">
        <f t="shared" si="129"/>
        <v>41951.788807870369</v>
      </c>
      <c r="Q2107" s="13">
        <f t="shared" si="130"/>
        <v>41964.166666666672</v>
      </c>
      <c r="R2107">
        <f t="shared" si="131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>
        <v>44</v>
      </c>
      <c r="L2108" t="s">
        <v>8275</v>
      </c>
      <c r="M2108">
        <f t="shared" si="128"/>
        <v>107</v>
      </c>
      <c r="N2108" s="12" t="s">
        <v>8323</v>
      </c>
      <c r="O2108" t="s">
        <v>8327</v>
      </c>
      <c r="P2108" s="13">
        <f t="shared" si="129"/>
        <v>41270.21497685185</v>
      </c>
      <c r="Q2108" s="13">
        <f t="shared" si="130"/>
        <v>41300.21497685185</v>
      </c>
      <c r="R2108">
        <f t="shared" si="131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>
        <v>58</v>
      </c>
      <c r="L2109" t="s">
        <v>8275</v>
      </c>
      <c r="M2109">
        <f t="shared" si="128"/>
        <v>108</v>
      </c>
      <c r="N2109" s="12" t="s">
        <v>8323</v>
      </c>
      <c r="O2109" t="s">
        <v>8327</v>
      </c>
      <c r="P2109" s="13">
        <f t="shared" si="129"/>
        <v>41934.71056712963</v>
      </c>
      <c r="Q2109" s="13">
        <f t="shared" si="130"/>
        <v>41955.752233796295</v>
      </c>
      <c r="R2109">
        <f t="shared" si="131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>
        <v>191</v>
      </c>
      <c r="L2110" t="s">
        <v>8275</v>
      </c>
      <c r="M2110">
        <f t="shared" si="128"/>
        <v>107</v>
      </c>
      <c r="N2110" s="12" t="s">
        <v>8323</v>
      </c>
      <c r="O2110" t="s">
        <v>8327</v>
      </c>
      <c r="P2110" s="13">
        <f t="shared" si="129"/>
        <v>41135.175694444442</v>
      </c>
      <c r="Q2110" s="13">
        <f t="shared" si="130"/>
        <v>41162.163194444445</v>
      </c>
      <c r="R2110">
        <f t="shared" si="131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>
        <v>40</v>
      </c>
      <c r="L2111" t="s">
        <v>8275</v>
      </c>
      <c r="M2111">
        <f t="shared" si="128"/>
        <v>107</v>
      </c>
      <c r="N2111" s="12" t="s">
        <v>8323</v>
      </c>
      <c r="O2111" t="s">
        <v>8327</v>
      </c>
      <c r="P2111" s="13">
        <f t="shared" si="129"/>
        <v>42160.708530092597</v>
      </c>
      <c r="Q2111" s="13">
        <f t="shared" si="130"/>
        <v>42190.708530092597</v>
      </c>
      <c r="R2111">
        <f t="shared" si="131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>
        <v>38</v>
      </c>
      <c r="L2112" t="s">
        <v>8275</v>
      </c>
      <c r="M2112">
        <f t="shared" si="128"/>
        <v>100</v>
      </c>
      <c r="N2112" s="12" t="s">
        <v>8323</v>
      </c>
      <c r="O2112" t="s">
        <v>8327</v>
      </c>
      <c r="P2112" s="13">
        <f t="shared" si="129"/>
        <v>41759.670937499999</v>
      </c>
      <c r="Q2112" s="13">
        <f t="shared" si="130"/>
        <v>41787.207638888889</v>
      </c>
      <c r="R2112">
        <f t="shared" si="131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>
        <v>39</v>
      </c>
      <c r="L2113" t="s">
        <v>8275</v>
      </c>
      <c r="M2113">
        <f t="shared" si="128"/>
        <v>107</v>
      </c>
      <c r="N2113" s="12" t="s">
        <v>8323</v>
      </c>
      <c r="O2113" t="s">
        <v>8327</v>
      </c>
      <c r="P2113" s="13">
        <f t="shared" si="129"/>
        <v>40703.197048611109</v>
      </c>
      <c r="Q2113" s="13">
        <f t="shared" si="130"/>
        <v>40770.041666666664</v>
      </c>
      <c r="R2113">
        <f t="shared" si="131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>
        <v>11</v>
      </c>
      <c r="L2114" t="s">
        <v>8275</v>
      </c>
      <c r="M2114">
        <f t="shared" ref="M2114:M2177" si="132">ROUND(E2114/D2114*100,0)</f>
        <v>100</v>
      </c>
      <c r="N2114" s="12" t="s">
        <v>8323</v>
      </c>
      <c r="O2114" t="s">
        <v>8327</v>
      </c>
      <c r="P2114" s="13">
        <f t="shared" ref="P2114:P2177" si="133">(((J2114/60)/60)/24)+DATE(1970,1,1)</f>
        <v>41365.928159722222</v>
      </c>
      <c r="Q2114" s="13">
        <f t="shared" ref="Q2114:Q2177" si="134">(((I2114/60)/60)/24)+DATE(1970,1,1)</f>
        <v>41379.928159722222</v>
      </c>
      <c r="R2114">
        <f t="shared" si="131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>
        <v>107</v>
      </c>
      <c r="L2115" t="s">
        <v>8275</v>
      </c>
      <c r="M2115">
        <f t="shared" si="132"/>
        <v>105</v>
      </c>
      <c r="N2115" s="12" t="s">
        <v>8323</v>
      </c>
      <c r="O2115" t="s">
        <v>8327</v>
      </c>
      <c r="P2115" s="13">
        <f t="shared" si="133"/>
        <v>41870.86546296296</v>
      </c>
      <c r="Q2115" s="13">
        <f t="shared" si="134"/>
        <v>41905.86546296296</v>
      </c>
      <c r="R2115">
        <f t="shared" ref="R2115:R2178" si="135">YEAR(P2115)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>
        <v>147</v>
      </c>
      <c r="L2116" t="s">
        <v>8275</v>
      </c>
      <c r="M2116">
        <f t="shared" si="132"/>
        <v>105</v>
      </c>
      <c r="N2116" s="12" t="s">
        <v>8323</v>
      </c>
      <c r="O2116" t="s">
        <v>8327</v>
      </c>
      <c r="P2116" s="13">
        <f t="shared" si="133"/>
        <v>40458.815625000003</v>
      </c>
      <c r="Q2116" s="13">
        <f t="shared" si="134"/>
        <v>40521.207638888889</v>
      </c>
      <c r="R2116">
        <f t="shared" si="135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>
        <v>36</v>
      </c>
      <c r="L2117" t="s">
        <v>8275</v>
      </c>
      <c r="M2117">
        <f t="shared" si="132"/>
        <v>226</v>
      </c>
      <c r="N2117" s="12" t="s">
        <v>8323</v>
      </c>
      <c r="O2117" t="s">
        <v>8327</v>
      </c>
      <c r="P2117" s="13">
        <f t="shared" si="133"/>
        <v>40564.081030092595</v>
      </c>
      <c r="Q2117" s="13">
        <f t="shared" si="134"/>
        <v>40594.081030092595</v>
      </c>
      <c r="R2117">
        <f t="shared" si="135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>
        <v>92</v>
      </c>
      <c r="L2118" t="s">
        <v>8275</v>
      </c>
      <c r="M2118">
        <f t="shared" si="132"/>
        <v>101</v>
      </c>
      <c r="N2118" s="12" t="s">
        <v>8323</v>
      </c>
      <c r="O2118" t="s">
        <v>8327</v>
      </c>
      <c r="P2118" s="13">
        <f t="shared" si="133"/>
        <v>41136.777812500004</v>
      </c>
      <c r="Q2118" s="13">
        <f t="shared" si="134"/>
        <v>41184.777812500004</v>
      </c>
      <c r="R2118">
        <f t="shared" si="135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>
        <v>35</v>
      </c>
      <c r="L2119" t="s">
        <v>8275</v>
      </c>
      <c r="M2119">
        <f t="shared" si="132"/>
        <v>148</v>
      </c>
      <c r="N2119" s="12" t="s">
        <v>8323</v>
      </c>
      <c r="O2119" t="s">
        <v>8327</v>
      </c>
      <c r="P2119" s="13">
        <f t="shared" si="133"/>
        <v>42290.059594907405</v>
      </c>
      <c r="Q2119" s="13">
        <f t="shared" si="134"/>
        <v>42304.207638888889</v>
      </c>
      <c r="R2119">
        <f t="shared" si="135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>
        <v>17</v>
      </c>
      <c r="L2120" t="s">
        <v>8275</v>
      </c>
      <c r="M2120">
        <f t="shared" si="132"/>
        <v>135</v>
      </c>
      <c r="N2120" s="12" t="s">
        <v>8323</v>
      </c>
      <c r="O2120" t="s">
        <v>8327</v>
      </c>
      <c r="P2120" s="13">
        <f t="shared" si="133"/>
        <v>40718.839537037034</v>
      </c>
      <c r="Q2120" s="13">
        <f t="shared" si="134"/>
        <v>40748.839537037034</v>
      </c>
      <c r="R2120">
        <f t="shared" si="135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>
        <v>22</v>
      </c>
      <c r="L2121" t="s">
        <v>8275</v>
      </c>
      <c r="M2121">
        <f t="shared" si="132"/>
        <v>101</v>
      </c>
      <c r="N2121" s="12" t="s">
        <v>8323</v>
      </c>
      <c r="O2121" t="s">
        <v>8327</v>
      </c>
      <c r="P2121" s="13">
        <f t="shared" si="133"/>
        <v>41107.130150462966</v>
      </c>
      <c r="Q2121" s="13">
        <f t="shared" si="134"/>
        <v>41137.130150462966</v>
      </c>
      <c r="R2121">
        <f t="shared" si="135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>
        <v>69</v>
      </c>
      <c r="L2122" t="s">
        <v>8275</v>
      </c>
      <c r="M2122">
        <f t="shared" si="132"/>
        <v>101</v>
      </c>
      <c r="N2122" s="12" t="s">
        <v>8323</v>
      </c>
      <c r="O2122" t="s">
        <v>8327</v>
      </c>
      <c r="P2122" s="13">
        <f t="shared" si="133"/>
        <v>41591.964537037034</v>
      </c>
      <c r="Q2122" s="13">
        <f t="shared" si="134"/>
        <v>41640.964537037034</v>
      </c>
      <c r="R2122">
        <f t="shared" si="135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>
        <v>10</v>
      </c>
      <c r="L2123" t="s">
        <v>8278</v>
      </c>
      <c r="M2123">
        <f t="shared" si="132"/>
        <v>1</v>
      </c>
      <c r="N2123" s="12" t="s">
        <v>8331</v>
      </c>
      <c r="O2123" t="s">
        <v>8332</v>
      </c>
      <c r="P2123" s="13">
        <f t="shared" si="133"/>
        <v>42716.7424537037</v>
      </c>
      <c r="Q2123" s="13">
        <f t="shared" si="134"/>
        <v>42746.7424537037</v>
      </c>
      <c r="R2123">
        <f t="shared" si="135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>
        <v>3</v>
      </c>
      <c r="L2124" t="s">
        <v>8278</v>
      </c>
      <c r="M2124">
        <f t="shared" si="132"/>
        <v>0</v>
      </c>
      <c r="N2124" s="12" t="s">
        <v>8331</v>
      </c>
      <c r="O2124" t="s">
        <v>8332</v>
      </c>
      <c r="P2124" s="13">
        <f t="shared" si="133"/>
        <v>42712.300567129627</v>
      </c>
      <c r="Q2124" s="13">
        <f t="shared" si="134"/>
        <v>42742.300567129627</v>
      </c>
      <c r="R2124">
        <f t="shared" si="135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>
        <v>5</v>
      </c>
      <c r="L2125" t="s">
        <v>8278</v>
      </c>
      <c r="M2125">
        <f t="shared" si="132"/>
        <v>10</v>
      </c>
      <c r="N2125" s="12" t="s">
        <v>8331</v>
      </c>
      <c r="O2125" t="s">
        <v>8332</v>
      </c>
      <c r="P2125" s="13">
        <f t="shared" si="133"/>
        <v>40198.424849537041</v>
      </c>
      <c r="Q2125" s="13">
        <f t="shared" si="134"/>
        <v>40252.290972222225</v>
      </c>
      <c r="R2125">
        <f t="shared" si="135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>
        <v>5</v>
      </c>
      <c r="L2126" t="s">
        <v>8278</v>
      </c>
      <c r="M2126">
        <f t="shared" si="132"/>
        <v>10</v>
      </c>
      <c r="N2126" s="12" t="s">
        <v>8331</v>
      </c>
      <c r="O2126" t="s">
        <v>8332</v>
      </c>
      <c r="P2126" s="13">
        <f t="shared" si="133"/>
        <v>40464.028182870366</v>
      </c>
      <c r="Q2126" s="13">
        <f t="shared" si="134"/>
        <v>40512.208333333336</v>
      </c>
      <c r="R2126">
        <f t="shared" si="135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>
        <v>27</v>
      </c>
      <c r="L2127" t="s">
        <v>8278</v>
      </c>
      <c r="M2127">
        <f t="shared" si="132"/>
        <v>1</v>
      </c>
      <c r="N2127" s="12" t="s">
        <v>8331</v>
      </c>
      <c r="O2127" t="s">
        <v>8332</v>
      </c>
      <c r="P2127" s="13">
        <f t="shared" si="133"/>
        <v>42191.023530092592</v>
      </c>
      <c r="Q2127" s="13">
        <f t="shared" si="134"/>
        <v>42221.023530092592</v>
      </c>
      <c r="R2127">
        <f t="shared" si="135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>
        <v>2</v>
      </c>
      <c r="L2128" t="s">
        <v>8278</v>
      </c>
      <c r="M2128">
        <f t="shared" si="132"/>
        <v>0</v>
      </c>
      <c r="N2128" s="12" t="s">
        <v>8331</v>
      </c>
      <c r="O2128" t="s">
        <v>8332</v>
      </c>
      <c r="P2128" s="13">
        <f t="shared" si="133"/>
        <v>41951.973229166666</v>
      </c>
      <c r="Q2128" s="13">
        <f t="shared" si="134"/>
        <v>41981.973229166666</v>
      </c>
      <c r="R2128">
        <f t="shared" si="135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>
        <v>236</v>
      </c>
      <c r="L2129" t="s">
        <v>8278</v>
      </c>
      <c r="M2129">
        <f t="shared" si="132"/>
        <v>29</v>
      </c>
      <c r="N2129" s="12" t="s">
        <v>8331</v>
      </c>
      <c r="O2129" t="s">
        <v>8332</v>
      </c>
      <c r="P2129" s="13">
        <f t="shared" si="133"/>
        <v>42045.50535879629</v>
      </c>
      <c r="Q2129" s="13">
        <f t="shared" si="134"/>
        <v>42075.463692129633</v>
      </c>
      <c r="R2129">
        <f t="shared" si="135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>
        <v>1</v>
      </c>
      <c r="L2130" t="s">
        <v>8278</v>
      </c>
      <c r="M2130">
        <f t="shared" si="132"/>
        <v>0</v>
      </c>
      <c r="N2130" s="12" t="s">
        <v>8331</v>
      </c>
      <c r="O2130" t="s">
        <v>8332</v>
      </c>
      <c r="P2130" s="13">
        <f t="shared" si="133"/>
        <v>41843.772789351853</v>
      </c>
      <c r="Q2130" s="13">
        <f t="shared" si="134"/>
        <v>41903.772789351853</v>
      </c>
      <c r="R2130">
        <f t="shared" si="135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>
        <v>12</v>
      </c>
      <c r="L2131" t="s">
        <v>8278</v>
      </c>
      <c r="M2131">
        <f t="shared" si="132"/>
        <v>12</v>
      </c>
      <c r="N2131" s="12" t="s">
        <v>8331</v>
      </c>
      <c r="O2131" t="s">
        <v>8332</v>
      </c>
      <c r="P2131" s="13">
        <f t="shared" si="133"/>
        <v>42409.024305555555</v>
      </c>
      <c r="Q2131" s="13">
        <f t="shared" si="134"/>
        <v>42439.024305555555</v>
      </c>
      <c r="R2131">
        <f t="shared" si="135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>
        <v>4</v>
      </c>
      <c r="L2132" t="s">
        <v>8278</v>
      </c>
      <c r="M2132">
        <f t="shared" si="132"/>
        <v>0</v>
      </c>
      <c r="N2132" s="12" t="s">
        <v>8331</v>
      </c>
      <c r="O2132" t="s">
        <v>8332</v>
      </c>
      <c r="P2132" s="13">
        <f t="shared" si="133"/>
        <v>41832.086377314816</v>
      </c>
      <c r="Q2132" s="13">
        <f t="shared" si="134"/>
        <v>41867.086377314816</v>
      </c>
      <c r="R2132">
        <f t="shared" si="135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>
        <v>3</v>
      </c>
      <c r="L2133" t="s">
        <v>8278</v>
      </c>
      <c r="M2133">
        <f t="shared" si="132"/>
        <v>5</v>
      </c>
      <c r="N2133" s="12" t="s">
        <v>8331</v>
      </c>
      <c r="O2133" t="s">
        <v>8332</v>
      </c>
      <c r="P2133" s="13">
        <f t="shared" si="133"/>
        <v>42167.207071759258</v>
      </c>
      <c r="Q2133" s="13">
        <f t="shared" si="134"/>
        <v>42197.207071759258</v>
      </c>
      <c r="R2133">
        <f t="shared" si="135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>
        <v>99</v>
      </c>
      <c r="L2134" t="s">
        <v>8278</v>
      </c>
      <c r="M2134">
        <f t="shared" si="132"/>
        <v>2</v>
      </c>
      <c r="N2134" s="12" t="s">
        <v>8331</v>
      </c>
      <c r="O2134" t="s">
        <v>8332</v>
      </c>
      <c r="P2134" s="13">
        <f t="shared" si="133"/>
        <v>41643.487175925926</v>
      </c>
      <c r="Q2134" s="13">
        <f t="shared" si="134"/>
        <v>41673.487175925926</v>
      </c>
      <c r="R2134">
        <f t="shared" si="135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>
        <v>3</v>
      </c>
      <c r="L2135" t="s">
        <v>8278</v>
      </c>
      <c r="M2135">
        <f t="shared" si="132"/>
        <v>2</v>
      </c>
      <c r="N2135" s="12" t="s">
        <v>8331</v>
      </c>
      <c r="O2135" t="s">
        <v>8332</v>
      </c>
      <c r="P2135" s="13">
        <f t="shared" si="133"/>
        <v>40619.097210648149</v>
      </c>
      <c r="Q2135" s="13">
        <f t="shared" si="134"/>
        <v>40657.290972222225</v>
      </c>
      <c r="R2135">
        <f t="shared" si="135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>
        <v>3</v>
      </c>
      <c r="L2136" t="s">
        <v>8278</v>
      </c>
      <c r="M2136">
        <f t="shared" si="132"/>
        <v>2</v>
      </c>
      <c r="N2136" s="12" t="s">
        <v>8331</v>
      </c>
      <c r="O2136" t="s">
        <v>8332</v>
      </c>
      <c r="P2136" s="13">
        <f t="shared" si="133"/>
        <v>41361.886469907404</v>
      </c>
      <c r="Q2136" s="13">
        <f t="shared" si="134"/>
        <v>41391.886469907404</v>
      </c>
      <c r="R2136">
        <f t="shared" si="135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>
        <v>22</v>
      </c>
      <c r="L2137" t="s">
        <v>8278</v>
      </c>
      <c r="M2137">
        <f t="shared" si="132"/>
        <v>10</v>
      </c>
      <c r="N2137" s="12" t="s">
        <v>8331</v>
      </c>
      <c r="O2137" t="s">
        <v>8332</v>
      </c>
      <c r="P2137" s="13">
        <f t="shared" si="133"/>
        <v>41156.963344907403</v>
      </c>
      <c r="Q2137" s="13">
        <f t="shared" si="134"/>
        <v>41186.963344907403</v>
      </c>
      <c r="R2137">
        <f t="shared" si="135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>
        <v>4</v>
      </c>
      <c r="L2138" t="s">
        <v>8278</v>
      </c>
      <c r="M2138">
        <f t="shared" si="132"/>
        <v>0</v>
      </c>
      <c r="N2138" s="12" t="s">
        <v>8331</v>
      </c>
      <c r="O2138" t="s">
        <v>8332</v>
      </c>
      <c r="P2138" s="13">
        <f t="shared" si="133"/>
        <v>41536.509097222224</v>
      </c>
      <c r="Q2138" s="13">
        <f t="shared" si="134"/>
        <v>41566.509097222224</v>
      </c>
      <c r="R2138">
        <f t="shared" si="135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>
        <v>534</v>
      </c>
      <c r="L2139" t="s">
        <v>8278</v>
      </c>
      <c r="M2139">
        <f t="shared" si="132"/>
        <v>28</v>
      </c>
      <c r="N2139" s="12" t="s">
        <v>8331</v>
      </c>
      <c r="O2139" t="s">
        <v>8332</v>
      </c>
      <c r="P2139" s="13">
        <f t="shared" si="133"/>
        <v>41948.771168981482</v>
      </c>
      <c r="Q2139" s="13">
        <f t="shared" si="134"/>
        <v>41978.771168981482</v>
      </c>
      <c r="R2139">
        <f t="shared" si="135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>
        <v>12</v>
      </c>
      <c r="L2140" t="s">
        <v>8278</v>
      </c>
      <c r="M2140">
        <f t="shared" si="132"/>
        <v>13</v>
      </c>
      <c r="N2140" s="12" t="s">
        <v>8331</v>
      </c>
      <c r="O2140" t="s">
        <v>8332</v>
      </c>
      <c r="P2140" s="13">
        <f t="shared" si="133"/>
        <v>41557.013182870374</v>
      </c>
      <c r="Q2140" s="13">
        <f t="shared" si="134"/>
        <v>41587.054849537039</v>
      </c>
      <c r="R2140">
        <f t="shared" si="135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>
        <v>56</v>
      </c>
      <c r="L2141" t="s">
        <v>8278</v>
      </c>
      <c r="M2141">
        <f t="shared" si="132"/>
        <v>5</v>
      </c>
      <c r="N2141" s="12" t="s">
        <v>8331</v>
      </c>
      <c r="O2141" t="s">
        <v>8332</v>
      </c>
      <c r="P2141" s="13">
        <f t="shared" si="133"/>
        <v>42647.750092592592</v>
      </c>
      <c r="Q2141" s="13">
        <f t="shared" si="134"/>
        <v>42677.750092592592</v>
      </c>
      <c r="R2141">
        <f t="shared" si="135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>
        <v>11</v>
      </c>
      <c r="L2142" t="s">
        <v>8278</v>
      </c>
      <c r="M2142">
        <f t="shared" si="132"/>
        <v>0</v>
      </c>
      <c r="N2142" s="12" t="s">
        <v>8331</v>
      </c>
      <c r="O2142" t="s">
        <v>8332</v>
      </c>
      <c r="P2142" s="13">
        <f t="shared" si="133"/>
        <v>41255.833611111113</v>
      </c>
      <c r="Q2142" s="13">
        <f t="shared" si="134"/>
        <v>41285.833611111113</v>
      </c>
      <c r="R2142">
        <f t="shared" si="135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>
        <v>0</v>
      </c>
      <c r="L2143" t="s">
        <v>8278</v>
      </c>
      <c r="M2143">
        <f t="shared" si="132"/>
        <v>0</v>
      </c>
      <c r="N2143" s="12" t="s">
        <v>8331</v>
      </c>
      <c r="O2143" t="s">
        <v>8332</v>
      </c>
      <c r="P2143" s="13">
        <f t="shared" si="133"/>
        <v>41927.235636574071</v>
      </c>
      <c r="Q2143" s="13">
        <f t="shared" si="134"/>
        <v>41957.277303240742</v>
      </c>
      <c r="R2143">
        <f t="shared" si="135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>
        <v>12</v>
      </c>
      <c r="L2144" t="s">
        <v>8278</v>
      </c>
      <c r="M2144">
        <f t="shared" si="132"/>
        <v>6</v>
      </c>
      <c r="N2144" s="12" t="s">
        <v>8331</v>
      </c>
      <c r="O2144" t="s">
        <v>8332</v>
      </c>
      <c r="P2144" s="13">
        <f t="shared" si="133"/>
        <v>42340.701504629629</v>
      </c>
      <c r="Q2144" s="13">
        <f t="shared" si="134"/>
        <v>42368.701504629629</v>
      </c>
      <c r="R2144">
        <f t="shared" si="135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>
        <v>5</v>
      </c>
      <c r="L2145" t="s">
        <v>8278</v>
      </c>
      <c r="M2145">
        <f t="shared" si="132"/>
        <v>11</v>
      </c>
      <c r="N2145" s="12" t="s">
        <v>8331</v>
      </c>
      <c r="O2145" t="s">
        <v>8332</v>
      </c>
      <c r="P2145" s="13">
        <f t="shared" si="133"/>
        <v>40332.886712962965</v>
      </c>
      <c r="Q2145" s="13">
        <f t="shared" si="134"/>
        <v>40380.791666666664</v>
      </c>
      <c r="R2145">
        <f t="shared" si="135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>
        <v>24</v>
      </c>
      <c r="L2146" t="s">
        <v>8278</v>
      </c>
      <c r="M2146">
        <f t="shared" si="132"/>
        <v>2</v>
      </c>
      <c r="N2146" s="12" t="s">
        <v>8331</v>
      </c>
      <c r="O2146" t="s">
        <v>8332</v>
      </c>
      <c r="P2146" s="13">
        <f t="shared" si="133"/>
        <v>41499.546759259261</v>
      </c>
      <c r="Q2146" s="13">
        <f t="shared" si="134"/>
        <v>41531.546759259261</v>
      </c>
      <c r="R2146">
        <f t="shared" si="135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>
        <v>89</v>
      </c>
      <c r="L2147" t="s">
        <v>8278</v>
      </c>
      <c r="M2147">
        <f t="shared" si="132"/>
        <v>30</v>
      </c>
      <c r="N2147" s="12" t="s">
        <v>8331</v>
      </c>
      <c r="O2147" t="s">
        <v>8332</v>
      </c>
      <c r="P2147" s="13">
        <f t="shared" si="133"/>
        <v>41575.237430555557</v>
      </c>
      <c r="Q2147" s="13">
        <f t="shared" si="134"/>
        <v>41605.279097222221</v>
      </c>
      <c r="R2147">
        <f t="shared" si="135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>
        <v>1</v>
      </c>
      <c r="L2148" t="s">
        <v>8278</v>
      </c>
      <c r="M2148">
        <f t="shared" si="132"/>
        <v>0</v>
      </c>
      <c r="N2148" s="12" t="s">
        <v>8331</v>
      </c>
      <c r="O2148" t="s">
        <v>8332</v>
      </c>
      <c r="P2148" s="13">
        <f t="shared" si="133"/>
        <v>42397.679513888885</v>
      </c>
      <c r="Q2148" s="13">
        <f t="shared" si="134"/>
        <v>42411.679513888885</v>
      </c>
      <c r="R2148">
        <f t="shared" si="135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>
        <v>55</v>
      </c>
      <c r="L2149" t="s">
        <v>8278</v>
      </c>
      <c r="M2149">
        <f t="shared" si="132"/>
        <v>1</v>
      </c>
      <c r="N2149" s="12" t="s">
        <v>8331</v>
      </c>
      <c r="O2149" t="s">
        <v>8332</v>
      </c>
      <c r="P2149" s="13">
        <f t="shared" si="133"/>
        <v>41927.295694444445</v>
      </c>
      <c r="Q2149" s="13">
        <f t="shared" si="134"/>
        <v>41959.337361111116</v>
      </c>
      <c r="R2149">
        <f t="shared" si="135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>
        <v>2</v>
      </c>
      <c r="L2150" t="s">
        <v>8278</v>
      </c>
      <c r="M2150">
        <f t="shared" si="132"/>
        <v>2</v>
      </c>
      <c r="N2150" s="12" t="s">
        <v>8331</v>
      </c>
      <c r="O2150" t="s">
        <v>8332</v>
      </c>
      <c r="P2150" s="13">
        <f t="shared" si="133"/>
        <v>42066.733587962968</v>
      </c>
      <c r="Q2150" s="13">
        <f t="shared" si="134"/>
        <v>42096.691921296297</v>
      </c>
      <c r="R2150">
        <f t="shared" si="135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>
        <v>0</v>
      </c>
      <c r="L2151" t="s">
        <v>8278</v>
      </c>
      <c r="M2151">
        <f t="shared" si="132"/>
        <v>0</v>
      </c>
      <c r="N2151" s="12" t="s">
        <v>8331</v>
      </c>
      <c r="O2151" t="s">
        <v>8332</v>
      </c>
      <c r="P2151" s="13">
        <f t="shared" si="133"/>
        <v>40355.024953703702</v>
      </c>
      <c r="Q2151" s="13">
        <f t="shared" si="134"/>
        <v>40390</v>
      </c>
      <c r="R2151">
        <f t="shared" si="135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>
        <v>4</v>
      </c>
      <c r="L2152" t="s">
        <v>8278</v>
      </c>
      <c r="M2152">
        <f t="shared" si="132"/>
        <v>1</v>
      </c>
      <c r="N2152" s="12" t="s">
        <v>8331</v>
      </c>
      <c r="O2152" t="s">
        <v>8332</v>
      </c>
      <c r="P2152" s="13">
        <f t="shared" si="133"/>
        <v>42534.284710648149</v>
      </c>
      <c r="Q2152" s="13">
        <f t="shared" si="134"/>
        <v>42564.284710648149</v>
      </c>
      <c r="R2152">
        <f t="shared" si="135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>
        <v>6</v>
      </c>
      <c r="L2153" t="s">
        <v>8278</v>
      </c>
      <c r="M2153">
        <f t="shared" si="132"/>
        <v>0</v>
      </c>
      <c r="N2153" s="12" t="s">
        <v>8331</v>
      </c>
      <c r="O2153" t="s">
        <v>8332</v>
      </c>
      <c r="P2153" s="13">
        <f t="shared" si="133"/>
        <v>42520.847384259265</v>
      </c>
      <c r="Q2153" s="13">
        <f t="shared" si="134"/>
        <v>42550.847384259265</v>
      </c>
      <c r="R2153">
        <f t="shared" si="135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>
        <v>4</v>
      </c>
      <c r="L2154" t="s">
        <v>8278</v>
      </c>
      <c r="M2154">
        <f t="shared" si="132"/>
        <v>0</v>
      </c>
      <c r="N2154" s="12" t="s">
        <v>8331</v>
      </c>
      <c r="O2154" t="s">
        <v>8332</v>
      </c>
      <c r="P2154" s="13">
        <f t="shared" si="133"/>
        <v>41683.832280092596</v>
      </c>
      <c r="Q2154" s="13">
        <f t="shared" si="134"/>
        <v>41713.790613425925</v>
      </c>
      <c r="R2154">
        <f t="shared" si="135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>
        <v>4</v>
      </c>
      <c r="L2155" t="s">
        <v>8278</v>
      </c>
      <c r="M2155">
        <f t="shared" si="132"/>
        <v>0</v>
      </c>
      <c r="N2155" s="12" t="s">
        <v>8331</v>
      </c>
      <c r="O2155" t="s">
        <v>8332</v>
      </c>
      <c r="P2155" s="13">
        <f t="shared" si="133"/>
        <v>41974.911087962959</v>
      </c>
      <c r="Q2155" s="13">
        <f t="shared" si="134"/>
        <v>42014.332638888889</v>
      </c>
      <c r="R2155">
        <f t="shared" si="135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>
        <v>2</v>
      </c>
      <c r="L2156" t="s">
        <v>8278</v>
      </c>
      <c r="M2156">
        <f t="shared" si="132"/>
        <v>1</v>
      </c>
      <c r="N2156" s="12" t="s">
        <v>8331</v>
      </c>
      <c r="O2156" t="s">
        <v>8332</v>
      </c>
      <c r="P2156" s="13">
        <f t="shared" si="133"/>
        <v>41647.632256944446</v>
      </c>
      <c r="Q2156" s="13">
        <f t="shared" si="134"/>
        <v>41667.632256944446</v>
      </c>
      <c r="R2156">
        <f t="shared" si="135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>
        <v>5</v>
      </c>
      <c r="L2157" t="s">
        <v>8278</v>
      </c>
      <c r="M2157">
        <f t="shared" si="132"/>
        <v>2</v>
      </c>
      <c r="N2157" s="12" t="s">
        <v>8331</v>
      </c>
      <c r="O2157" t="s">
        <v>8332</v>
      </c>
      <c r="P2157" s="13">
        <f t="shared" si="133"/>
        <v>42430.747511574074</v>
      </c>
      <c r="Q2157" s="13">
        <f t="shared" si="134"/>
        <v>42460.70584490741</v>
      </c>
      <c r="R2157">
        <f t="shared" si="135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>
        <v>83</v>
      </c>
      <c r="L2158" t="s">
        <v>8278</v>
      </c>
      <c r="M2158">
        <f t="shared" si="132"/>
        <v>3</v>
      </c>
      <c r="N2158" s="12" t="s">
        <v>8331</v>
      </c>
      <c r="O2158" t="s">
        <v>8332</v>
      </c>
      <c r="P2158" s="13">
        <f t="shared" si="133"/>
        <v>41488.85423611111</v>
      </c>
      <c r="Q2158" s="13">
        <f t="shared" si="134"/>
        <v>41533.85423611111</v>
      </c>
      <c r="R2158">
        <f t="shared" si="135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>
        <v>57</v>
      </c>
      <c r="L2159" t="s">
        <v>8278</v>
      </c>
      <c r="M2159">
        <f t="shared" si="132"/>
        <v>28</v>
      </c>
      <c r="N2159" s="12" t="s">
        <v>8331</v>
      </c>
      <c r="O2159" t="s">
        <v>8332</v>
      </c>
      <c r="P2159" s="13">
        <f t="shared" si="133"/>
        <v>42694.98128472222</v>
      </c>
      <c r="Q2159" s="13">
        <f t="shared" si="134"/>
        <v>42727.332638888889</v>
      </c>
      <c r="R2159">
        <f t="shared" si="135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>
        <v>311</v>
      </c>
      <c r="L2160" t="s">
        <v>8278</v>
      </c>
      <c r="M2160">
        <f t="shared" si="132"/>
        <v>7</v>
      </c>
      <c r="N2160" s="12" t="s">
        <v>8331</v>
      </c>
      <c r="O2160" t="s">
        <v>8332</v>
      </c>
      <c r="P2160" s="13">
        <f t="shared" si="133"/>
        <v>41264.853865740741</v>
      </c>
      <c r="Q2160" s="13">
        <f t="shared" si="134"/>
        <v>41309.853865740741</v>
      </c>
      <c r="R2160">
        <f t="shared" si="135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>
        <v>2</v>
      </c>
      <c r="L2161" t="s">
        <v>8278</v>
      </c>
      <c r="M2161">
        <f t="shared" si="132"/>
        <v>1</v>
      </c>
      <c r="N2161" s="12" t="s">
        <v>8331</v>
      </c>
      <c r="O2161" t="s">
        <v>8332</v>
      </c>
      <c r="P2161" s="13">
        <f t="shared" si="133"/>
        <v>40710.731180555551</v>
      </c>
      <c r="Q2161" s="13">
        <f t="shared" si="134"/>
        <v>40740.731180555551</v>
      </c>
      <c r="R2161">
        <f t="shared" si="135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>
        <v>16</v>
      </c>
      <c r="L2162" t="s">
        <v>8278</v>
      </c>
      <c r="M2162">
        <f t="shared" si="132"/>
        <v>1</v>
      </c>
      <c r="N2162" s="12" t="s">
        <v>8331</v>
      </c>
      <c r="O2162" t="s">
        <v>8332</v>
      </c>
      <c r="P2162" s="13">
        <f t="shared" si="133"/>
        <v>41018.711863425924</v>
      </c>
      <c r="Q2162" s="13">
        <f t="shared" si="134"/>
        <v>41048.711863425924</v>
      </c>
      <c r="R2162">
        <f t="shared" si="135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>
        <v>13</v>
      </c>
      <c r="L2163" t="s">
        <v>8272</v>
      </c>
      <c r="M2163">
        <f t="shared" si="132"/>
        <v>116</v>
      </c>
      <c r="N2163" s="12" t="s">
        <v>8323</v>
      </c>
      <c r="O2163" t="s">
        <v>8324</v>
      </c>
      <c r="P2163" s="13">
        <f t="shared" si="133"/>
        <v>42240.852534722217</v>
      </c>
      <c r="Q2163" s="13">
        <f t="shared" si="134"/>
        <v>42270.852534722217</v>
      </c>
      <c r="R2163">
        <f t="shared" si="135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>
        <v>58</v>
      </c>
      <c r="L2164" t="s">
        <v>8272</v>
      </c>
      <c r="M2164">
        <f t="shared" si="132"/>
        <v>112</v>
      </c>
      <c r="N2164" s="12" t="s">
        <v>8323</v>
      </c>
      <c r="O2164" t="s">
        <v>8324</v>
      </c>
      <c r="P2164" s="13">
        <f t="shared" si="133"/>
        <v>41813.766099537039</v>
      </c>
      <c r="Q2164" s="13">
        <f t="shared" si="134"/>
        <v>41844.766099537039</v>
      </c>
      <c r="R2164">
        <f t="shared" si="135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>
        <v>44</v>
      </c>
      <c r="L2165" t="s">
        <v>8272</v>
      </c>
      <c r="M2165">
        <f t="shared" si="132"/>
        <v>132</v>
      </c>
      <c r="N2165" s="12" t="s">
        <v>8323</v>
      </c>
      <c r="O2165" t="s">
        <v>8324</v>
      </c>
      <c r="P2165" s="13">
        <f t="shared" si="133"/>
        <v>42111.899537037039</v>
      </c>
      <c r="Q2165" s="13">
        <f t="shared" si="134"/>
        <v>42163.159722222219</v>
      </c>
      <c r="R2165">
        <f t="shared" si="135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>
        <v>83</v>
      </c>
      <c r="L2166" t="s">
        <v>8272</v>
      </c>
      <c r="M2166">
        <f t="shared" si="132"/>
        <v>103</v>
      </c>
      <c r="N2166" s="12" t="s">
        <v>8323</v>
      </c>
      <c r="O2166" t="s">
        <v>8324</v>
      </c>
      <c r="P2166" s="13">
        <f t="shared" si="133"/>
        <v>42515.71775462963</v>
      </c>
      <c r="Q2166" s="13">
        <f t="shared" si="134"/>
        <v>42546.165972222225</v>
      </c>
      <c r="R2166">
        <f t="shared" si="135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>
        <v>117</v>
      </c>
      <c r="L2167" t="s">
        <v>8272</v>
      </c>
      <c r="M2167">
        <f t="shared" si="132"/>
        <v>139</v>
      </c>
      <c r="N2167" s="12" t="s">
        <v>8323</v>
      </c>
      <c r="O2167" t="s">
        <v>8324</v>
      </c>
      <c r="P2167" s="13">
        <f t="shared" si="133"/>
        <v>42438.667071759264</v>
      </c>
      <c r="Q2167" s="13">
        <f t="shared" si="134"/>
        <v>42468.625405092593</v>
      </c>
      <c r="R2167">
        <f t="shared" si="135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>
        <v>32</v>
      </c>
      <c r="L2168" t="s">
        <v>8272</v>
      </c>
      <c r="M2168">
        <f t="shared" si="132"/>
        <v>147</v>
      </c>
      <c r="N2168" s="12" t="s">
        <v>8323</v>
      </c>
      <c r="O2168" t="s">
        <v>8324</v>
      </c>
      <c r="P2168" s="13">
        <f t="shared" si="133"/>
        <v>41933.838171296295</v>
      </c>
      <c r="Q2168" s="13">
        <f t="shared" si="134"/>
        <v>41978.879837962959</v>
      </c>
      <c r="R2168">
        <f t="shared" si="135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>
        <v>8</v>
      </c>
      <c r="L2169" t="s">
        <v>8272</v>
      </c>
      <c r="M2169">
        <f t="shared" si="132"/>
        <v>120</v>
      </c>
      <c r="N2169" s="12" t="s">
        <v>8323</v>
      </c>
      <c r="O2169" t="s">
        <v>8324</v>
      </c>
      <c r="P2169" s="13">
        <f t="shared" si="133"/>
        <v>41153.066400462965</v>
      </c>
      <c r="Q2169" s="13">
        <f t="shared" si="134"/>
        <v>41167.066400462965</v>
      </c>
      <c r="R2169">
        <f t="shared" si="135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>
        <v>340</v>
      </c>
      <c r="L2170" t="s">
        <v>8272</v>
      </c>
      <c r="M2170">
        <f t="shared" si="132"/>
        <v>122</v>
      </c>
      <c r="N2170" s="12" t="s">
        <v>8323</v>
      </c>
      <c r="O2170" t="s">
        <v>8324</v>
      </c>
      <c r="P2170" s="13">
        <f t="shared" si="133"/>
        <v>42745.600243055553</v>
      </c>
      <c r="Q2170" s="13">
        <f t="shared" si="134"/>
        <v>42776.208333333328</v>
      </c>
      <c r="R2170">
        <f t="shared" si="135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>
        <v>7</v>
      </c>
      <c r="L2171" t="s">
        <v>8272</v>
      </c>
      <c r="M2171">
        <f t="shared" si="132"/>
        <v>100</v>
      </c>
      <c r="N2171" s="12" t="s">
        <v>8323</v>
      </c>
      <c r="O2171" t="s">
        <v>8324</v>
      </c>
      <c r="P2171" s="13">
        <f t="shared" si="133"/>
        <v>42793.700821759259</v>
      </c>
      <c r="Q2171" s="13">
        <f t="shared" si="134"/>
        <v>42796.700821759259</v>
      </c>
      <c r="R2171">
        <f t="shared" si="135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>
        <v>19</v>
      </c>
      <c r="L2172" t="s">
        <v>8272</v>
      </c>
      <c r="M2172">
        <f t="shared" si="132"/>
        <v>181</v>
      </c>
      <c r="N2172" s="12" t="s">
        <v>8323</v>
      </c>
      <c r="O2172" t="s">
        <v>8324</v>
      </c>
      <c r="P2172" s="13">
        <f t="shared" si="133"/>
        <v>42198.750254629631</v>
      </c>
      <c r="Q2172" s="13">
        <f t="shared" si="134"/>
        <v>42238.750254629631</v>
      </c>
      <c r="R2172">
        <f t="shared" si="135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>
        <v>47</v>
      </c>
      <c r="L2173" t="s">
        <v>8272</v>
      </c>
      <c r="M2173">
        <f t="shared" si="132"/>
        <v>106</v>
      </c>
      <c r="N2173" s="12" t="s">
        <v>8323</v>
      </c>
      <c r="O2173" t="s">
        <v>8324</v>
      </c>
      <c r="P2173" s="13">
        <f t="shared" si="133"/>
        <v>42141.95711805555</v>
      </c>
      <c r="Q2173" s="13">
        <f t="shared" si="134"/>
        <v>42177.208333333328</v>
      </c>
      <c r="R2173">
        <f t="shared" si="135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>
        <v>13</v>
      </c>
      <c r="L2174" t="s">
        <v>8272</v>
      </c>
      <c r="M2174">
        <f t="shared" si="132"/>
        <v>100</v>
      </c>
      <c r="N2174" s="12" t="s">
        <v>8323</v>
      </c>
      <c r="O2174" t="s">
        <v>8324</v>
      </c>
      <c r="P2174" s="13">
        <f t="shared" si="133"/>
        <v>42082.580092592587</v>
      </c>
      <c r="Q2174" s="13">
        <f t="shared" si="134"/>
        <v>42112.580092592587</v>
      </c>
      <c r="R2174">
        <f t="shared" si="135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>
        <v>90</v>
      </c>
      <c r="L2175" t="s">
        <v>8272</v>
      </c>
      <c r="M2175">
        <f t="shared" si="132"/>
        <v>127</v>
      </c>
      <c r="N2175" s="12" t="s">
        <v>8323</v>
      </c>
      <c r="O2175" t="s">
        <v>8324</v>
      </c>
      <c r="P2175" s="13">
        <f t="shared" si="133"/>
        <v>41495.692627314813</v>
      </c>
      <c r="Q2175" s="13">
        <f t="shared" si="134"/>
        <v>41527.165972222225</v>
      </c>
      <c r="R2175">
        <f t="shared" si="135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>
        <v>63</v>
      </c>
      <c r="L2176" t="s">
        <v>8272</v>
      </c>
      <c r="M2176">
        <f t="shared" si="132"/>
        <v>103</v>
      </c>
      <c r="N2176" s="12" t="s">
        <v>8323</v>
      </c>
      <c r="O2176" t="s">
        <v>8324</v>
      </c>
      <c r="P2176" s="13">
        <f t="shared" si="133"/>
        <v>42465.542905092589</v>
      </c>
      <c r="Q2176" s="13">
        <f t="shared" si="134"/>
        <v>42495.542905092589</v>
      </c>
      <c r="R2176">
        <f t="shared" si="135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>
        <v>26</v>
      </c>
      <c r="L2177" t="s">
        <v>8272</v>
      </c>
      <c r="M2177">
        <f t="shared" si="132"/>
        <v>250</v>
      </c>
      <c r="N2177" s="12" t="s">
        <v>8323</v>
      </c>
      <c r="O2177" t="s">
        <v>8324</v>
      </c>
      <c r="P2177" s="13">
        <f t="shared" si="133"/>
        <v>42565.009097222224</v>
      </c>
      <c r="Q2177" s="13">
        <f t="shared" si="134"/>
        <v>42572.009097222224</v>
      </c>
      <c r="R2177">
        <f t="shared" si="135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>
        <v>71</v>
      </c>
      <c r="L2178" t="s">
        <v>8272</v>
      </c>
      <c r="M2178">
        <f t="shared" ref="M2178:M2241" si="136">ROUND(E2178/D2178*100,0)</f>
        <v>126</v>
      </c>
      <c r="N2178" s="12" t="s">
        <v>8323</v>
      </c>
      <c r="O2178" t="s">
        <v>8324</v>
      </c>
      <c r="P2178" s="13">
        <f t="shared" ref="P2178:P2241" si="137">(((J2178/60)/60)/24)+DATE(1970,1,1)</f>
        <v>42096.633206018523</v>
      </c>
      <c r="Q2178" s="13">
        <f t="shared" ref="Q2178:Q2241" si="138">(((I2178/60)/60)/24)+DATE(1970,1,1)</f>
        <v>42126.633206018523</v>
      </c>
      <c r="R2178">
        <f t="shared" si="135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>
        <v>38</v>
      </c>
      <c r="L2179" t="s">
        <v>8272</v>
      </c>
      <c r="M2179">
        <f t="shared" si="136"/>
        <v>100</v>
      </c>
      <c r="N2179" s="12" t="s">
        <v>8323</v>
      </c>
      <c r="O2179" t="s">
        <v>8324</v>
      </c>
      <c r="P2179" s="13">
        <f t="shared" si="137"/>
        <v>42502.250775462962</v>
      </c>
      <c r="Q2179" s="13">
        <f t="shared" si="138"/>
        <v>42527.250775462962</v>
      </c>
      <c r="R2179">
        <f t="shared" ref="R2179:R2242" si="139">YEAR(P2179)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>
        <v>859</v>
      </c>
      <c r="L2180" t="s">
        <v>8272</v>
      </c>
      <c r="M2180">
        <f t="shared" si="136"/>
        <v>139</v>
      </c>
      <c r="N2180" s="12" t="s">
        <v>8323</v>
      </c>
      <c r="O2180" t="s">
        <v>8324</v>
      </c>
      <c r="P2180" s="13">
        <f t="shared" si="137"/>
        <v>42723.63653935185</v>
      </c>
      <c r="Q2180" s="13">
        <f t="shared" si="138"/>
        <v>42753.63653935185</v>
      </c>
      <c r="R2180">
        <f t="shared" si="13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>
        <v>21</v>
      </c>
      <c r="L2181" t="s">
        <v>8272</v>
      </c>
      <c r="M2181">
        <f t="shared" si="136"/>
        <v>161</v>
      </c>
      <c r="N2181" s="12" t="s">
        <v>8323</v>
      </c>
      <c r="O2181" t="s">
        <v>8324</v>
      </c>
      <c r="P2181" s="13">
        <f t="shared" si="137"/>
        <v>42075.171203703707</v>
      </c>
      <c r="Q2181" s="13">
        <f t="shared" si="138"/>
        <v>42105.171203703707</v>
      </c>
      <c r="R2181">
        <f t="shared" si="13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>
        <v>78</v>
      </c>
      <c r="L2182" t="s">
        <v>8272</v>
      </c>
      <c r="M2182">
        <f t="shared" si="136"/>
        <v>107</v>
      </c>
      <c r="N2182" s="12" t="s">
        <v>8323</v>
      </c>
      <c r="O2182" t="s">
        <v>8324</v>
      </c>
      <c r="P2182" s="13">
        <f t="shared" si="137"/>
        <v>42279.669768518521</v>
      </c>
      <c r="Q2182" s="13">
        <f t="shared" si="138"/>
        <v>42321.711435185185</v>
      </c>
      <c r="R2182">
        <f t="shared" si="13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>
        <v>53</v>
      </c>
      <c r="L2183" t="s">
        <v>8293</v>
      </c>
      <c r="M2183">
        <f t="shared" si="136"/>
        <v>153</v>
      </c>
      <c r="N2183" s="12" t="s">
        <v>8331</v>
      </c>
      <c r="O2183" t="s">
        <v>8349</v>
      </c>
      <c r="P2183" s="13">
        <f t="shared" si="137"/>
        <v>42773.005243055552</v>
      </c>
      <c r="Q2183" s="13">
        <f t="shared" si="138"/>
        <v>42787.005243055552</v>
      </c>
      <c r="R2183">
        <f t="shared" si="13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>
        <v>356</v>
      </c>
      <c r="L2184" t="s">
        <v>8293</v>
      </c>
      <c r="M2184">
        <f t="shared" si="136"/>
        <v>524</v>
      </c>
      <c r="N2184" s="12" t="s">
        <v>8331</v>
      </c>
      <c r="O2184" t="s">
        <v>8349</v>
      </c>
      <c r="P2184" s="13">
        <f t="shared" si="137"/>
        <v>41879.900752314818</v>
      </c>
      <c r="Q2184" s="13">
        <f t="shared" si="138"/>
        <v>41914.900752314818</v>
      </c>
      <c r="R2184">
        <f t="shared" si="13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>
        <v>279</v>
      </c>
      <c r="L2185" t="s">
        <v>8293</v>
      </c>
      <c r="M2185">
        <f t="shared" si="136"/>
        <v>489</v>
      </c>
      <c r="N2185" s="12" t="s">
        <v>8331</v>
      </c>
      <c r="O2185" t="s">
        <v>8349</v>
      </c>
      <c r="P2185" s="13">
        <f t="shared" si="137"/>
        <v>42745.365474537044</v>
      </c>
      <c r="Q2185" s="13">
        <f t="shared" si="138"/>
        <v>42775.208333333328</v>
      </c>
      <c r="R2185">
        <f t="shared" si="13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>
        <v>266</v>
      </c>
      <c r="L2186" t="s">
        <v>8293</v>
      </c>
      <c r="M2186">
        <f t="shared" si="136"/>
        <v>285</v>
      </c>
      <c r="N2186" s="12" t="s">
        <v>8331</v>
      </c>
      <c r="O2186" t="s">
        <v>8349</v>
      </c>
      <c r="P2186" s="13">
        <f t="shared" si="137"/>
        <v>42380.690289351856</v>
      </c>
      <c r="Q2186" s="13">
        <f t="shared" si="138"/>
        <v>42394.666666666672</v>
      </c>
      <c r="R2186">
        <f t="shared" si="13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>
        <v>623</v>
      </c>
      <c r="L2187" t="s">
        <v>8293</v>
      </c>
      <c r="M2187">
        <f t="shared" si="136"/>
        <v>1857</v>
      </c>
      <c r="N2187" s="12" t="s">
        <v>8331</v>
      </c>
      <c r="O2187" t="s">
        <v>8349</v>
      </c>
      <c r="P2187" s="13">
        <f t="shared" si="137"/>
        <v>41319.349988425929</v>
      </c>
      <c r="Q2187" s="13">
        <f t="shared" si="138"/>
        <v>41359.349988425929</v>
      </c>
      <c r="R2187">
        <f t="shared" si="13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>
        <v>392</v>
      </c>
      <c r="L2188" t="s">
        <v>8293</v>
      </c>
      <c r="M2188">
        <f t="shared" si="136"/>
        <v>110</v>
      </c>
      <c r="N2188" s="12" t="s">
        <v>8331</v>
      </c>
      <c r="O2188" t="s">
        <v>8349</v>
      </c>
      <c r="P2188" s="13">
        <f t="shared" si="137"/>
        <v>42583.615081018521</v>
      </c>
      <c r="Q2188" s="13">
        <f t="shared" si="138"/>
        <v>42620.083333333328</v>
      </c>
      <c r="R2188">
        <f t="shared" si="13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>
        <v>3562</v>
      </c>
      <c r="L2189" t="s">
        <v>8293</v>
      </c>
      <c r="M2189">
        <f t="shared" si="136"/>
        <v>1015</v>
      </c>
      <c r="N2189" s="12" t="s">
        <v>8331</v>
      </c>
      <c r="O2189" t="s">
        <v>8349</v>
      </c>
      <c r="P2189" s="13">
        <f t="shared" si="137"/>
        <v>42068.209097222221</v>
      </c>
      <c r="Q2189" s="13">
        <f t="shared" si="138"/>
        <v>42097.165972222225</v>
      </c>
      <c r="R2189">
        <f t="shared" si="13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>
        <v>514</v>
      </c>
      <c r="L2190" t="s">
        <v>8293</v>
      </c>
      <c r="M2190">
        <f t="shared" si="136"/>
        <v>412</v>
      </c>
      <c r="N2190" s="12" t="s">
        <v>8331</v>
      </c>
      <c r="O2190" t="s">
        <v>8349</v>
      </c>
      <c r="P2190" s="13">
        <f t="shared" si="137"/>
        <v>42633.586122685185</v>
      </c>
      <c r="Q2190" s="13">
        <f t="shared" si="138"/>
        <v>42668.708333333328</v>
      </c>
      <c r="R2190">
        <f t="shared" si="13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>
        <v>88</v>
      </c>
      <c r="L2191" t="s">
        <v>8293</v>
      </c>
      <c r="M2191">
        <f t="shared" si="136"/>
        <v>503</v>
      </c>
      <c r="N2191" s="12" t="s">
        <v>8331</v>
      </c>
      <c r="O2191" t="s">
        <v>8349</v>
      </c>
      <c r="P2191" s="13">
        <f t="shared" si="137"/>
        <v>42467.788194444445</v>
      </c>
      <c r="Q2191" s="13">
        <f t="shared" si="138"/>
        <v>42481.916666666672</v>
      </c>
      <c r="R2191">
        <f t="shared" si="13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>
        <v>537</v>
      </c>
      <c r="L2192" t="s">
        <v>8293</v>
      </c>
      <c r="M2192">
        <f t="shared" si="136"/>
        <v>185</v>
      </c>
      <c r="N2192" s="12" t="s">
        <v>8331</v>
      </c>
      <c r="O2192" t="s">
        <v>8349</v>
      </c>
      <c r="P2192" s="13">
        <f t="shared" si="137"/>
        <v>42417.625046296293</v>
      </c>
      <c r="Q2192" s="13">
        <f t="shared" si="138"/>
        <v>42452.290972222225</v>
      </c>
      <c r="R2192">
        <f t="shared" si="13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>
        <v>25</v>
      </c>
      <c r="L2193" t="s">
        <v>8293</v>
      </c>
      <c r="M2193">
        <f t="shared" si="136"/>
        <v>120</v>
      </c>
      <c r="N2193" s="12" t="s">
        <v>8331</v>
      </c>
      <c r="O2193" t="s">
        <v>8349</v>
      </c>
      <c r="P2193" s="13">
        <f t="shared" si="137"/>
        <v>42768.833645833336</v>
      </c>
      <c r="Q2193" s="13">
        <f t="shared" si="138"/>
        <v>42780.833645833336</v>
      </c>
      <c r="R2193">
        <f t="shared" si="13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>
        <v>3238</v>
      </c>
      <c r="L2194" t="s">
        <v>8293</v>
      </c>
      <c r="M2194">
        <f t="shared" si="136"/>
        <v>1081</v>
      </c>
      <c r="N2194" s="12" t="s">
        <v>8331</v>
      </c>
      <c r="O2194" t="s">
        <v>8349</v>
      </c>
      <c r="P2194" s="13">
        <f t="shared" si="137"/>
        <v>42691.8512037037</v>
      </c>
      <c r="Q2194" s="13">
        <f t="shared" si="138"/>
        <v>42719.958333333328</v>
      </c>
      <c r="R2194">
        <f t="shared" si="13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>
        <v>897</v>
      </c>
      <c r="L2195" t="s">
        <v>8293</v>
      </c>
      <c r="M2195">
        <f t="shared" si="136"/>
        <v>452</v>
      </c>
      <c r="N2195" s="12" t="s">
        <v>8331</v>
      </c>
      <c r="O2195" t="s">
        <v>8349</v>
      </c>
      <c r="P2195" s="13">
        <f t="shared" si="137"/>
        <v>42664.405925925923</v>
      </c>
      <c r="Q2195" s="13">
        <f t="shared" si="138"/>
        <v>42695.207638888889</v>
      </c>
      <c r="R2195">
        <f t="shared" si="13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>
        <v>878</v>
      </c>
      <c r="L2196" t="s">
        <v>8293</v>
      </c>
      <c r="M2196">
        <f t="shared" si="136"/>
        <v>537</v>
      </c>
      <c r="N2196" s="12" t="s">
        <v>8331</v>
      </c>
      <c r="O2196" t="s">
        <v>8349</v>
      </c>
      <c r="P2196" s="13">
        <f t="shared" si="137"/>
        <v>42425.757986111115</v>
      </c>
      <c r="Q2196" s="13">
        <f t="shared" si="138"/>
        <v>42455.716319444444</v>
      </c>
      <c r="R2196">
        <f t="shared" si="13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>
        <v>115</v>
      </c>
      <c r="L2197" t="s">
        <v>8293</v>
      </c>
      <c r="M2197">
        <f t="shared" si="136"/>
        <v>120</v>
      </c>
      <c r="N2197" s="12" t="s">
        <v>8331</v>
      </c>
      <c r="O2197" t="s">
        <v>8349</v>
      </c>
      <c r="P2197" s="13">
        <f t="shared" si="137"/>
        <v>42197.771990740745</v>
      </c>
      <c r="Q2197" s="13">
        <f t="shared" si="138"/>
        <v>42227.771990740745</v>
      </c>
      <c r="R2197">
        <f t="shared" si="13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>
        <v>234</v>
      </c>
      <c r="L2198" t="s">
        <v>8293</v>
      </c>
      <c r="M2198">
        <f t="shared" si="136"/>
        <v>114</v>
      </c>
      <c r="N2198" s="12" t="s">
        <v>8331</v>
      </c>
      <c r="O2198" t="s">
        <v>8349</v>
      </c>
      <c r="P2198" s="13">
        <f t="shared" si="137"/>
        <v>42675.487291666665</v>
      </c>
      <c r="Q2198" s="13">
        <f t="shared" si="138"/>
        <v>42706.291666666672</v>
      </c>
      <c r="R2198">
        <f t="shared" si="13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>
        <v>4330</v>
      </c>
      <c r="L2199" t="s">
        <v>8293</v>
      </c>
      <c r="M2199">
        <f t="shared" si="136"/>
        <v>951</v>
      </c>
      <c r="N2199" s="12" t="s">
        <v>8331</v>
      </c>
      <c r="O2199" t="s">
        <v>8349</v>
      </c>
      <c r="P2199" s="13">
        <f t="shared" si="137"/>
        <v>42033.584016203706</v>
      </c>
      <c r="Q2199" s="13">
        <f t="shared" si="138"/>
        <v>42063.584016203706</v>
      </c>
      <c r="R2199">
        <f t="shared" si="13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>
        <v>651</v>
      </c>
      <c r="L2200" t="s">
        <v>8293</v>
      </c>
      <c r="M2200">
        <f t="shared" si="136"/>
        <v>133</v>
      </c>
      <c r="N2200" s="12" t="s">
        <v>8331</v>
      </c>
      <c r="O2200" t="s">
        <v>8349</v>
      </c>
      <c r="P2200" s="13">
        <f t="shared" si="137"/>
        <v>42292.513888888891</v>
      </c>
      <c r="Q2200" s="13">
        <f t="shared" si="138"/>
        <v>42322.555555555555</v>
      </c>
      <c r="R2200">
        <f t="shared" si="13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>
        <v>251</v>
      </c>
      <c r="L2201" t="s">
        <v>8293</v>
      </c>
      <c r="M2201">
        <f t="shared" si="136"/>
        <v>147</v>
      </c>
      <c r="N2201" s="12" t="s">
        <v>8331</v>
      </c>
      <c r="O2201" t="s">
        <v>8349</v>
      </c>
      <c r="P2201" s="13">
        <f t="shared" si="137"/>
        <v>42262.416643518518</v>
      </c>
      <c r="Q2201" s="13">
        <f t="shared" si="138"/>
        <v>42292.416643518518</v>
      </c>
      <c r="R2201">
        <f t="shared" si="13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>
        <v>263</v>
      </c>
      <c r="L2202" t="s">
        <v>8293</v>
      </c>
      <c r="M2202">
        <f t="shared" si="136"/>
        <v>542</v>
      </c>
      <c r="N2202" s="12" t="s">
        <v>8331</v>
      </c>
      <c r="O2202" t="s">
        <v>8349</v>
      </c>
      <c r="P2202" s="13">
        <f t="shared" si="137"/>
        <v>42163.625787037032</v>
      </c>
      <c r="Q2202" s="13">
        <f t="shared" si="138"/>
        <v>42191.125</v>
      </c>
      <c r="R2202">
        <f t="shared" si="13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>
        <v>28</v>
      </c>
      <c r="L2203" t="s">
        <v>8276</v>
      </c>
      <c r="M2203">
        <f t="shared" si="136"/>
        <v>383</v>
      </c>
      <c r="N2203" s="12" t="s">
        <v>8323</v>
      </c>
      <c r="O2203" t="s">
        <v>8328</v>
      </c>
      <c r="P2203" s="13">
        <f t="shared" si="137"/>
        <v>41276.846817129634</v>
      </c>
      <c r="Q2203" s="13">
        <f t="shared" si="138"/>
        <v>41290.846817129634</v>
      </c>
      <c r="R2203">
        <f t="shared" si="13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>
        <v>721</v>
      </c>
      <c r="L2204" t="s">
        <v>8276</v>
      </c>
      <c r="M2204">
        <f t="shared" si="136"/>
        <v>704</v>
      </c>
      <c r="N2204" s="12" t="s">
        <v>8323</v>
      </c>
      <c r="O2204" t="s">
        <v>8328</v>
      </c>
      <c r="P2204" s="13">
        <f t="shared" si="137"/>
        <v>41184.849166666667</v>
      </c>
      <c r="Q2204" s="13">
        <f t="shared" si="138"/>
        <v>41214.849166666667</v>
      </c>
      <c r="R2204">
        <f t="shared" si="13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>
        <v>50</v>
      </c>
      <c r="L2205" t="s">
        <v>8276</v>
      </c>
      <c r="M2205">
        <f t="shared" si="136"/>
        <v>110</v>
      </c>
      <c r="N2205" s="12" t="s">
        <v>8323</v>
      </c>
      <c r="O2205" t="s">
        <v>8328</v>
      </c>
      <c r="P2205" s="13">
        <f t="shared" si="137"/>
        <v>42241.85974537037</v>
      </c>
      <c r="Q2205" s="13">
        <f t="shared" si="138"/>
        <v>42271.85974537037</v>
      </c>
      <c r="R2205">
        <f t="shared" si="13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>
        <v>73</v>
      </c>
      <c r="L2206" t="s">
        <v>8276</v>
      </c>
      <c r="M2206">
        <f t="shared" si="136"/>
        <v>133</v>
      </c>
      <c r="N2206" s="12" t="s">
        <v>8323</v>
      </c>
      <c r="O2206" t="s">
        <v>8328</v>
      </c>
      <c r="P2206" s="13">
        <f t="shared" si="137"/>
        <v>41312.311562499999</v>
      </c>
      <c r="Q2206" s="13">
        <f t="shared" si="138"/>
        <v>41342.311562499999</v>
      </c>
      <c r="R2206">
        <f t="shared" si="13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>
        <v>27</v>
      </c>
      <c r="L2207" t="s">
        <v>8276</v>
      </c>
      <c r="M2207">
        <f t="shared" si="136"/>
        <v>152</v>
      </c>
      <c r="N2207" s="12" t="s">
        <v>8323</v>
      </c>
      <c r="O2207" t="s">
        <v>8328</v>
      </c>
      <c r="P2207" s="13">
        <f t="shared" si="137"/>
        <v>41031.82163194444</v>
      </c>
      <c r="Q2207" s="13">
        <f t="shared" si="138"/>
        <v>41061.82163194444</v>
      </c>
      <c r="R2207">
        <f t="shared" si="13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>
        <v>34</v>
      </c>
      <c r="L2208" t="s">
        <v>8276</v>
      </c>
      <c r="M2208">
        <f t="shared" si="136"/>
        <v>103</v>
      </c>
      <c r="N2208" s="12" t="s">
        <v>8323</v>
      </c>
      <c r="O2208" t="s">
        <v>8328</v>
      </c>
      <c r="P2208" s="13">
        <f t="shared" si="137"/>
        <v>40997.257222222222</v>
      </c>
      <c r="Q2208" s="13">
        <f t="shared" si="138"/>
        <v>41015.257222222222</v>
      </c>
      <c r="R2208">
        <f t="shared" si="13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>
        <v>7</v>
      </c>
      <c r="L2209" t="s">
        <v>8276</v>
      </c>
      <c r="M2209">
        <f t="shared" si="136"/>
        <v>100</v>
      </c>
      <c r="N2209" s="12" t="s">
        <v>8323</v>
      </c>
      <c r="O2209" t="s">
        <v>8328</v>
      </c>
      <c r="P2209" s="13">
        <f t="shared" si="137"/>
        <v>41564.194131944445</v>
      </c>
      <c r="Q2209" s="13">
        <f t="shared" si="138"/>
        <v>41594.235798611109</v>
      </c>
      <c r="R2209">
        <f t="shared" si="13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>
        <v>24</v>
      </c>
      <c r="L2210" t="s">
        <v>8276</v>
      </c>
      <c r="M2210">
        <f t="shared" si="136"/>
        <v>102</v>
      </c>
      <c r="N2210" s="12" t="s">
        <v>8323</v>
      </c>
      <c r="O2210" t="s">
        <v>8328</v>
      </c>
      <c r="P2210" s="13">
        <f t="shared" si="137"/>
        <v>40946.882245370369</v>
      </c>
      <c r="Q2210" s="13">
        <f t="shared" si="138"/>
        <v>41006.166666666664</v>
      </c>
      <c r="R2210">
        <f t="shared" si="13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>
        <v>15</v>
      </c>
      <c r="L2211" t="s">
        <v>8276</v>
      </c>
      <c r="M2211">
        <f t="shared" si="136"/>
        <v>151</v>
      </c>
      <c r="N2211" s="12" t="s">
        <v>8323</v>
      </c>
      <c r="O2211" t="s">
        <v>8328</v>
      </c>
      <c r="P2211" s="13">
        <f t="shared" si="137"/>
        <v>41732.479675925926</v>
      </c>
      <c r="Q2211" s="13">
        <f t="shared" si="138"/>
        <v>41743.958333333336</v>
      </c>
      <c r="R2211">
        <f t="shared" si="13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>
        <v>72</v>
      </c>
      <c r="L2212" t="s">
        <v>8276</v>
      </c>
      <c r="M2212">
        <f t="shared" si="136"/>
        <v>111</v>
      </c>
      <c r="N2212" s="12" t="s">
        <v>8323</v>
      </c>
      <c r="O2212" t="s">
        <v>8328</v>
      </c>
      <c r="P2212" s="13">
        <f t="shared" si="137"/>
        <v>40956.066087962965</v>
      </c>
      <c r="Q2212" s="13">
        <f t="shared" si="138"/>
        <v>41013.73333333333</v>
      </c>
      <c r="R2212">
        <f t="shared" si="13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>
        <v>120</v>
      </c>
      <c r="L2213" t="s">
        <v>8276</v>
      </c>
      <c r="M2213">
        <f t="shared" si="136"/>
        <v>196</v>
      </c>
      <c r="N2213" s="12" t="s">
        <v>8323</v>
      </c>
      <c r="O2213" t="s">
        <v>8328</v>
      </c>
      <c r="P2213" s="13">
        <f t="shared" si="137"/>
        <v>41716.785011574073</v>
      </c>
      <c r="Q2213" s="13">
        <f t="shared" si="138"/>
        <v>41739.290972222225</v>
      </c>
      <c r="R2213">
        <f t="shared" si="13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>
        <v>123</v>
      </c>
      <c r="L2214" t="s">
        <v>8276</v>
      </c>
      <c r="M2214">
        <f t="shared" si="136"/>
        <v>114</v>
      </c>
      <c r="N2214" s="12" t="s">
        <v>8323</v>
      </c>
      <c r="O2214" t="s">
        <v>8328</v>
      </c>
      <c r="P2214" s="13">
        <f t="shared" si="137"/>
        <v>41548.747418981482</v>
      </c>
      <c r="Q2214" s="13">
        <f t="shared" si="138"/>
        <v>41582.041666666664</v>
      </c>
      <c r="R2214">
        <f t="shared" si="13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>
        <v>1</v>
      </c>
      <c r="L2215" t="s">
        <v>8276</v>
      </c>
      <c r="M2215">
        <f t="shared" si="136"/>
        <v>200</v>
      </c>
      <c r="N2215" s="12" t="s">
        <v>8323</v>
      </c>
      <c r="O2215" t="s">
        <v>8328</v>
      </c>
      <c r="P2215" s="13">
        <f t="shared" si="137"/>
        <v>42109.826145833329</v>
      </c>
      <c r="Q2215" s="13">
        <f t="shared" si="138"/>
        <v>42139.826145833329</v>
      </c>
      <c r="R2215">
        <f t="shared" si="13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>
        <v>24</v>
      </c>
      <c r="L2216" t="s">
        <v>8276</v>
      </c>
      <c r="M2216">
        <f t="shared" si="136"/>
        <v>293</v>
      </c>
      <c r="N2216" s="12" t="s">
        <v>8323</v>
      </c>
      <c r="O2216" t="s">
        <v>8328</v>
      </c>
      <c r="P2216" s="13">
        <f t="shared" si="137"/>
        <v>41646.792222222226</v>
      </c>
      <c r="Q2216" s="13">
        <f t="shared" si="138"/>
        <v>41676.792222222226</v>
      </c>
      <c r="R2216">
        <f t="shared" si="13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>
        <v>33</v>
      </c>
      <c r="L2217" t="s">
        <v>8276</v>
      </c>
      <c r="M2217">
        <f t="shared" si="136"/>
        <v>156</v>
      </c>
      <c r="N2217" s="12" t="s">
        <v>8323</v>
      </c>
      <c r="O2217" t="s">
        <v>8328</v>
      </c>
      <c r="P2217" s="13">
        <f t="shared" si="137"/>
        <v>40958.717268518521</v>
      </c>
      <c r="Q2217" s="13">
        <f t="shared" si="138"/>
        <v>40981.290972222225</v>
      </c>
      <c r="R2217">
        <f t="shared" si="13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>
        <v>14</v>
      </c>
      <c r="L2218" t="s">
        <v>8276</v>
      </c>
      <c r="M2218">
        <f t="shared" si="136"/>
        <v>106</v>
      </c>
      <c r="N2218" s="12" t="s">
        <v>8323</v>
      </c>
      <c r="O2218" t="s">
        <v>8328</v>
      </c>
      <c r="P2218" s="13">
        <f t="shared" si="137"/>
        <v>42194.751678240747</v>
      </c>
      <c r="Q2218" s="13">
        <f t="shared" si="138"/>
        <v>42208.751678240747</v>
      </c>
      <c r="R2218">
        <f t="shared" si="13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>
        <v>9</v>
      </c>
      <c r="L2219" t="s">
        <v>8276</v>
      </c>
      <c r="M2219">
        <f t="shared" si="136"/>
        <v>101</v>
      </c>
      <c r="N2219" s="12" t="s">
        <v>8323</v>
      </c>
      <c r="O2219" t="s">
        <v>8328</v>
      </c>
      <c r="P2219" s="13">
        <f t="shared" si="137"/>
        <v>42299.776770833334</v>
      </c>
      <c r="Q2219" s="13">
        <f t="shared" si="138"/>
        <v>42310.333333333328</v>
      </c>
      <c r="R2219">
        <f t="shared" si="13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>
        <v>76</v>
      </c>
      <c r="L2220" t="s">
        <v>8276</v>
      </c>
      <c r="M2220">
        <f t="shared" si="136"/>
        <v>123</v>
      </c>
      <c r="N2220" s="12" t="s">
        <v>8323</v>
      </c>
      <c r="O2220" t="s">
        <v>8328</v>
      </c>
      <c r="P2220" s="13">
        <f t="shared" si="137"/>
        <v>41127.812303240738</v>
      </c>
      <c r="Q2220" s="13">
        <f t="shared" si="138"/>
        <v>41150</v>
      </c>
      <c r="R2220">
        <f t="shared" si="13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>
        <v>19</v>
      </c>
      <c r="L2221" t="s">
        <v>8276</v>
      </c>
      <c r="M2221">
        <f t="shared" si="136"/>
        <v>102</v>
      </c>
      <c r="N2221" s="12" t="s">
        <v>8323</v>
      </c>
      <c r="O2221" t="s">
        <v>8328</v>
      </c>
      <c r="P2221" s="13">
        <f t="shared" si="137"/>
        <v>42205.718888888892</v>
      </c>
      <c r="Q2221" s="13">
        <f t="shared" si="138"/>
        <v>42235.718888888892</v>
      </c>
      <c r="R2221">
        <f t="shared" si="13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>
        <v>69</v>
      </c>
      <c r="L2222" t="s">
        <v>8276</v>
      </c>
      <c r="M2222">
        <f t="shared" si="136"/>
        <v>101</v>
      </c>
      <c r="N2222" s="12" t="s">
        <v>8323</v>
      </c>
      <c r="O2222" t="s">
        <v>8328</v>
      </c>
      <c r="P2222" s="13">
        <f t="shared" si="137"/>
        <v>41452.060601851852</v>
      </c>
      <c r="Q2222" s="13">
        <f t="shared" si="138"/>
        <v>41482.060601851852</v>
      </c>
      <c r="R2222">
        <f t="shared" si="13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>
        <v>218</v>
      </c>
      <c r="L2223" t="s">
        <v>8293</v>
      </c>
      <c r="M2223">
        <f t="shared" si="136"/>
        <v>108</v>
      </c>
      <c r="N2223" s="12" t="s">
        <v>8331</v>
      </c>
      <c r="O2223" t="s">
        <v>8349</v>
      </c>
      <c r="P2223" s="13">
        <f t="shared" si="137"/>
        <v>42452.666770833333</v>
      </c>
      <c r="Q2223" s="13">
        <f t="shared" si="138"/>
        <v>42483</v>
      </c>
      <c r="R2223">
        <f t="shared" si="13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>
        <v>30</v>
      </c>
      <c r="L2224" t="s">
        <v>8293</v>
      </c>
      <c r="M2224">
        <f t="shared" si="136"/>
        <v>163</v>
      </c>
      <c r="N2224" s="12" t="s">
        <v>8331</v>
      </c>
      <c r="O2224" t="s">
        <v>8349</v>
      </c>
      <c r="P2224" s="13">
        <f t="shared" si="137"/>
        <v>40906.787581018521</v>
      </c>
      <c r="Q2224" s="13">
        <f t="shared" si="138"/>
        <v>40936.787581018521</v>
      </c>
      <c r="R2224">
        <f t="shared" si="13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>
        <v>100</v>
      </c>
      <c r="L2225" t="s">
        <v>8293</v>
      </c>
      <c r="M2225">
        <f t="shared" si="136"/>
        <v>106</v>
      </c>
      <c r="N2225" s="12" t="s">
        <v>8331</v>
      </c>
      <c r="O2225" t="s">
        <v>8349</v>
      </c>
      <c r="P2225" s="13">
        <f t="shared" si="137"/>
        <v>42152.640833333338</v>
      </c>
      <c r="Q2225" s="13">
        <f t="shared" si="138"/>
        <v>42182.640833333338</v>
      </c>
      <c r="R2225">
        <f t="shared" si="13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>
        <v>296</v>
      </c>
      <c r="L2226" t="s">
        <v>8293</v>
      </c>
      <c r="M2226">
        <f t="shared" si="136"/>
        <v>243</v>
      </c>
      <c r="N2226" s="12" t="s">
        <v>8331</v>
      </c>
      <c r="O2226" t="s">
        <v>8349</v>
      </c>
      <c r="P2226" s="13">
        <f t="shared" si="137"/>
        <v>42644.667534722219</v>
      </c>
      <c r="Q2226" s="13">
        <f t="shared" si="138"/>
        <v>42672.791666666672</v>
      </c>
      <c r="R2226">
        <f t="shared" si="13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>
        <v>1204</v>
      </c>
      <c r="L2227" t="s">
        <v>8293</v>
      </c>
      <c r="M2227">
        <f t="shared" si="136"/>
        <v>945</v>
      </c>
      <c r="N2227" s="12" t="s">
        <v>8331</v>
      </c>
      <c r="O2227" t="s">
        <v>8349</v>
      </c>
      <c r="P2227" s="13">
        <f t="shared" si="137"/>
        <v>41873.79184027778</v>
      </c>
      <c r="Q2227" s="13">
        <f t="shared" si="138"/>
        <v>41903.79184027778</v>
      </c>
      <c r="R2227">
        <f t="shared" si="13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>
        <v>321</v>
      </c>
      <c r="L2228" t="s">
        <v>8293</v>
      </c>
      <c r="M2228">
        <f t="shared" si="136"/>
        <v>108</v>
      </c>
      <c r="N2228" s="12" t="s">
        <v>8331</v>
      </c>
      <c r="O2228" t="s">
        <v>8349</v>
      </c>
      <c r="P2228" s="13">
        <f t="shared" si="137"/>
        <v>42381.79886574074</v>
      </c>
      <c r="Q2228" s="13">
        <f t="shared" si="138"/>
        <v>42412.207638888889</v>
      </c>
      <c r="R2228">
        <f t="shared" si="13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>
        <v>301</v>
      </c>
      <c r="L2229" t="s">
        <v>8293</v>
      </c>
      <c r="M2229">
        <f t="shared" si="136"/>
        <v>157</v>
      </c>
      <c r="N2229" s="12" t="s">
        <v>8331</v>
      </c>
      <c r="O2229" t="s">
        <v>8349</v>
      </c>
      <c r="P2229" s="13">
        <f t="shared" si="137"/>
        <v>41561.807349537034</v>
      </c>
      <c r="Q2229" s="13">
        <f t="shared" si="138"/>
        <v>41591.849016203705</v>
      </c>
      <c r="R2229">
        <f t="shared" si="13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>
        <v>144</v>
      </c>
      <c r="L2230" t="s">
        <v>8293</v>
      </c>
      <c r="M2230">
        <f t="shared" si="136"/>
        <v>1174</v>
      </c>
      <c r="N2230" s="12" t="s">
        <v>8331</v>
      </c>
      <c r="O2230" t="s">
        <v>8349</v>
      </c>
      <c r="P2230" s="13">
        <f t="shared" si="137"/>
        <v>42202.278194444443</v>
      </c>
      <c r="Q2230" s="13">
        <f t="shared" si="138"/>
        <v>42232.278194444443</v>
      </c>
      <c r="R2230">
        <f t="shared" si="13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>
        <v>539</v>
      </c>
      <c r="L2231" t="s">
        <v>8293</v>
      </c>
      <c r="M2231">
        <f t="shared" si="136"/>
        <v>171</v>
      </c>
      <c r="N2231" s="12" t="s">
        <v>8331</v>
      </c>
      <c r="O2231" t="s">
        <v>8349</v>
      </c>
      <c r="P2231" s="13">
        <f t="shared" si="137"/>
        <v>41484.664247685185</v>
      </c>
      <c r="Q2231" s="13">
        <f t="shared" si="138"/>
        <v>41520.166666666664</v>
      </c>
      <c r="R2231">
        <f t="shared" si="13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>
        <v>498</v>
      </c>
      <c r="L2232" t="s">
        <v>8293</v>
      </c>
      <c r="M2232">
        <f t="shared" si="136"/>
        <v>126</v>
      </c>
      <c r="N2232" s="12" t="s">
        <v>8331</v>
      </c>
      <c r="O2232" t="s">
        <v>8349</v>
      </c>
      <c r="P2232" s="13">
        <f t="shared" si="137"/>
        <v>41724.881099537037</v>
      </c>
      <c r="Q2232" s="13">
        <f t="shared" si="138"/>
        <v>41754.881099537037</v>
      </c>
      <c r="R2232">
        <f t="shared" si="13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>
        <v>1113</v>
      </c>
      <c r="L2233" t="s">
        <v>8293</v>
      </c>
      <c r="M2233">
        <f t="shared" si="136"/>
        <v>1212</v>
      </c>
      <c r="N2233" s="12" t="s">
        <v>8331</v>
      </c>
      <c r="O2233" t="s">
        <v>8349</v>
      </c>
      <c r="P2233" s="13">
        <f t="shared" si="137"/>
        <v>41423.910891203705</v>
      </c>
      <c r="Q2233" s="13">
        <f t="shared" si="138"/>
        <v>41450.208333333336</v>
      </c>
      <c r="R2233">
        <f t="shared" si="13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>
        <v>988</v>
      </c>
      <c r="L2234" t="s">
        <v>8293</v>
      </c>
      <c r="M2234">
        <f t="shared" si="136"/>
        <v>496</v>
      </c>
      <c r="N2234" s="12" t="s">
        <v>8331</v>
      </c>
      <c r="O2234" t="s">
        <v>8349</v>
      </c>
      <c r="P2234" s="13">
        <f t="shared" si="137"/>
        <v>41806.794074074074</v>
      </c>
      <c r="Q2234" s="13">
        <f t="shared" si="138"/>
        <v>41839.125</v>
      </c>
      <c r="R2234">
        <f t="shared" si="13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>
        <v>391</v>
      </c>
      <c r="L2235" t="s">
        <v>8293</v>
      </c>
      <c r="M2235">
        <f t="shared" si="136"/>
        <v>332</v>
      </c>
      <c r="N2235" s="12" t="s">
        <v>8331</v>
      </c>
      <c r="O2235" t="s">
        <v>8349</v>
      </c>
      <c r="P2235" s="13">
        <f t="shared" si="137"/>
        <v>42331.378923611104</v>
      </c>
      <c r="Q2235" s="13">
        <f t="shared" si="138"/>
        <v>42352</v>
      </c>
      <c r="R2235">
        <f t="shared" si="13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>
        <v>28</v>
      </c>
      <c r="L2236" t="s">
        <v>8293</v>
      </c>
      <c r="M2236">
        <f t="shared" si="136"/>
        <v>1165</v>
      </c>
      <c r="N2236" s="12" t="s">
        <v>8331</v>
      </c>
      <c r="O2236" t="s">
        <v>8349</v>
      </c>
      <c r="P2236" s="13">
        <f t="shared" si="137"/>
        <v>42710.824618055558</v>
      </c>
      <c r="Q2236" s="13">
        <f t="shared" si="138"/>
        <v>42740.824618055558</v>
      </c>
      <c r="R2236">
        <f t="shared" si="13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>
        <v>147</v>
      </c>
      <c r="L2237" t="s">
        <v>8293</v>
      </c>
      <c r="M2237">
        <f t="shared" si="136"/>
        <v>153</v>
      </c>
      <c r="N2237" s="12" t="s">
        <v>8331</v>
      </c>
      <c r="O2237" t="s">
        <v>8349</v>
      </c>
      <c r="P2237" s="13">
        <f t="shared" si="137"/>
        <v>42062.022118055553</v>
      </c>
      <c r="Q2237" s="13">
        <f t="shared" si="138"/>
        <v>42091.980451388896</v>
      </c>
      <c r="R2237">
        <f t="shared" si="13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>
        <v>680</v>
      </c>
      <c r="L2238" t="s">
        <v>8293</v>
      </c>
      <c r="M2238">
        <f t="shared" si="136"/>
        <v>537</v>
      </c>
      <c r="N2238" s="12" t="s">
        <v>8331</v>
      </c>
      <c r="O2238" t="s">
        <v>8349</v>
      </c>
      <c r="P2238" s="13">
        <f t="shared" si="137"/>
        <v>42371.617164351846</v>
      </c>
      <c r="Q2238" s="13">
        <f t="shared" si="138"/>
        <v>42401.617164351846</v>
      </c>
      <c r="R2238">
        <f t="shared" si="13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>
        <v>983</v>
      </c>
      <c r="L2239" t="s">
        <v>8293</v>
      </c>
      <c r="M2239">
        <f t="shared" si="136"/>
        <v>353</v>
      </c>
      <c r="N2239" s="12" t="s">
        <v>8331</v>
      </c>
      <c r="O2239" t="s">
        <v>8349</v>
      </c>
      <c r="P2239" s="13">
        <f t="shared" si="137"/>
        <v>41915.003275462965</v>
      </c>
      <c r="Q2239" s="13">
        <f t="shared" si="138"/>
        <v>41955.332638888889</v>
      </c>
      <c r="R2239">
        <f t="shared" si="13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>
        <v>79</v>
      </c>
      <c r="L2240" t="s">
        <v>8293</v>
      </c>
      <c r="M2240">
        <f t="shared" si="136"/>
        <v>137</v>
      </c>
      <c r="N2240" s="12" t="s">
        <v>8331</v>
      </c>
      <c r="O2240" t="s">
        <v>8349</v>
      </c>
      <c r="P2240" s="13">
        <f t="shared" si="137"/>
        <v>42774.621712962966</v>
      </c>
      <c r="Q2240" s="13">
        <f t="shared" si="138"/>
        <v>42804.621712962966</v>
      </c>
      <c r="R2240">
        <f t="shared" si="13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>
        <v>426</v>
      </c>
      <c r="L2241" t="s">
        <v>8293</v>
      </c>
      <c r="M2241">
        <f t="shared" si="136"/>
        <v>128</v>
      </c>
      <c r="N2241" s="12" t="s">
        <v>8331</v>
      </c>
      <c r="O2241" t="s">
        <v>8349</v>
      </c>
      <c r="P2241" s="13">
        <f t="shared" si="137"/>
        <v>41572.958495370374</v>
      </c>
      <c r="Q2241" s="13">
        <f t="shared" si="138"/>
        <v>41609.168055555558</v>
      </c>
      <c r="R2241">
        <f t="shared" si="13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>
        <v>96</v>
      </c>
      <c r="L2242" t="s">
        <v>8293</v>
      </c>
      <c r="M2242">
        <f t="shared" ref="M2242:M2305" si="140">ROUND(E2242/D2242*100,0)</f>
        <v>271</v>
      </c>
      <c r="N2242" s="12" t="s">
        <v>8331</v>
      </c>
      <c r="O2242" t="s">
        <v>8349</v>
      </c>
      <c r="P2242" s="13">
        <f t="shared" ref="P2242:P2305" si="141">(((J2242/60)/60)/24)+DATE(1970,1,1)</f>
        <v>42452.825740740736</v>
      </c>
      <c r="Q2242" s="13">
        <f t="shared" ref="Q2242:Q2305" si="142">(((I2242/60)/60)/24)+DATE(1970,1,1)</f>
        <v>42482.825740740736</v>
      </c>
      <c r="R2242">
        <f t="shared" si="13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>
        <v>163</v>
      </c>
      <c r="L2243" t="s">
        <v>8293</v>
      </c>
      <c r="M2243">
        <f t="shared" si="140"/>
        <v>806</v>
      </c>
      <c r="N2243" s="12" t="s">
        <v>8331</v>
      </c>
      <c r="O2243" t="s">
        <v>8349</v>
      </c>
      <c r="P2243" s="13">
        <f t="shared" si="141"/>
        <v>42766.827546296292</v>
      </c>
      <c r="Q2243" s="13">
        <f t="shared" si="142"/>
        <v>42796.827546296292</v>
      </c>
      <c r="R2243">
        <f t="shared" ref="R2243:R2306" si="143">YEAR(P2243)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>
        <v>2525</v>
      </c>
      <c r="L2244" t="s">
        <v>8293</v>
      </c>
      <c r="M2244">
        <f t="shared" si="140"/>
        <v>1360</v>
      </c>
      <c r="N2244" s="12" t="s">
        <v>8331</v>
      </c>
      <c r="O2244" t="s">
        <v>8349</v>
      </c>
      <c r="P2244" s="13">
        <f t="shared" si="141"/>
        <v>41569.575613425928</v>
      </c>
      <c r="Q2244" s="13">
        <f t="shared" si="142"/>
        <v>41605.126388888886</v>
      </c>
      <c r="R2244">
        <f t="shared" si="143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>
        <v>2035</v>
      </c>
      <c r="L2245" t="s">
        <v>8293</v>
      </c>
      <c r="M2245">
        <f t="shared" si="140"/>
        <v>930250</v>
      </c>
      <c r="N2245" s="12" t="s">
        <v>8331</v>
      </c>
      <c r="O2245" t="s">
        <v>8349</v>
      </c>
      <c r="P2245" s="13">
        <f t="shared" si="141"/>
        <v>42800.751041666663</v>
      </c>
      <c r="Q2245" s="13">
        <f t="shared" si="142"/>
        <v>42807.125</v>
      </c>
      <c r="R2245">
        <f t="shared" si="143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>
        <v>290</v>
      </c>
      <c r="L2246" t="s">
        <v>8293</v>
      </c>
      <c r="M2246">
        <f t="shared" si="140"/>
        <v>377</v>
      </c>
      <c r="N2246" s="12" t="s">
        <v>8331</v>
      </c>
      <c r="O2246" t="s">
        <v>8349</v>
      </c>
      <c r="P2246" s="13">
        <f t="shared" si="141"/>
        <v>42647.818819444445</v>
      </c>
      <c r="Q2246" s="13">
        <f t="shared" si="142"/>
        <v>42659.854166666672</v>
      </c>
      <c r="R2246">
        <f t="shared" si="143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>
        <v>1980</v>
      </c>
      <c r="L2247" t="s">
        <v>8293</v>
      </c>
      <c r="M2247">
        <f t="shared" si="140"/>
        <v>2647</v>
      </c>
      <c r="N2247" s="12" t="s">
        <v>8331</v>
      </c>
      <c r="O2247" t="s">
        <v>8349</v>
      </c>
      <c r="P2247" s="13">
        <f t="shared" si="141"/>
        <v>41660.708530092597</v>
      </c>
      <c r="Q2247" s="13">
        <f t="shared" si="142"/>
        <v>41691.75</v>
      </c>
      <c r="R2247">
        <f t="shared" si="143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>
        <v>57</v>
      </c>
      <c r="L2248" t="s">
        <v>8293</v>
      </c>
      <c r="M2248">
        <f t="shared" si="140"/>
        <v>100</v>
      </c>
      <c r="N2248" s="12" t="s">
        <v>8331</v>
      </c>
      <c r="O2248" t="s">
        <v>8349</v>
      </c>
      <c r="P2248" s="13">
        <f t="shared" si="141"/>
        <v>42221.79178240741</v>
      </c>
      <c r="Q2248" s="13">
        <f t="shared" si="142"/>
        <v>42251.79178240741</v>
      </c>
      <c r="R2248">
        <f t="shared" si="143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>
        <v>380</v>
      </c>
      <c r="L2249" t="s">
        <v>8293</v>
      </c>
      <c r="M2249">
        <f t="shared" si="140"/>
        <v>104</v>
      </c>
      <c r="N2249" s="12" t="s">
        <v>8331</v>
      </c>
      <c r="O2249" t="s">
        <v>8349</v>
      </c>
      <c r="P2249" s="13">
        <f t="shared" si="141"/>
        <v>42200.666261574079</v>
      </c>
      <c r="Q2249" s="13">
        <f t="shared" si="142"/>
        <v>42214.666261574079</v>
      </c>
      <c r="R2249">
        <f t="shared" si="143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>
        <v>128</v>
      </c>
      <c r="L2250" t="s">
        <v>8293</v>
      </c>
      <c r="M2250">
        <f t="shared" si="140"/>
        <v>107</v>
      </c>
      <c r="N2250" s="12" t="s">
        <v>8331</v>
      </c>
      <c r="O2250" t="s">
        <v>8349</v>
      </c>
      <c r="P2250" s="13">
        <f t="shared" si="141"/>
        <v>42688.875902777778</v>
      </c>
      <c r="Q2250" s="13">
        <f t="shared" si="142"/>
        <v>42718.875902777778</v>
      </c>
      <c r="R2250">
        <f t="shared" si="143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>
        <v>180</v>
      </c>
      <c r="L2251" t="s">
        <v>8293</v>
      </c>
      <c r="M2251">
        <f t="shared" si="140"/>
        <v>169</v>
      </c>
      <c r="N2251" s="12" t="s">
        <v>8331</v>
      </c>
      <c r="O2251" t="s">
        <v>8349</v>
      </c>
      <c r="P2251" s="13">
        <f t="shared" si="141"/>
        <v>41336.703298611108</v>
      </c>
      <c r="Q2251" s="13">
        <f t="shared" si="142"/>
        <v>41366.661631944444</v>
      </c>
      <c r="R2251">
        <f t="shared" si="143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>
        <v>571</v>
      </c>
      <c r="L2252" t="s">
        <v>8293</v>
      </c>
      <c r="M2252">
        <f t="shared" si="140"/>
        <v>975</v>
      </c>
      <c r="N2252" s="12" t="s">
        <v>8331</v>
      </c>
      <c r="O2252" t="s">
        <v>8349</v>
      </c>
      <c r="P2252" s="13">
        <f t="shared" si="141"/>
        <v>42677.005474537036</v>
      </c>
      <c r="Q2252" s="13">
        <f t="shared" si="142"/>
        <v>42707.0471412037</v>
      </c>
      <c r="R2252">
        <f t="shared" si="143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>
        <v>480</v>
      </c>
      <c r="L2253" t="s">
        <v>8293</v>
      </c>
      <c r="M2253">
        <f t="shared" si="140"/>
        <v>134</v>
      </c>
      <c r="N2253" s="12" t="s">
        <v>8331</v>
      </c>
      <c r="O2253" t="s">
        <v>8349</v>
      </c>
      <c r="P2253" s="13">
        <f t="shared" si="141"/>
        <v>41846.34579861111</v>
      </c>
      <c r="Q2253" s="13">
        <f t="shared" si="142"/>
        <v>41867.34579861111</v>
      </c>
      <c r="R2253">
        <f t="shared" si="143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>
        <v>249</v>
      </c>
      <c r="L2254" t="s">
        <v>8293</v>
      </c>
      <c r="M2254">
        <f t="shared" si="140"/>
        <v>272</v>
      </c>
      <c r="N2254" s="12" t="s">
        <v>8331</v>
      </c>
      <c r="O2254" t="s">
        <v>8349</v>
      </c>
      <c r="P2254" s="13">
        <f t="shared" si="141"/>
        <v>42573.327986111108</v>
      </c>
      <c r="Q2254" s="13">
        <f t="shared" si="142"/>
        <v>42588.327986111108</v>
      </c>
      <c r="R2254">
        <f t="shared" si="143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>
        <v>84</v>
      </c>
      <c r="L2255" t="s">
        <v>8293</v>
      </c>
      <c r="M2255">
        <f t="shared" si="140"/>
        <v>113</v>
      </c>
      <c r="N2255" s="12" t="s">
        <v>8331</v>
      </c>
      <c r="O2255" t="s">
        <v>8349</v>
      </c>
      <c r="P2255" s="13">
        <f t="shared" si="141"/>
        <v>42296.631331018521</v>
      </c>
      <c r="Q2255" s="13">
        <f t="shared" si="142"/>
        <v>42326.672997685186</v>
      </c>
      <c r="R2255">
        <f t="shared" si="143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>
        <v>197</v>
      </c>
      <c r="L2256" t="s">
        <v>8293</v>
      </c>
      <c r="M2256">
        <f t="shared" si="140"/>
        <v>460</v>
      </c>
      <c r="N2256" s="12" t="s">
        <v>8331</v>
      </c>
      <c r="O2256" t="s">
        <v>8349</v>
      </c>
      <c r="P2256" s="13">
        <f t="shared" si="141"/>
        <v>42752.647777777776</v>
      </c>
      <c r="Q2256" s="13">
        <f t="shared" si="142"/>
        <v>42759.647777777776</v>
      </c>
      <c r="R2256">
        <f t="shared" si="143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>
        <v>271</v>
      </c>
      <c r="L2257" t="s">
        <v>8293</v>
      </c>
      <c r="M2257">
        <f t="shared" si="140"/>
        <v>287</v>
      </c>
      <c r="N2257" s="12" t="s">
        <v>8331</v>
      </c>
      <c r="O2257" t="s">
        <v>8349</v>
      </c>
      <c r="P2257" s="13">
        <f t="shared" si="141"/>
        <v>42467.951979166668</v>
      </c>
      <c r="Q2257" s="13">
        <f t="shared" si="142"/>
        <v>42497.951979166668</v>
      </c>
      <c r="R2257">
        <f t="shared" si="143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>
        <v>50</v>
      </c>
      <c r="L2258" t="s">
        <v>8293</v>
      </c>
      <c r="M2258">
        <f t="shared" si="140"/>
        <v>223</v>
      </c>
      <c r="N2258" s="12" t="s">
        <v>8331</v>
      </c>
      <c r="O2258" t="s">
        <v>8349</v>
      </c>
      <c r="P2258" s="13">
        <f t="shared" si="141"/>
        <v>42682.451921296291</v>
      </c>
      <c r="Q2258" s="13">
        <f t="shared" si="142"/>
        <v>42696.451921296291</v>
      </c>
      <c r="R2258">
        <f t="shared" si="143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>
        <v>169</v>
      </c>
      <c r="L2259" t="s">
        <v>8293</v>
      </c>
      <c r="M2259">
        <f t="shared" si="140"/>
        <v>636</v>
      </c>
      <c r="N2259" s="12" t="s">
        <v>8331</v>
      </c>
      <c r="O2259" t="s">
        <v>8349</v>
      </c>
      <c r="P2259" s="13">
        <f t="shared" si="141"/>
        <v>42505.936678240745</v>
      </c>
      <c r="Q2259" s="13">
        <f t="shared" si="142"/>
        <v>42540.958333333328</v>
      </c>
      <c r="R2259">
        <f t="shared" si="143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>
        <v>205</v>
      </c>
      <c r="L2260" t="s">
        <v>8293</v>
      </c>
      <c r="M2260">
        <f t="shared" si="140"/>
        <v>147</v>
      </c>
      <c r="N2260" s="12" t="s">
        <v>8331</v>
      </c>
      <c r="O2260" t="s">
        <v>8349</v>
      </c>
      <c r="P2260" s="13">
        <f t="shared" si="141"/>
        <v>42136.75100694444</v>
      </c>
      <c r="Q2260" s="13">
        <f t="shared" si="142"/>
        <v>42166.75100694444</v>
      </c>
      <c r="R2260">
        <f t="shared" si="143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>
        <v>206</v>
      </c>
      <c r="L2261" t="s">
        <v>8293</v>
      </c>
      <c r="M2261">
        <f t="shared" si="140"/>
        <v>1867</v>
      </c>
      <c r="N2261" s="12" t="s">
        <v>8331</v>
      </c>
      <c r="O2261" t="s">
        <v>8349</v>
      </c>
      <c r="P2261" s="13">
        <f t="shared" si="141"/>
        <v>42702.804814814815</v>
      </c>
      <c r="Q2261" s="13">
        <f t="shared" si="142"/>
        <v>42712.804814814815</v>
      </c>
      <c r="R2261">
        <f t="shared" si="143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>
        <v>84</v>
      </c>
      <c r="L2262" t="s">
        <v>8293</v>
      </c>
      <c r="M2262">
        <f t="shared" si="140"/>
        <v>327</v>
      </c>
      <c r="N2262" s="12" t="s">
        <v>8331</v>
      </c>
      <c r="O2262" t="s">
        <v>8349</v>
      </c>
      <c r="P2262" s="13">
        <f t="shared" si="141"/>
        <v>41695.016782407409</v>
      </c>
      <c r="Q2262" s="13">
        <f t="shared" si="142"/>
        <v>41724.975115740745</v>
      </c>
      <c r="R2262">
        <f t="shared" si="143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>
        <v>210</v>
      </c>
      <c r="L2263" t="s">
        <v>8293</v>
      </c>
      <c r="M2263">
        <f t="shared" si="140"/>
        <v>780</v>
      </c>
      <c r="N2263" s="12" t="s">
        <v>8331</v>
      </c>
      <c r="O2263" t="s">
        <v>8349</v>
      </c>
      <c r="P2263" s="13">
        <f t="shared" si="141"/>
        <v>42759.724768518514</v>
      </c>
      <c r="Q2263" s="13">
        <f t="shared" si="142"/>
        <v>42780.724768518514</v>
      </c>
      <c r="R2263">
        <f t="shared" si="143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>
        <v>181</v>
      </c>
      <c r="L2264" t="s">
        <v>8293</v>
      </c>
      <c r="M2264">
        <f t="shared" si="140"/>
        <v>154</v>
      </c>
      <c r="N2264" s="12" t="s">
        <v>8331</v>
      </c>
      <c r="O2264" t="s">
        <v>8349</v>
      </c>
      <c r="P2264" s="13">
        <f t="shared" si="141"/>
        <v>41926.585162037038</v>
      </c>
      <c r="Q2264" s="13">
        <f t="shared" si="142"/>
        <v>41961</v>
      </c>
      <c r="R2264">
        <f t="shared" si="143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>
        <v>60</v>
      </c>
      <c r="L2265" t="s">
        <v>8293</v>
      </c>
      <c r="M2265">
        <f t="shared" si="140"/>
        <v>116</v>
      </c>
      <c r="N2265" s="12" t="s">
        <v>8331</v>
      </c>
      <c r="O2265" t="s">
        <v>8349</v>
      </c>
      <c r="P2265" s="13">
        <f t="shared" si="141"/>
        <v>42014.832326388889</v>
      </c>
      <c r="Q2265" s="13">
        <f t="shared" si="142"/>
        <v>42035.832326388889</v>
      </c>
      <c r="R2265">
        <f t="shared" si="143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>
        <v>445</v>
      </c>
      <c r="L2266" t="s">
        <v>8293</v>
      </c>
      <c r="M2266">
        <f t="shared" si="140"/>
        <v>180</v>
      </c>
      <c r="N2266" s="12" t="s">
        <v>8331</v>
      </c>
      <c r="O2266" t="s">
        <v>8349</v>
      </c>
      <c r="P2266" s="13">
        <f t="shared" si="141"/>
        <v>42496.582337962958</v>
      </c>
      <c r="Q2266" s="13">
        <f t="shared" si="142"/>
        <v>42513.125</v>
      </c>
      <c r="R2266">
        <f t="shared" si="143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>
        <v>17</v>
      </c>
      <c r="L2267" t="s">
        <v>8293</v>
      </c>
      <c r="M2267">
        <f t="shared" si="140"/>
        <v>299</v>
      </c>
      <c r="N2267" s="12" t="s">
        <v>8331</v>
      </c>
      <c r="O2267" t="s">
        <v>8349</v>
      </c>
      <c r="P2267" s="13">
        <f t="shared" si="141"/>
        <v>42689.853090277778</v>
      </c>
      <c r="Q2267" s="13">
        <f t="shared" si="142"/>
        <v>42696.853090277778</v>
      </c>
      <c r="R2267">
        <f t="shared" si="143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>
        <v>194</v>
      </c>
      <c r="L2268" t="s">
        <v>8293</v>
      </c>
      <c r="M2268">
        <f t="shared" si="140"/>
        <v>320</v>
      </c>
      <c r="N2268" s="12" t="s">
        <v>8331</v>
      </c>
      <c r="O2268" t="s">
        <v>8349</v>
      </c>
      <c r="P2268" s="13">
        <f t="shared" si="141"/>
        <v>42469.874907407408</v>
      </c>
      <c r="Q2268" s="13">
        <f t="shared" si="142"/>
        <v>42487.083333333328</v>
      </c>
      <c r="R2268">
        <f t="shared" si="143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>
        <v>404</v>
      </c>
      <c r="L2269" t="s">
        <v>8293</v>
      </c>
      <c r="M2269">
        <f t="shared" si="140"/>
        <v>381</v>
      </c>
      <c r="N2269" s="12" t="s">
        <v>8331</v>
      </c>
      <c r="O2269" t="s">
        <v>8349</v>
      </c>
      <c r="P2269" s="13">
        <f t="shared" si="141"/>
        <v>41968.829826388886</v>
      </c>
      <c r="Q2269" s="13">
        <f t="shared" si="142"/>
        <v>41994.041666666672</v>
      </c>
      <c r="R2269">
        <f t="shared" si="143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>
        <v>194</v>
      </c>
      <c r="L2270" t="s">
        <v>8293</v>
      </c>
      <c r="M2270">
        <f t="shared" si="140"/>
        <v>103</v>
      </c>
      <c r="N2270" s="12" t="s">
        <v>8331</v>
      </c>
      <c r="O2270" t="s">
        <v>8349</v>
      </c>
      <c r="P2270" s="13">
        <f t="shared" si="141"/>
        <v>42776.082349537035</v>
      </c>
      <c r="Q2270" s="13">
        <f t="shared" si="142"/>
        <v>42806.082349537035</v>
      </c>
      <c r="R2270">
        <f t="shared" si="143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>
        <v>902</v>
      </c>
      <c r="L2271" t="s">
        <v>8293</v>
      </c>
      <c r="M2271">
        <f t="shared" si="140"/>
        <v>1802</v>
      </c>
      <c r="N2271" s="12" t="s">
        <v>8331</v>
      </c>
      <c r="O2271" t="s">
        <v>8349</v>
      </c>
      <c r="P2271" s="13">
        <f t="shared" si="141"/>
        <v>42776.704432870371</v>
      </c>
      <c r="Q2271" s="13">
        <f t="shared" si="142"/>
        <v>42801.208333333328</v>
      </c>
      <c r="R2271">
        <f t="shared" si="143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>
        <v>1670</v>
      </c>
      <c r="L2272" t="s">
        <v>8293</v>
      </c>
      <c r="M2272">
        <f t="shared" si="140"/>
        <v>720</v>
      </c>
      <c r="N2272" s="12" t="s">
        <v>8331</v>
      </c>
      <c r="O2272" t="s">
        <v>8349</v>
      </c>
      <c r="P2272" s="13">
        <f t="shared" si="141"/>
        <v>42725.869363425925</v>
      </c>
      <c r="Q2272" s="13">
        <f t="shared" si="142"/>
        <v>42745.915972222225</v>
      </c>
      <c r="R2272">
        <f t="shared" si="143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>
        <v>1328</v>
      </c>
      <c r="L2273" t="s">
        <v>8293</v>
      </c>
      <c r="M2273">
        <f t="shared" si="140"/>
        <v>283</v>
      </c>
      <c r="N2273" s="12" t="s">
        <v>8331</v>
      </c>
      <c r="O2273" t="s">
        <v>8349</v>
      </c>
      <c r="P2273" s="13">
        <f t="shared" si="141"/>
        <v>42684.000046296293</v>
      </c>
      <c r="Q2273" s="13">
        <f t="shared" si="142"/>
        <v>42714.000046296293</v>
      </c>
      <c r="R2273">
        <f t="shared" si="143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>
        <v>944</v>
      </c>
      <c r="L2274" t="s">
        <v>8293</v>
      </c>
      <c r="M2274">
        <f t="shared" si="140"/>
        <v>1357</v>
      </c>
      <c r="N2274" s="12" t="s">
        <v>8331</v>
      </c>
      <c r="O2274" t="s">
        <v>8349</v>
      </c>
      <c r="P2274" s="13">
        <f t="shared" si="141"/>
        <v>42315.699490740735</v>
      </c>
      <c r="Q2274" s="13">
        <f t="shared" si="142"/>
        <v>42345.699490740735</v>
      </c>
      <c r="R2274">
        <f t="shared" si="143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>
        <v>147</v>
      </c>
      <c r="L2275" t="s">
        <v>8293</v>
      </c>
      <c r="M2275">
        <f t="shared" si="140"/>
        <v>220</v>
      </c>
      <c r="N2275" s="12" t="s">
        <v>8331</v>
      </c>
      <c r="O2275" t="s">
        <v>8349</v>
      </c>
      <c r="P2275" s="13">
        <f t="shared" si="141"/>
        <v>42781.549097222218</v>
      </c>
      <c r="Q2275" s="13">
        <f t="shared" si="142"/>
        <v>42806.507430555561</v>
      </c>
      <c r="R2275">
        <f t="shared" si="143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>
        <v>99</v>
      </c>
      <c r="L2276" t="s">
        <v>8293</v>
      </c>
      <c r="M2276">
        <f t="shared" si="140"/>
        <v>120</v>
      </c>
      <c r="N2276" s="12" t="s">
        <v>8331</v>
      </c>
      <c r="O2276" t="s">
        <v>8349</v>
      </c>
      <c r="P2276" s="13">
        <f t="shared" si="141"/>
        <v>41663.500659722224</v>
      </c>
      <c r="Q2276" s="13">
        <f t="shared" si="142"/>
        <v>41693.500659722224</v>
      </c>
      <c r="R2276">
        <f t="shared" si="143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>
        <v>79</v>
      </c>
      <c r="L2277" t="s">
        <v>8293</v>
      </c>
      <c r="M2277">
        <f t="shared" si="140"/>
        <v>408</v>
      </c>
      <c r="N2277" s="12" t="s">
        <v>8331</v>
      </c>
      <c r="O2277" t="s">
        <v>8349</v>
      </c>
      <c r="P2277" s="13">
        <f t="shared" si="141"/>
        <v>41965.616655092599</v>
      </c>
      <c r="Q2277" s="13">
        <f t="shared" si="142"/>
        <v>41995.616655092599</v>
      </c>
      <c r="R2277">
        <f t="shared" si="143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>
        <v>75</v>
      </c>
      <c r="L2278" t="s">
        <v>8293</v>
      </c>
      <c r="M2278">
        <f t="shared" si="140"/>
        <v>106</v>
      </c>
      <c r="N2278" s="12" t="s">
        <v>8331</v>
      </c>
      <c r="O2278" t="s">
        <v>8349</v>
      </c>
      <c r="P2278" s="13">
        <f t="shared" si="141"/>
        <v>41614.651493055557</v>
      </c>
      <c r="Q2278" s="13">
        <f t="shared" si="142"/>
        <v>41644.651493055557</v>
      </c>
      <c r="R2278">
        <f t="shared" si="143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>
        <v>207</v>
      </c>
      <c r="L2279" t="s">
        <v>8293</v>
      </c>
      <c r="M2279">
        <f t="shared" si="140"/>
        <v>141</v>
      </c>
      <c r="N2279" s="12" t="s">
        <v>8331</v>
      </c>
      <c r="O2279" t="s">
        <v>8349</v>
      </c>
      <c r="P2279" s="13">
        <f t="shared" si="141"/>
        <v>40936.678506944445</v>
      </c>
      <c r="Q2279" s="13">
        <f t="shared" si="142"/>
        <v>40966.678506944445</v>
      </c>
      <c r="R2279">
        <f t="shared" si="143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>
        <v>102</v>
      </c>
      <c r="L2280" t="s">
        <v>8293</v>
      </c>
      <c r="M2280">
        <f t="shared" si="140"/>
        <v>271</v>
      </c>
      <c r="N2280" s="12" t="s">
        <v>8331</v>
      </c>
      <c r="O2280" t="s">
        <v>8349</v>
      </c>
      <c r="P2280" s="13">
        <f t="shared" si="141"/>
        <v>42338.709108796291</v>
      </c>
      <c r="Q2280" s="13">
        <f t="shared" si="142"/>
        <v>42372.957638888889</v>
      </c>
      <c r="R2280">
        <f t="shared" si="143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>
        <v>32</v>
      </c>
      <c r="L2281" t="s">
        <v>8293</v>
      </c>
      <c r="M2281">
        <f t="shared" si="140"/>
        <v>154</v>
      </c>
      <c r="N2281" s="12" t="s">
        <v>8331</v>
      </c>
      <c r="O2281" t="s">
        <v>8349</v>
      </c>
      <c r="P2281" s="13">
        <f t="shared" si="141"/>
        <v>42020.806701388887</v>
      </c>
      <c r="Q2281" s="13">
        <f t="shared" si="142"/>
        <v>42039.166666666672</v>
      </c>
      <c r="R2281">
        <f t="shared" si="143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>
        <v>480</v>
      </c>
      <c r="L2282" t="s">
        <v>8293</v>
      </c>
      <c r="M2282">
        <f t="shared" si="140"/>
        <v>404</v>
      </c>
      <c r="N2282" s="12" t="s">
        <v>8331</v>
      </c>
      <c r="O2282" t="s">
        <v>8349</v>
      </c>
      <c r="P2282" s="13">
        <f t="shared" si="141"/>
        <v>42234.624895833331</v>
      </c>
      <c r="Q2282" s="13">
        <f t="shared" si="142"/>
        <v>42264.624895833331</v>
      </c>
      <c r="R2282">
        <f t="shared" si="143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>
        <v>11</v>
      </c>
      <c r="L2283" t="s">
        <v>8272</v>
      </c>
      <c r="M2283">
        <f t="shared" si="140"/>
        <v>185</v>
      </c>
      <c r="N2283" s="12" t="s">
        <v>8323</v>
      </c>
      <c r="O2283" t="s">
        <v>8324</v>
      </c>
      <c r="P2283" s="13">
        <f t="shared" si="141"/>
        <v>40687.285844907405</v>
      </c>
      <c r="Q2283" s="13">
        <f t="shared" si="142"/>
        <v>40749.284722222219</v>
      </c>
      <c r="R2283">
        <f t="shared" si="143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>
        <v>12</v>
      </c>
      <c r="L2284" t="s">
        <v>8272</v>
      </c>
      <c r="M2284">
        <f t="shared" si="140"/>
        <v>185</v>
      </c>
      <c r="N2284" s="12" t="s">
        <v>8323</v>
      </c>
      <c r="O2284" t="s">
        <v>8324</v>
      </c>
      <c r="P2284" s="13">
        <f t="shared" si="141"/>
        <v>42323.17460648148</v>
      </c>
      <c r="Q2284" s="13">
        <f t="shared" si="142"/>
        <v>42383.17460648148</v>
      </c>
      <c r="R2284">
        <f t="shared" si="143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>
        <v>48</v>
      </c>
      <c r="L2285" t="s">
        <v>8272</v>
      </c>
      <c r="M2285">
        <f t="shared" si="140"/>
        <v>101</v>
      </c>
      <c r="N2285" s="12" t="s">
        <v>8323</v>
      </c>
      <c r="O2285" t="s">
        <v>8324</v>
      </c>
      <c r="P2285" s="13">
        <f t="shared" si="141"/>
        <v>40978.125046296293</v>
      </c>
      <c r="Q2285" s="13">
        <f t="shared" si="142"/>
        <v>41038.083379629628</v>
      </c>
      <c r="R2285">
        <f t="shared" si="143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>
        <v>59</v>
      </c>
      <c r="L2286" t="s">
        <v>8272</v>
      </c>
      <c r="M2286">
        <f t="shared" si="140"/>
        <v>106</v>
      </c>
      <c r="N2286" s="12" t="s">
        <v>8323</v>
      </c>
      <c r="O2286" t="s">
        <v>8324</v>
      </c>
      <c r="P2286" s="13">
        <f t="shared" si="141"/>
        <v>40585.796817129631</v>
      </c>
      <c r="Q2286" s="13">
        <f t="shared" si="142"/>
        <v>40614.166666666664</v>
      </c>
      <c r="R2286">
        <f t="shared" si="143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>
        <v>79</v>
      </c>
      <c r="L2287" t="s">
        <v>8272</v>
      </c>
      <c r="M2287">
        <f t="shared" si="140"/>
        <v>121</v>
      </c>
      <c r="N2287" s="12" t="s">
        <v>8323</v>
      </c>
      <c r="O2287" t="s">
        <v>8324</v>
      </c>
      <c r="P2287" s="13">
        <f t="shared" si="141"/>
        <v>41059.185682870368</v>
      </c>
      <c r="Q2287" s="13">
        <f t="shared" si="142"/>
        <v>41089.185682870368</v>
      </c>
      <c r="R2287">
        <f t="shared" si="143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>
        <v>14</v>
      </c>
      <c r="L2288" t="s">
        <v>8272</v>
      </c>
      <c r="M2288">
        <f t="shared" si="140"/>
        <v>100</v>
      </c>
      <c r="N2288" s="12" t="s">
        <v>8323</v>
      </c>
      <c r="O2288" t="s">
        <v>8324</v>
      </c>
      <c r="P2288" s="13">
        <f t="shared" si="141"/>
        <v>41494.963587962964</v>
      </c>
      <c r="Q2288" s="13">
        <f t="shared" si="142"/>
        <v>41523.165972222225</v>
      </c>
      <c r="R2288">
        <f t="shared" si="143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>
        <v>106</v>
      </c>
      <c r="L2289" t="s">
        <v>8272</v>
      </c>
      <c r="M2289">
        <f t="shared" si="140"/>
        <v>120</v>
      </c>
      <c r="N2289" s="12" t="s">
        <v>8323</v>
      </c>
      <c r="O2289" t="s">
        <v>8324</v>
      </c>
      <c r="P2289" s="13">
        <f t="shared" si="141"/>
        <v>41792.667361111111</v>
      </c>
      <c r="Q2289" s="13">
        <f t="shared" si="142"/>
        <v>41813.667361111111</v>
      </c>
      <c r="R2289">
        <f t="shared" si="143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>
        <v>25</v>
      </c>
      <c r="L2290" t="s">
        <v>8272</v>
      </c>
      <c r="M2290">
        <f t="shared" si="140"/>
        <v>100</v>
      </c>
      <c r="N2290" s="12" t="s">
        <v>8323</v>
      </c>
      <c r="O2290" t="s">
        <v>8324</v>
      </c>
      <c r="P2290" s="13">
        <f t="shared" si="141"/>
        <v>41067.827418981484</v>
      </c>
      <c r="Q2290" s="13">
        <f t="shared" si="142"/>
        <v>41086.75</v>
      </c>
      <c r="R2290">
        <f t="shared" si="143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>
        <v>25</v>
      </c>
      <c r="L2291" t="s">
        <v>8272</v>
      </c>
      <c r="M2291">
        <f t="shared" si="140"/>
        <v>107</v>
      </c>
      <c r="N2291" s="12" t="s">
        <v>8323</v>
      </c>
      <c r="O2291" t="s">
        <v>8324</v>
      </c>
      <c r="P2291" s="13">
        <f t="shared" si="141"/>
        <v>41571.998379629629</v>
      </c>
      <c r="Q2291" s="13">
        <f t="shared" si="142"/>
        <v>41614.973611111112</v>
      </c>
      <c r="R2291">
        <f t="shared" si="143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>
        <v>29</v>
      </c>
      <c r="L2292" t="s">
        <v>8272</v>
      </c>
      <c r="M2292">
        <f t="shared" si="140"/>
        <v>104</v>
      </c>
      <c r="N2292" s="12" t="s">
        <v>8323</v>
      </c>
      <c r="O2292" t="s">
        <v>8324</v>
      </c>
      <c r="P2292" s="13">
        <f t="shared" si="141"/>
        <v>40070.253819444442</v>
      </c>
      <c r="Q2292" s="13">
        <f t="shared" si="142"/>
        <v>40148.708333333336</v>
      </c>
      <c r="R2292">
        <f t="shared" si="143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>
        <v>43</v>
      </c>
      <c r="L2293" t="s">
        <v>8272</v>
      </c>
      <c r="M2293">
        <f t="shared" si="140"/>
        <v>173</v>
      </c>
      <c r="N2293" s="12" t="s">
        <v>8323</v>
      </c>
      <c r="O2293" t="s">
        <v>8324</v>
      </c>
      <c r="P2293" s="13">
        <f t="shared" si="141"/>
        <v>40987.977060185185</v>
      </c>
      <c r="Q2293" s="13">
        <f t="shared" si="142"/>
        <v>41022.166666666664</v>
      </c>
      <c r="R2293">
        <f t="shared" si="143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>
        <v>46</v>
      </c>
      <c r="L2294" t="s">
        <v>8272</v>
      </c>
      <c r="M2294">
        <f t="shared" si="140"/>
        <v>107</v>
      </c>
      <c r="N2294" s="12" t="s">
        <v>8323</v>
      </c>
      <c r="O2294" t="s">
        <v>8324</v>
      </c>
      <c r="P2294" s="13">
        <f t="shared" si="141"/>
        <v>40987.697638888887</v>
      </c>
      <c r="Q2294" s="13">
        <f t="shared" si="142"/>
        <v>41017.697638888887</v>
      </c>
      <c r="R2294">
        <f t="shared" si="143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>
        <v>27</v>
      </c>
      <c r="L2295" t="s">
        <v>8272</v>
      </c>
      <c r="M2295">
        <f t="shared" si="140"/>
        <v>108</v>
      </c>
      <c r="N2295" s="12" t="s">
        <v>8323</v>
      </c>
      <c r="O2295" t="s">
        <v>8324</v>
      </c>
      <c r="P2295" s="13">
        <f t="shared" si="141"/>
        <v>41151.708321759259</v>
      </c>
      <c r="Q2295" s="13">
        <f t="shared" si="142"/>
        <v>41177.165972222225</v>
      </c>
      <c r="R2295">
        <f t="shared" si="143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>
        <v>112</v>
      </c>
      <c r="L2296" t="s">
        <v>8272</v>
      </c>
      <c r="M2296">
        <f t="shared" si="140"/>
        <v>146</v>
      </c>
      <c r="N2296" s="12" t="s">
        <v>8323</v>
      </c>
      <c r="O2296" t="s">
        <v>8324</v>
      </c>
      <c r="P2296" s="13">
        <f t="shared" si="141"/>
        <v>41264.72314814815</v>
      </c>
      <c r="Q2296" s="13">
        <f t="shared" si="142"/>
        <v>41294.72314814815</v>
      </c>
      <c r="R2296">
        <f t="shared" si="143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>
        <v>34</v>
      </c>
      <c r="L2297" t="s">
        <v>8272</v>
      </c>
      <c r="M2297">
        <f t="shared" si="140"/>
        <v>125</v>
      </c>
      <c r="N2297" s="12" t="s">
        <v>8323</v>
      </c>
      <c r="O2297" t="s">
        <v>8324</v>
      </c>
      <c r="P2297" s="13">
        <f t="shared" si="141"/>
        <v>41270.954351851848</v>
      </c>
      <c r="Q2297" s="13">
        <f t="shared" si="142"/>
        <v>41300.954351851848</v>
      </c>
      <c r="R2297">
        <f t="shared" si="143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>
        <v>145</v>
      </c>
      <c r="L2298" t="s">
        <v>8272</v>
      </c>
      <c r="M2298">
        <f t="shared" si="140"/>
        <v>149</v>
      </c>
      <c r="N2298" s="12" t="s">
        <v>8323</v>
      </c>
      <c r="O2298" t="s">
        <v>8324</v>
      </c>
      <c r="P2298" s="13">
        <f t="shared" si="141"/>
        <v>40927.731782407405</v>
      </c>
      <c r="Q2298" s="13">
        <f t="shared" si="142"/>
        <v>40962.731782407405</v>
      </c>
      <c r="R2298">
        <f t="shared" si="143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>
        <v>19</v>
      </c>
      <c r="L2299" t="s">
        <v>8272</v>
      </c>
      <c r="M2299">
        <f t="shared" si="140"/>
        <v>101</v>
      </c>
      <c r="N2299" s="12" t="s">
        <v>8323</v>
      </c>
      <c r="O2299" t="s">
        <v>8324</v>
      </c>
      <c r="P2299" s="13">
        <f t="shared" si="141"/>
        <v>40948.042233796295</v>
      </c>
      <c r="Q2299" s="13">
        <f t="shared" si="142"/>
        <v>40982.165972222225</v>
      </c>
      <c r="R2299">
        <f t="shared" si="143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>
        <v>288</v>
      </c>
      <c r="L2300" t="s">
        <v>8272</v>
      </c>
      <c r="M2300">
        <f t="shared" si="140"/>
        <v>105</v>
      </c>
      <c r="N2300" s="12" t="s">
        <v>8323</v>
      </c>
      <c r="O2300" t="s">
        <v>8324</v>
      </c>
      <c r="P2300" s="13">
        <f t="shared" si="141"/>
        <v>41694.84065972222</v>
      </c>
      <c r="Q2300" s="13">
        <f t="shared" si="142"/>
        <v>41724.798993055556</v>
      </c>
      <c r="R2300">
        <f t="shared" si="143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>
        <v>14</v>
      </c>
      <c r="L2301" t="s">
        <v>8272</v>
      </c>
      <c r="M2301">
        <f t="shared" si="140"/>
        <v>350</v>
      </c>
      <c r="N2301" s="12" t="s">
        <v>8323</v>
      </c>
      <c r="O2301" t="s">
        <v>8324</v>
      </c>
      <c r="P2301" s="13">
        <f t="shared" si="141"/>
        <v>40565.032511574071</v>
      </c>
      <c r="Q2301" s="13">
        <f t="shared" si="142"/>
        <v>40580.032511574071</v>
      </c>
      <c r="R2301">
        <f t="shared" si="143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>
        <v>7</v>
      </c>
      <c r="L2302" t="s">
        <v>8272</v>
      </c>
      <c r="M2302">
        <f t="shared" si="140"/>
        <v>101</v>
      </c>
      <c r="N2302" s="12" t="s">
        <v>8323</v>
      </c>
      <c r="O2302" t="s">
        <v>8324</v>
      </c>
      <c r="P2302" s="13">
        <f t="shared" si="141"/>
        <v>41074.727037037039</v>
      </c>
      <c r="Q2302" s="13">
        <f t="shared" si="142"/>
        <v>41088.727037037039</v>
      </c>
      <c r="R2302">
        <f t="shared" si="143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>
        <v>211</v>
      </c>
      <c r="L2303" t="s">
        <v>8275</v>
      </c>
      <c r="M2303">
        <f t="shared" si="140"/>
        <v>134</v>
      </c>
      <c r="N2303" s="12" t="s">
        <v>8323</v>
      </c>
      <c r="O2303" t="s">
        <v>8327</v>
      </c>
      <c r="P2303" s="13">
        <f t="shared" si="141"/>
        <v>41416.146944444445</v>
      </c>
      <c r="Q2303" s="13">
        <f t="shared" si="142"/>
        <v>41446.146944444445</v>
      </c>
      <c r="R2303">
        <f t="shared" si="143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>
        <v>85</v>
      </c>
      <c r="L2304" t="s">
        <v>8275</v>
      </c>
      <c r="M2304">
        <f t="shared" si="140"/>
        <v>171</v>
      </c>
      <c r="N2304" s="12" t="s">
        <v>8323</v>
      </c>
      <c r="O2304" t="s">
        <v>8327</v>
      </c>
      <c r="P2304" s="13">
        <f t="shared" si="141"/>
        <v>41605.868449074071</v>
      </c>
      <c r="Q2304" s="13">
        <f t="shared" si="142"/>
        <v>41639.291666666664</v>
      </c>
      <c r="R2304">
        <f t="shared" si="143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>
        <v>103</v>
      </c>
      <c r="L2305" t="s">
        <v>8275</v>
      </c>
      <c r="M2305">
        <f t="shared" si="140"/>
        <v>109</v>
      </c>
      <c r="N2305" s="12" t="s">
        <v>8323</v>
      </c>
      <c r="O2305" t="s">
        <v>8327</v>
      </c>
      <c r="P2305" s="13">
        <f t="shared" si="141"/>
        <v>40850.111064814817</v>
      </c>
      <c r="Q2305" s="13">
        <f t="shared" si="142"/>
        <v>40890.152731481481</v>
      </c>
      <c r="R2305">
        <f t="shared" si="143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>
        <v>113</v>
      </c>
      <c r="L2306" t="s">
        <v>8275</v>
      </c>
      <c r="M2306">
        <f t="shared" ref="M2306:M2369" si="144">ROUND(E2306/D2306*100,0)</f>
        <v>101</v>
      </c>
      <c r="N2306" s="12" t="s">
        <v>8323</v>
      </c>
      <c r="O2306" t="s">
        <v>8327</v>
      </c>
      <c r="P2306" s="13">
        <f t="shared" ref="P2306:P2369" si="145">(((J2306/60)/60)/24)+DATE(1970,1,1)</f>
        <v>40502.815868055557</v>
      </c>
      <c r="Q2306" s="13">
        <f t="shared" ref="Q2306:Q2369" si="146">(((I2306/60)/60)/24)+DATE(1970,1,1)</f>
        <v>40544.207638888889</v>
      </c>
      <c r="R2306">
        <f t="shared" si="143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>
        <v>167</v>
      </c>
      <c r="L2307" t="s">
        <v>8275</v>
      </c>
      <c r="M2307">
        <f t="shared" si="144"/>
        <v>101</v>
      </c>
      <c r="N2307" s="12" t="s">
        <v>8323</v>
      </c>
      <c r="O2307" t="s">
        <v>8327</v>
      </c>
      <c r="P2307" s="13">
        <f t="shared" si="145"/>
        <v>41834.695277777777</v>
      </c>
      <c r="Q2307" s="13">
        <f t="shared" si="146"/>
        <v>41859.75</v>
      </c>
      <c r="R2307">
        <f t="shared" ref="R2307:R2370" si="147">YEAR(P2307)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>
        <v>73</v>
      </c>
      <c r="L2308" t="s">
        <v>8275</v>
      </c>
      <c r="M2308">
        <f t="shared" si="144"/>
        <v>107</v>
      </c>
      <c r="N2308" s="12" t="s">
        <v>8323</v>
      </c>
      <c r="O2308" t="s">
        <v>8327</v>
      </c>
      <c r="P2308" s="13">
        <f t="shared" si="145"/>
        <v>40948.16815972222</v>
      </c>
      <c r="Q2308" s="13">
        <f t="shared" si="146"/>
        <v>40978.16815972222</v>
      </c>
      <c r="R2308">
        <f t="shared" si="147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>
        <v>75</v>
      </c>
      <c r="L2309" t="s">
        <v>8275</v>
      </c>
      <c r="M2309">
        <f t="shared" si="144"/>
        <v>107</v>
      </c>
      <c r="N2309" s="12" t="s">
        <v>8323</v>
      </c>
      <c r="O2309" t="s">
        <v>8327</v>
      </c>
      <c r="P2309" s="13">
        <f t="shared" si="145"/>
        <v>41004.802465277775</v>
      </c>
      <c r="Q2309" s="13">
        <f t="shared" si="146"/>
        <v>41034.802407407406</v>
      </c>
      <c r="R2309">
        <f t="shared" si="147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>
        <v>614</v>
      </c>
      <c r="L2310" t="s">
        <v>8275</v>
      </c>
      <c r="M2310">
        <f t="shared" si="144"/>
        <v>101</v>
      </c>
      <c r="N2310" s="12" t="s">
        <v>8323</v>
      </c>
      <c r="O2310" t="s">
        <v>8327</v>
      </c>
      <c r="P2310" s="13">
        <f t="shared" si="145"/>
        <v>41851.962916666671</v>
      </c>
      <c r="Q2310" s="13">
        <f t="shared" si="146"/>
        <v>41880.041666666664</v>
      </c>
      <c r="R2310">
        <f t="shared" si="147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>
        <v>107</v>
      </c>
      <c r="L2311" t="s">
        <v>8275</v>
      </c>
      <c r="M2311">
        <f t="shared" si="144"/>
        <v>107</v>
      </c>
      <c r="N2311" s="12" t="s">
        <v>8323</v>
      </c>
      <c r="O2311" t="s">
        <v>8327</v>
      </c>
      <c r="P2311" s="13">
        <f t="shared" si="145"/>
        <v>41307.987696759257</v>
      </c>
      <c r="Q2311" s="13">
        <f t="shared" si="146"/>
        <v>41342.987696759257</v>
      </c>
      <c r="R2311">
        <f t="shared" si="147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>
        <v>1224</v>
      </c>
      <c r="L2312" t="s">
        <v>8275</v>
      </c>
      <c r="M2312">
        <f t="shared" si="144"/>
        <v>429</v>
      </c>
      <c r="N2312" s="12" t="s">
        <v>8323</v>
      </c>
      <c r="O2312" t="s">
        <v>8327</v>
      </c>
      <c r="P2312" s="13">
        <f t="shared" si="145"/>
        <v>41324.79415509259</v>
      </c>
      <c r="Q2312" s="13">
        <f t="shared" si="146"/>
        <v>41354.752488425926</v>
      </c>
      <c r="R2312">
        <f t="shared" si="147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>
        <v>104</v>
      </c>
      <c r="L2313" t="s">
        <v>8275</v>
      </c>
      <c r="M2313">
        <f t="shared" si="144"/>
        <v>104</v>
      </c>
      <c r="N2313" s="12" t="s">
        <v>8323</v>
      </c>
      <c r="O2313" t="s">
        <v>8327</v>
      </c>
      <c r="P2313" s="13">
        <f t="shared" si="145"/>
        <v>41736.004502314812</v>
      </c>
      <c r="Q2313" s="13">
        <f t="shared" si="146"/>
        <v>41766.004502314812</v>
      </c>
      <c r="R2313">
        <f t="shared" si="147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>
        <v>79</v>
      </c>
      <c r="L2314" t="s">
        <v>8275</v>
      </c>
      <c r="M2314">
        <f t="shared" si="144"/>
        <v>108</v>
      </c>
      <c r="N2314" s="12" t="s">
        <v>8323</v>
      </c>
      <c r="O2314" t="s">
        <v>8327</v>
      </c>
      <c r="P2314" s="13">
        <f t="shared" si="145"/>
        <v>41716.632847222223</v>
      </c>
      <c r="Q2314" s="13">
        <f t="shared" si="146"/>
        <v>41747.958333333336</v>
      </c>
      <c r="R2314">
        <f t="shared" si="147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>
        <v>157</v>
      </c>
      <c r="L2315" t="s">
        <v>8275</v>
      </c>
      <c r="M2315">
        <f t="shared" si="144"/>
        <v>176</v>
      </c>
      <c r="N2315" s="12" t="s">
        <v>8323</v>
      </c>
      <c r="O2315" t="s">
        <v>8327</v>
      </c>
      <c r="P2315" s="13">
        <f t="shared" si="145"/>
        <v>41002.958634259259</v>
      </c>
      <c r="Q2315" s="13">
        <f t="shared" si="146"/>
        <v>41032.958634259259</v>
      </c>
      <c r="R2315">
        <f t="shared" si="147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>
        <v>50</v>
      </c>
      <c r="L2316" t="s">
        <v>8275</v>
      </c>
      <c r="M2316">
        <f t="shared" si="144"/>
        <v>157</v>
      </c>
      <c r="N2316" s="12" t="s">
        <v>8323</v>
      </c>
      <c r="O2316" t="s">
        <v>8327</v>
      </c>
      <c r="P2316" s="13">
        <f t="shared" si="145"/>
        <v>41037.551585648151</v>
      </c>
      <c r="Q2316" s="13">
        <f t="shared" si="146"/>
        <v>41067.551585648151</v>
      </c>
      <c r="R2316">
        <f t="shared" si="147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>
        <v>64</v>
      </c>
      <c r="L2317" t="s">
        <v>8275</v>
      </c>
      <c r="M2317">
        <f t="shared" si="144"/>
        <v>103</v>
      </c>
      <c r="N2317" s="12" t="s">
        <v>8323</v>
      </c>
      <c r="O2317" t="s">
        <v>8327</v>
      </c>
      <c r="P2317" s="13">
        <f t="shared" si="145"/>
        <v>41004.72619212963</v>
      </c>
      <c r="Q2317" s="13">
        <f t="shared" si="146"/>
        <v>41034.72619212963</v>
      </c>
      <c r="R2317">
        <f t="shared" si="147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>
        <v>200</v>
      </c>
      <c r="L2318" t="s">
        <v>8275</v>
      </c>
      <c r="M2318">
        <f t="shared" si="144"/>
        <v>104</v>
      </c>
      <c r="N2318" s="12" t="s">
        <v>8323</v>
      </c>
      <c r="O2318" t="s">
        <v>8327</v>
      </c>
      <c r="P2318" s="13">
        <f t="shared" si="145"/>
        <v>40079.725115740745</v>
      </c>
      <c r="Q2318" s="13">
        <f t="shared" si="146"/>
        <v>40156.76666666667</v>
      </c>
      <c r="R2318">
        <f t="shared" si="147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>
        <v>22</v>
      </c>
      <c r="L2319" t="s">
        <v>8275</v>
      </c>
      <c r="M2319">
        <f t="shared" si="144"/>
        <v>104</v>
      </c>
      <c r="N2319" s="12" t="s">
        <v>8323</v>
      </c>
      <c r="O2319" t="s">
        <v>8327</v>
      </c>
      <c r="P2319" s="13">
        <f t="shared" si="145"/>
        <v>40192.542233796295</v>
      </c>
      <c r="Q2319" s="13">
        <f t="shared" si="146"/>
        <v>40224.208333333336</v>
      </c>
      <c r="R2319">
        <f t="shared" si="147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>
        <v>163</v>
      </c>
      <c r="L2320" t="s">
        <v>8275</v>
      </c>
      <c r="M2320">
        <f t="shared" si="144"/>
        <v>121</v>
      </c>
      <c r="N2320" s="12" t="s">
        <v>8323</v>
      </c>
      <c r="O2320" t="s">
        <v>8327</v>
      </c>
      <c r="P2320" s="13">
        <f t="shared" si="145"/>
        <v>40050.643680555557</v>
      </c>
      <c r="Q2320" s="13">
        <f t="shared" si="146"/>
        <v>40082.165972222225</v>
      </c>
      <c r="R2320">
        <f t="shared" si="147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>
        <v>77</v>
      </c>
      <c r="L2321" t="s">
        <v>8275</v>
      </c>
      <c r="M2321">
        <f t="shared" si="144"/>
        <v>108</v>
      </c>
      <c r="N2321" s="12" t="s">
        <v>8323</v>
      </c>
      <c r="O2321" t="s">
        <v>8327</v>
      </c>
      <c r="P2321" s="13">
        <f t="shared" si="145"/>
        <v>41593.082002314812</v>
      </c>
      <c r="Q2321" s="13">
        <f t="shared" si="146"/>
        <v>41623.082002314812</v>
      </c>
      <c r="R2321">
        <f t="shared" si="147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>
        <v>89</v>
      </c>
      <c r="L2322" t="s">
        <v>8275</v>
      </c>
      <c r="M2322">
        <f t="shared" si="144"/>
        <v>109</v>
      </c>
      <c r="N2322" s="12" t="s">
        <v>8323</v>
      </c>
      <c r="O2322" t="s">
        <v>8327</v>
      </c>
      <c r="P2322" s="13">
        <f t="shared" si="145"/>
        <v>41696.817129629628</v>
      </c>
      <c r="Q2322" s="13">
        <f t="shared" si="146"/>
        <v>41731.775462962964</v>
      </c>
      <c r="R2322">
        <f t="shared" si="147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>
        <v>64</v>
      </c>
      <c r="L2323" t="s">
        <v>8294</v>
      </c>
      <c r="M2323">
        <f t="shared" si="144"/>
        <v>39</v>
      </c>
      <c r="N2323" s="12" t="s">
        <v>8334</v>
      </c>
      <c r="O2323" t="s">
        <v>8350</v>
      </c>
      <c r="P2323" s="13">
        <f t="shared" si="145"/>
        <v>42799.260428240741</v>
      </c>
      <c r="Q2323" s="13">
        <f t="shared" si="146"/>
        <v>42829.21876157407</v>
      </c>
      <c r="R2323">
        <f t="shared" si="147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>
        <v>4</v>
      </c>
      <c r="L2324" t="s">
        <v>8294</v>
      </c>
      <c r="M2324">
        <f t="shared" si="144"/>
        <v>3</v>
      </c>
      <c r="N2324" s="12" t="s">
        <v>8334</v>
      </c>
      <c r="O2324" t="s">
        <v>8350</v>
      </c>
      <c r="P2324" s="13">
        <f t="shared" si="145"/>
        <v>42804.895474537043</v>
      </c>
      <c r="Q2324" s="13">
        <f t="shared" si="146"/>
        <v>42834.853807870371</v>
      </c>
      <c r="R2324">
        <f t="shared" si="147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>
        <v>4</v>
      </c>
      <c r="L2325" t="s">
        <v>8294</v>
      </c>
      <c r="M2325">
        <f t="shared" si="144"/>
        <v>48</v>
      </c>
      <c r="N2325" s="12" t="s">
        <v>8334</v>
      </c>
      <c r="O2325" t="s">
        <v>8350</v>
      </c>
      <c r="P2325" s="13">
        <f t="shared" si="145"/>
        <v>42807.755173611105</v>
      </c>
      <c r="Q2325" s="13">
        <f t="shared" si="146"/>
        <v>42814.755173611105</v>
      </c>
      <c r="R2325">
        <f t="shared" si="147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>
        <v>61</v>
      </c>
      <c r="L2326" t="s">
        <v>8294</v>
      </c>
      <c r="M2326">
        <f t="shared" si="144"/>
        <v>21</v>
      </c>
      <c r="N2326" s="12" t="s">
        <v>8334</v>
      </c>
      <c r="O2326" t="s">
        <v>8350</v>
      </c>
      <c r="P2326" s="13">
        <f t="shared" si="145"/>
        <v>42790.885243055556</v>
      </c>
      <c r="Q2326" s="13">
        <f t="shared" si="146"/>
        <v>42820.843576388885</v>
      </c>
      <c r="R2326">
        <f t="shared" si="147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>
        <v>7</v>
      </c>
      <c r="L2327" t="s">
        <v>8294</v>
      </c>
      <c r="M2327">
        <f t="shared" si="144"/>
        <v>8</v>
      </c>
      <c r="N2327" s="12" t="s">
        <v>8334</v>
      </c>
      <c r="O2327" t="s">
        <v>8350</v>
      </c>
      <c r="P2327" s="13">
        <f t="shared" si="145"/>
        <v>42794.022349537037</v>
      </c>
      <c r="Q2327" s="13">
        <f t="shared" si="146"/>
        <v>42823.980682870373</v>
      </c>
      <c r="R2327">
        <f t="shared" si="147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>
        <v>1</v>
      </c>
      <c r="L2328" t="s">
        <v>8294</v>
      </c>
      <c r="M2328">
        <f t="shared" si="144"/>
        <v>1</v>
      </c>
      <c r="N2328" s="12" t="s">
        <v>8334</v>
      </c>
      <c r="O2328" t="s">
        <v>8350</v>
      </c>
      <c r="P2328" s="13">
        <f t="shared" si="145"/>
        <v>42804.034120370372</v>
      </c>
      <c r="Q2328" s="13">
        <f t="shared" si="146"/>
        <v>42855.708333333328</v>
      </c>
      <c r="R2328">
        <f t="shared" si="147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>
        <v>3355</v>
      </c>
      <c r="L2329" t="s">
        <v>8294</v>
      </c>
      <c r="M2329">
        <f t="shared" si="144"/>
        <v>526</v>
      </c>
      <c r="N2329" s="12" t="s">
        <v>8334</v>
      </c>
      <c r="O2329" t="s">
        <v>8350</v>
      </c>
      <c r="P2329" s="13">
        <f t="shared" si="145"/>
        <v>41842.917129629634</v>
      </c>
      <c r="Q2329" s="13">
        <f t="shared" si="146"/>
        <v>41877.917129629634</v>
      </c>
      <c r="R2329">
        <f t="shared" si="147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>
        <v>537</v>
      </c>
      <c r="L2330" t="s">
        <v>8294</v>
      </c>
      <c r="M2330">
        <f t="shared" si="144"/>
        <v>254</v>
      </c>
      <c r="N2330" s="12" t="s">
        <v>8334</v>
      </c>
      <c r="O2330" t="s">
        <v>8350</v>
      </c>
      <c r="P2330" s="13">
        <f t="shared" si="145"/>
        <v>42139.781678240746</v>
      </c>
      <c r="Q2330" s="13">
        <f t="shared" si="146"/>
        <v>42169.781678240746</v>
      </c>
      <c r="R2330">
        <f t="shared" si="147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>
        <v>125</v>
      </c>
      <c r="L2331" t="s">
        <v>8294</v>
      </c>
      <c r="M2331">
        <f t="shared" si="144"/>
        <v>106</v>
      </c>
      <c r="N2331" s="12" t="s">
        <v>8334</v>
      </c>
      <c r="O2331" t="s">
        <v>8350</v>
      </c>
      <c r="P2331" s="13">
        <f t="shared" si="145"/>
        <v>41807.624374999999</v>
      </c>
      <c r="Q2331" s="13">
        <f t="shared" si="146"/>
        <v>41837.624374999999</v>
      </c>
      <c r="R2331">
        <f t="shared" si="147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>
        <v>163</v>
      </c>
      <c r="L2332" t="s">
        <v>8294</v>
      </c>
      <c r="M2332">
        <f t="shared" si="144"/>
        <v>102</v>
      </c>
      <c r="N2332" s="12" t="s">
        <v>8334</v>
      </c>
      <c r="O2332" t="s">
        <v>8350</v>
      </c>
      <c r="P2332" s="13">
        <f t="shared" si="145"/>
        <v>42332.89980324074</v>
      </c>
      <c r="Q2332" s="13">
        <f t="shared" si="146"/>
        <v>42363</v>
      </c>
      <c r="R2332">
        <f t="shared" si="147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>
        <v>283</v>
      </c>
      <c r="L2333" t="s">
        <v>8294</v>
      </c>
      <c r="M2333">
        <f t="shared" si="144"/>
        <v>144</v>
      </c>
      <c r="N2333" s="12" t="s">
        <v>8334</v>
      </c>
      <c r="O2333" t="s">
        <v>8350</v>
      </c>
      <c r="P2333" s="13">
        <f t="shared" si="145"/>
        <v>41839.005671296298</v>
      </c>
      <c r="Q2333" s="13">
        <f t="shared" si="146"/>
        <v>41869.005671296298</v>
      </c>
      <c r="R2333">
        <f t="shared" si="147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>
        <v>352</v>
      </c>
      <c r="L2334" t="s">
        <v>8294</v>
      </c>
      <c r="M2334">
        <f t="shared" si="144"/>
        <v>106</v>
      </c>
      <c r="N2334" s="12" t="s">
        <v>8334</v>
      </c>
      <c r="O2334" t="s">
        <v>8350</v>
      </c>
      <c r="P2334" s="13">
        <f t="shared" si="145"/>
        <v>42011.628136574072</v>
      </c>
      <c r="Q2334" s="13">
        <f t="shared" si="146"/>
        <v>42041.628136574072</v>
      </c>
      <c r="R2334">
        <f t="shared" si="147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>
        <v>94</v>
      </c>
      <c r="L2335" t="s">
        <v>8294</v>
      </c>
      <c r="M2335">
        <f t="shared" si="144"/>
        <v>212</v>
      </c>
      <c r="N2335" s="12" t="s">
        <v>8334</v>
      </c>
      <c r="O2335" t="s">
        <v>8350</v>
      </c>
      <c r="P2335" s="13">
        <f t="shared" si="145"/>
        <v>41767.650347222225</v>
      </c>
      <c r="Q2335" s="13">
        <f t="shared" si="146"/>
        <v>41788.743055555555</v>
      </c>
      <c r="R2335">
        <f t="shared" si="147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>
        <v>67</v>
      </c>
      <c r="L2336" t="s">
        <v>8294</v>
      </c>
      <c r="M2336">
        <f t="shared" si="144"/>
        <v>102</v>
      </c>
      <c r="N2336" s="12" t="s">
        <v>8334</v>
      </c>
      <c r="O2336" t="s">
        <v>8350</v>
      </c>
      <c r="P2336" s="13">
        <f t="shared" si="145"/>
        <v>41918.670115740737</v>
      </c>
      <c r="Q2336" s="13">
        <f t="shared" si="146"/>
        <v>41948.731944444444</v>
      </c>
      <c r="R2336">
        <f t="shared" si="147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>
        <v>221</v>
      </c>
      <c r="L2337" t="s">
        <v>8294</v>
      </c>
      <c r="M2337">
        <f t="shared" si="144"/>
        <v>102</v>
      </c>
      <c r="N2337" s="12" t="s">
        <v>8334</v>
      </c>
      <c r="O2337" t="s">
        <v>8350</v>
      </c>
      <c r="P2337" s="13">
        <f t="shared" si="145"/>
        <v>41771.572256944448</v>
      </c>
      <c r="Q2337" s="13">
        <f t="shared" si="146"/>
        <v>41801.572256944448</v>
      </c>
      <c r="R2337">
        <f t="shared" si="147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>
        <v>2165</v>
      </c>
      <c r="L2338" t="s">
        <v>8294</v>
      </c>
      <c r="M2338">
        <f t="shared" si="144"/>
        <v>521</v>
      </c>
      <c r="N2338" s="12" t="s">
        <v>8334</v>
      </c>
      <c r="O2338" t="s">
        <v>8350</v>
      </c>
      <c r="P2338" s="13">
        <f t="shared" si="145"/>
        <v>41666.924710648149</v>
      </c>
      <c r="Q2338" s="13">
        <f t="shared" si="146"/>
        <v>41706.924710648149</v>
      </c>
      <c r="R2338">
        <f t="shared" si="147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>
        <v>179</v>
      </c>
      <c r="L2339" t="s">
        <v>8294</v>
      </c>
      <c r="M2339">
        <f t="shared" si="144"/>
        <v>111</v>
      </c>
      <c r="N2339" s="12" t="s">
        <v>8334</v>
      </c>
      <c r="O2339" t="s">
        <v>8350</v>
      </c>
      <c r="P2339" s="13">
        <f t="shared" si="145"/>
        <v>41786.640543981484</v>
      </c>
      <c r="Q2339" s="13">
        <f t="shared" si="146"/>
        <v>41816.640543981484</v>
      </c>
      <c r="R2339">
        <f t="shared" si="147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>
        <v>123</v>
      </c>
      <c r="L2340" t="s">
        <v>8294</v>
      </c>
      <c r="M2340">
        <f t="shared" si="144"/>
        <v>101</v>
      </c>
      <c r="N2340" s="12" t="s">
        <v>8334</v>
      </c>
      <c r="O2340" t="s">
        <v>8350</v>
      </c>
      <c r="P2340" s="13">
        <f t="shared" si="145"/>
        <v>41789.896805555552</v>
      </c>
      <c r="Q2340" s="13">
        <f t="shared" si="146"/>
        <v>41819.896805555552</v>
      </c>
      <c r="R2340">
        <f t="shared" si="147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>
        <v>1104</v>
      </c>
      <c r="L2341" t="s">
        <v>8294</v>
      </c>
      <c r="M2341">
        <f t="shared" si="144"/>
        <v>294</v>
      </c>
      <c r="N2341" s="12" t="s">
        <v>8334</v>
      </c>
      <c r="O2341" t="s">
        <v>8350</v>
      </c>
      <c r="P2341" s="13">
        <f t="shared" si="145"/>
        <v>42692.79987268518</v>
      </c>
      <c r="Q2341" s="13">
        <f t="shared" si="146"/>
        <v>42723.332638888889</v>
      </c>
      <c r="R2341">
        <f t="shared" si="147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>
        <v>403</v>
      </c>
      <c r="L2342" t="s">
        <v>8294</v>
      </c>
      <c r="M2342">
        <f t="shared" si="144"/>
        <v>106</v>
      </c>
      <c r="N2342" s="12" t="s">
        <v>8334</v>
      </c>
      <c r="O2342" t="s">
        <v>8350</v>
      </c>
      <c r="P2342" s="13">
        <f t="shared" si="145"/>
        <v>42643.642800925925</v>
      </c>
      <c r="Q2342" s="13">
        <f t="shared" si="146"/>
        <v>42673.642800925925</v>
      </c>
      <c r="R2342">
        <f t="shared" si="147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>
        <v>0</v>
      </c>
      <c r="L2343" t="s">
        <v>8268</v>
      </c>
      <c r="M2343">
        <f t="shared" si="144"/>
        <v>0</v>
      </c>
      <c r="N2343" s="12" t="s">
        <v>8317</v>
      </c>
      <c r="O2343" t="s">
        <v>8318</v>
      </c>
      <c r="P2343" s="13">
        <f t="shared" si="145"/>
        <v>42167.813703703709</v>
      </c>
      <c r="Q2343" s="13">
        <f t="shared" si="146"/>
        <v>42197.813703703709</v>
      </c>
      <c r="R2343">
        <f t="shared" si="147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>
        <v>0</v>
      </c>
      <c r="L2344" t="s">
        <v>8268</v>
      </c>
      <c r="M2344">
        <f t="shared" si="144"/>
        <v>0</v>
      </c>
      <c r="N2344" s="12" t="s">
        <v>8317</v>
      </c>
      <c r="O2344" t="s">
        <v>8318</v>
      </c>
      <c r="P2344" s="13">
        <f t="shared" si="145"/>
        <v>41897.702199074076</v>
      </c>
      <c r="Q2344" s="13">
        <f t="shared" si="146"/>
        <v>41918.208333333336</v>
      </c>
      <c r="R2344">
        <f t="shared" si="147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>
        <v>1</v>
      </c>
      <c r="L2345" t="s">
        <v>8268</v>
      </c>
      <c r="M2345">
        <f t="shared" si="144"/>
        <v>3</v>
      </c>
      <c r="N2345" s="12" t="s">
        <v>8317</v>
      </c>
      <c r="O2345" t="s">
        <v>8318</v>
      </c>
      <c r="P2345" s="13">
        <f t="shared" si="145"/>
        <v>42327.825289351851</v>
      </c>
      <c r="Q2345" s="13">
        <f t="shared" si="146"/>
        <v>42377.82430555555</v>
      </c>
      <c r="R2345">
        <f t="shared" si="147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>
        <v>1</v>
      </c>
      <c r="L2346" t="s">
        <v>8268</v>
      </c>
      <c r="M2346">
        <f t="shared" si="144"/>
        <v>0</v>
      </c>
      <c r="N2346" s="12" t="s">
        <v>8317</v>
      </c>
      <c r="O2346" t="s">
        <v>8318</v>
      </c>
      <c r="P2346" s="13">
        <f t="shared" si="145"/>
        <v>42515.727650462963</v>
      </c>
      <c r="Q2346" s="13">
        <f t="shared" si="146"/>
        <v>42545.727650462963</v>
      </c>
      <c r="R2346">
        <f t="shared" si="147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>
        <v>0</v>
      </c>
      <c r="L2347" t="s">
        <v>8268</v>
      </c>
      <c r="M2347">
        <f t="shared" si="144"/>
        <v>0</v>
      </c>
      <c r="N2347" s="12" t="s">
        <v>8317</v>
      </c>
      <c r="O2347" t="s">
        <v>8318</v>
      </c>
      <c r="P2347" s="13">
        <f t="shared" si="145"/>
        <v>42060.001805555556</v>
      </c>
      <c r="Q2347" s="13">
        <f t="shared" si="146"/>
        <v>42094.985416666663</v>
      </c>
      <c r="R2347">
        <f t="shared" si="147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>
        <v>3</v>
      </c>
      <c r="L2348" t="s">
        <v>8268</v>
      </c>
      <c r="M2348">
        <f t="shared" si="144"/>
        <v>0</v>
      </c>
      <c r="N2348" s="12" t="s">
        <v>8317</v>
      </c>
      <c r="O2348" t="s">
        <v>8318</v>
      </c>
      <c r="P2348" s="13">
        <f t="shared" si="145"/>
        <v>42615.79896990741</v>
      </c>
      <c r="Q2348" s="13">
        <f t="shared" si="146"/>
        <v>42660.79896990741</v>
      </c>
      <c r="R2348">
        <f t="shared" si="147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>
        <v>1</v>
      </c>
      <c r="L2349" t="s">
        <v>8268</v>
      </c>
      <c r="M2349">
        <f t="shared" si="144"/>
        <v>2</v>
      </c>
      <c r="N2349" s="12" t="s">
        <v>8317</v>
      </c>
      <c r="O2349" t="s">
        <v>8318</v>
      </c>
      <c r="P2349" s="13">
        <f t="shared" si="145"/>
        <v>42577.607361111113</v>
      </c>
      <c r="Q2349" s="13">
        <f t="shared" si="146"/>
        <v>42607.607361111113</v>
      </c>
      <c r="R2349">
        <f t="shared" si="147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>
        <v>5</v>
      </c>
      <c r="L2350" t="s">
        <v>8268</v>
      </c>
      <c r="M2350">
        <f t="shared" si="144"/>
        <v>0</v>
      </c>
      <c r="N2350" s="12" t="s">
        <v>8317</v>
      </c>
      <c r="O2350" t="s">
        <v>8318</v>
      </c>
      <c r="P2350" s="13">
        <f t="shared" si="145"/>
        <v>42360.932152777779</v>
      </c>
      <c r="Q2350" s="13">
        <f t="shared" si="146"/>
        <v>42420.932152777779</v>
      </c>
      <c r="R2350">
        <f t="shared" si="147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>
        <v>0</v>
      </c>
      <c r="L2351" t="s">
        <v>8268</v>
      </c>
      <c r="M2351">
        <f t="shared" si="144"/>
        <v>0</v>
      </c>
      <c r="N2351" s="12" t="s">
        <v>8317</v>
      </c>
      <c r="O2351" t="s">
        <v>8318</v>
      </c>
      <c r="P2351" s="13">
        <f t="shared" si="145"/>
        <v>42198.775787037041</v>
      </c>
      <c r="Q2351" s="13">
        <f t="shared" si="146"/>
        <v>42227.775787037041</v>
      </c>
      <c r="R2351">
        <f t="shared" si="147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>
        <v>0</v>
      </c>
      <c r="L2352" t="s">
        <v>8268</v>
      </c>
      <c r="M2352">
        <f t="shared" si="144"/>
        <v>0</v>
      </c>
      <c r="N2352" s="12" t="s">
        <v>8317</v>
      </c>
      <c r="O2352" t="s">
        <v>8318</v>
      </c>
      <c r="P2352" s="13">
        <f t="shared" si="145"/>
        <v>42708.842245370368</v>
      </c>
      <c r="Q2352" s="13">
        <f t="shared" si="146"/>
        <v>42738.842245370368</v>
      </c>
      <c r="R2352">
        <f t="shared" si="147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>
        <v>7</v>
      </c>
      <c r="L2353" t="s">
        <v>8268</v>
      </c>
      <c r="M2353">
        <f t="shared" si="144"/>
        <v>1</v>
      </c>
      <c r="N2353" s="12" t="s">
        <v>8317</v>
      </c>
      <c r="O2353" t="s">
        <v>8318</v>
      </c>
      <c r="P2353" s="13">
        <f t="shared" si="145"/>
        <v>42094.101145833338</v>
      </c>
      <c r="Q2353" s="13">
        <f t="shared" si="146"/>
        <v>42124.101145833338</v>
      </c>
      <c r="R2353">
        <f t="shared" si="147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>
        <v>0</v>
      </c>
      <c r="L2354" t="s">
        <v>8268</v>
      </c>
      <c r="M2354">
        <f t="shared" si="144"/>
        <v>0</v>
      </c>
      <c r="N2354" s="12" t="s">
        <v>8317</v>
      </c>
      <c r="O2354" t="s">
        <v>8318</v>
      </c>
      <c r="P2354" s="13">
        <f t="shared" si="145"/>
        <v>42101.633703703701</v>
      </c>
      <c r="Q2354" s="13">
        <f t="shared" si="146"/>
        <v>42161.633703703701</v>
      </c>
      <c r="R2354">
        <f t="shared" si="147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>
        <v>0</v>
      </c>
      <c r="L2355" t="s">
        <v>8268</v>
      </c>
      <c r="M2355">
        <f t="shared" si="144"/>
        <v>0</v>
      </c>
      <c r="N2355" s="12" t="s">
        <v>8317</v>
      </c>
      <c r="O2355" t="s">
        <v>8318</v>
      </c>
      <c r="P2355" s="13">
        <f t="shared" si="145"/>
        <v>42103.676180555558</v>
      </c>
      <c r="Q2355" s="13">
        <f t="shared" si="146"/>
        <v>42115.676180555558</v>
      </c>
      <c r="R2355">
        <f t="shared" si="147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>
        <v>1</v>
      </c>
      <c r="L2356" t="s">
        <v>8268</v>
      </c>
      <c r="M2356">
        <f t="shared" si="144"/>
        <v>0</v>
      </c>
      <c r="N2356" s="12" t="s">
        <v>8317</v>
      </c>
      <c r="O2356" t="s">
        <v>8318</v>
      </c>
      <c r="P2356" s="13">
        <f t="shared" si="145"/>
        <v>41954.722916666666</v>
      </c>
      <c r="Q2356" s="13">
        <f t="shared" si="146"/>
        <v>42014.722916666666</v>
      </c>
      <c r="R2356">
        <f t="shared" si="147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>
        <v>2</v>
      </c>
      <c r="L2357" t="s">
        <v>8268</v>
      </c>
      <c r="M2357">
        <f t="shared" si="144"/>
        <v>1</v>
      </c>
      <c r="N2357" s="12" t="s">
        <v>8317</v>
      </c>
      <c r="O2357" t="s">
        <v>8318</v>
      </c>
      <c r="P2357" s="13">
        <f t="shared" si="145"/>
        <v>42096.918240740735</v>
      </c>
      <c r="Q2357" s="13">
        <f t="shared" si="146"/>
        <v>42126.918240740735</v>
      </c>
      <c r="R2357">
        <f t="shared" si="147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>
        <v>0</v>
      </c>
      <c r="L2358" t="s">
        <v>8268</v>
      </c>
      <c r="M2358">
        <f t="shared" si="144"/>
        <v>0</v>
      </c>
      <c r="N2358" s="12" t="s">
        <v>8317</v>
      </c>
      <c r="O2358" t="s">
        <v>8318</v>
      </c>
      <c r="P2358" s="13">
        <f t="shared" si="145"/>
        <v>42130.78361111111</v>
      </c>
      <c r="Q2358" s="13">
        <f t="shared" si="146"/>
        <v>42160.78361111111</v>
      </c>
      <c r="R2358">
        <f t="shared" si="147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>
        <v>0</v>
      </c>
      <c r="L2359" t="s">
        <v>8268</v>
      </c>
      <c r="M2359">
        <f t="shared" si="144"/>
        <v>0</v>
      </c>
      <c r="N2359" s="12" t="s">
        <v>8317</v>
      </c>
      <c r="O2359" t="s">
        <v>8318</v>
      </c>
      <c r="P2359" s="13">
        <f t="shared" si="145"/>
        <v>42264.620115740734</v>
      </c>
      <c r="Q2359" s="13">
        <f t="shared" si="146"/>
        <v>42294.620115740734</v>
      </c>
      <c r="R2359">
        <f t="shared" si="147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>
        <v>0</v>
      </c>
      <c r="L2360" t="s">
        <v>8268</v>
      </c>
      <c r="M2360">
        <f t="shared" si="144"/>
        <v>0</v>
      </c>
      <c r="N2360" s="12" t="s">
        <v>8317</v>
      </c>
      <c r="O2360" t="s">
        <v>8318</v>
      </c>
      <c r="P2360" s="13">
        <f t="shared" si="145"/>
        <v>41978.930972222224</v>
      </c>
      <c r="Q2360" s="13">
        <f t="shared" si="146"/>
        <v>42035.027083333334</v>
      </c>
      <c r="R2360">
        <f t="shared" si="147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>
        <v>3</v>
      </c>
      <c r="L2361" t="s">
        <v>8268</v>
      </c>
      <c r="M2361">
        <f t="shared" si="144"/>
        <v>15</v>
      </c>
      <c r="N2361" s="12" t="s">
        <v>8317</v>
      </c>
      <c r="O2361" t="s">
        <v>8318</v>
      </c>
      <c r="P2361" s="13">
        <f t="shared" si="145"/>
        <v>42159.649583333332</v>
      </c>
      <c r="Q2361" s="13">
        <f t="shared" si="146"/>
        <v>42219.649583333332</v>
      </c>
      <c r="R2361">
        <f t="shared" si="147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>
        <v>1</v>
      </c>
      <c r="L2362" t="s">
        <v>8268</v>
      </c>
      <c r="M2362">
        <f t="shared" si="144"/>
        <v>0</v>
      </c>
      <c r="N2362" s="12" t="s">
        <v>8317</v>
      </c>
      <c r="O2362" t="s">
        <v>8318</v>
      </c>
      <c r="P2362" s="13">
        <f t="shared" si="145"/>
        <v>42377.70694444445</v>
      </c>
      <c r="Q2362" s="13">
        <f t="shared" si="146"/>
        <v>42407.70694444445</v>
      </c>
      <c r="R2362">
        <f t="shared" si="147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>
        <v>0</v>
      </c>
      <c r="L2363" t="s">
        <v>8268</v>
      </c>
      <c r="M2363">
        <f t="shared" si="144"/>
        <v>0</v>
      </c>
      <c r="N2363" s="12" t="s">
        <v>8317</v>
      </c>
      <c r="O2363" t="s">
        <v>8318</v>
      </c>
      <c r="P2363" s="13">
        <f t="shared" si="145"/>
        <v>42466.858888888892</v>
      </c>
      <c r="Q2363" s="13">
        <f t="shared" si="146"/>
        <v>42490.916666666672</v>
      </c>
      <c r="R2363">
        <f t="shared" si="147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>
        <v>2</v>
      </c>
      <c r="L2364" t="s">
        <v>8268</v>
      </c>
      <c r="M2364">
        <f t="shared" si="144"/>
        <v>29</v>
      </c>
      <c r="N2364" s="12" t="s">
        <v>8317</v>
      </c>
      <c r="O2364" t="s">
        <v>8318</v>
      </c>
      <c r="P2364" s="13">
        <f t="shared" si="145"/>
        <v>41954.688310185185</v>
      </c>
      <c r="Q2364" s="13">
        <f t="shared" si="146"/>
        <v>41984.688310185185</v>
      </c>
      <c r="R2364">
        <f t="shared" si="147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>
        <v>0</v>
      </c>
      <c r="L2365" t="s">
        <v>8268</v>
      </c>
      <c r="M2365">
        <f t="shared" si="144"/>
        <v>0</v>
      </c>
      <c r="N2365" s="12" t="s">
        <v>8317</v>
      </c>
      <c r="O2365" t="s">
        <v>8318</v>
      </c>
      <c r="P2365" s="13">
        <f t="shared" si="145"/>
        <v>42322.011574074073</v>
      </c>
      <c r="Q2365" s="13">
        <f t="shared" si="146"/>
        <v>42367.011574074073</v>
      </c>
      <c r="R2365">
        <f t="shared" si="147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>
        <v>0</v>
      </c>
      <c r="L2366" t="s">
        <v>8268</v>
      </c>
      <c r="M2366">
        <f t="shared" si="144"/>
        <v>0</v>
      </c>
      <c r="N2366" s="12" t="s">
        <v>8317</v>
      </c>
      <c r="O2366" t="s">
        <v>8318</v>
      </c>
      <c r="P2366" s="13">
        <f t="shared" si="145"/>
        <v>42248.934675925921</v>
      </c>
      <c r="Q2366" s="13">
        <f t="shared" si="146"/>
        <v>42303.934675925921</v>
      </c>
      <c r="R2366">
        <f t="shared" si="147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>
        <v>0</v>
      </c>
      <c r="L2367" t="s">
        <v>8268</v>
      </c>
      <c r="M2367">
        <f t="shared" si="144"/>
        <v>0</v>
      </c>
      <c r="N2367" s="12" t="s">
        <v>8317</v>
      </c>
      <c r="O2367" t="s">
        <v>8318</v>
      </c>
      <c r="P2367" s="13">
        <f t="shared" si="145"/>
        <v>42346.736400462964</v>
      </c>
      <c r="Q2367" s="13">
        <f t="shared" si="146"/>
        <v>42386.958333333328</v>
      </c>
      <c r="R2367">
        <f t="shared" si="147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>
        <v>27</v>
      </c>
      <c r="L2368" t="s">
        <v>8268</v>
      </c>
      <c r="M2368">
        <f t="shared" si="144"/>
        <v>11</v>
      </c>
      <c r="N2368" s="12" t="s">
        <v>8317</v>
      </c>
      <c r="O2368" t="s">
        <v>8318</v>
      </c>
      <c r="P2368" s="13">
        <f t="shared" si="145"/>
        <v>42268.531631944439</v>
      </c>
      <c r="Q2368" s="13">
        <f t="shared" si="146"/>
        <v>42298.531631944439</v>
      </c>
      <c r="R2368">
        <f t="shared" si="147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>
        <v>14</v>
      </c>
      <c r="L2369" t="s">
        <v>8268</v>
      </c>
      <c r="M2369">
        <f t="shared" si="144"/>
        <v>1</v>
      </c>
      <c r="N2369" s="12" t="s">
        <v>8317</v>
      </c>
      <c r="O2369" t="s">
        <v>8318</v>
      </c>
      <c r="P2369" s="13">
        <f t="shared" si="145"/>
        <v>42425.970092592594</v>
      </c>
      <c r="Q2369" s="13">
        <f t="shared" si="146"/>
        <v>42485.928425925929</v>
      </c>
      <c r="R2369">
        <f t="shared" si="147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>
        <v>2</v>
      </c>
      <c r="L2370" t="s">
        <v>8268</v>
      </c>
      <c r="M2370">
        <f t="shared" ref="M2370:M2433" si="148">ROUND(E2370/D2370*100,0)</f>
        <v>0</v>
      </c>
      <c r="N2370" s="12" t="s">
        <v>8317</v>
      </c>
      <c r="O2370" t="s">
        <v>8318</v>
      </c>
      <c r="P2370" s="13">
        <f t="shared" ref="P2370:P2433" si="149">(((J2370/60)/60)/24)+DATE(1970,1,1)</f>
        <v>42063.721817129626</v>
      </c>
      <c r="Q2370" s="13">
        <f t="shared" ref="Q2370:Q2433" si="150">(((I2370/60)/60)/24)+DATE(1970,1,1)</f>
        <v>42108.680150462969</v>
      </c>
      <c r="R2370">
        <f t="shared" si="147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>
        <v>0</v>
      </c>
      <c r="L2371" t="s">
        <v>8268</v>
      </c>
      <c r="M2371">
        <f t="shared" si="148"/>
        <v>0</v>
      </c>
      <c r="N2371" s="12" t="s">
        <v>8317</v>
      </c>
      <c r="O2371" t="s">
        <v>8318</v>
      </c>
      <c r="P2371" s="13">
        <f t="shared" si="149"/>
        <v>42380.812627314815</v>
      </c>
      <c r="Q2371" s="13">
        <f t="shared" si="150"/>
        <v>42410.812627314815</v>
      </c>
      <c r="R2371">
        <f t="shared" ref="R2371:R2434" si="151">YEAR(P2371)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>
        <v>4</v>
      </c>
      <c r="L2372" t="s">
        <v>8268</v>
      </c>
      <c r="M2372">
        <f t="shared" si="148"/>
        <v>0</v>
      </c>
      <c r="N2372" s="12" t="s">
        <v>8317</v>
      </c>
      <c r="O2372" t="s">
        <v>8318</v>
      </c>
      <c r="P2372" s="13">
        <f t="shared" si="149"/>
        <v>41961.18913194444</v>
      </c>
      <c r="Q2372" s="13">
        <f t="shared" si="150"/>
        <v>41991.18913194444</v>
      </c>
      <c r="R2372">
        <f t="shared" si="151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>
        <v>0</v>
      </c>
      <c r="L2373" t="s">
        <v>8268</v>
      </c>
      <c r="M2373">
        <f t="shared" si="148"/>
        <v>0</v>
      </c>
      <c r="N2373" s="12" t="s">
        <v>8317</v>
      </c>
      <c r="O2373" t="s">
        <v>8318</v>
      </c>
      <c r="P2373" s="13">
        <f t="shared" si="149"/>
        <v>42150.777731481481</v>
      </c>
      <c r="Q2373" s="13">
        <f t="shared" si="150"/>
        <v>42180.777731481481</v>
      </c>
      <c r="R2373">
        <f t="shared" si="151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>
        <v>6</v>
      </c>
      <c r="L2374" t="s">
        <v>8268</v>
      </c>
      <c r="M2374">
        <f t="shared" si="148"/>
        <v>3</v>
      </c>
      <c r="N2374" s="12" t="s">
        <v>8317</v>
      </c>
      <c r="O2374" t="s">
        <v>8318</v>
      </c>
      <c r="P2374" s="13">
        <f t="shared" si="149"/>
        <v>42088.069108796291</v>
      </c>
      <c r="Q2374" s="13">
        <f t="shared" si="150"/>
        <v>42118.069108796291</v>
      </c>
      <c r="R2374">
        <f t="shared" si="151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>
        <v>1</v>
      </c>
      <c r="L2375" t="s">
        <v>8268</v>
      </c>
      <c r="M2375">
        <f t="shared" si="148"/>
        <v>0</v>
      </c>
      <c r="N2375" s="12" t="s">
        <v>8317</v>
      </c>
      <c r="O2375" t="s">
        <v>8318</v>
      </c>
      <c r="P2375" s="13">
        <f t="shared" si="149"/>
        <v>42215.662314814821</v>
      </c>
      <c r="Q2375" s="13">
        <f t="shared" si="150"/>
        <v>42245.662314814821</v>
      </c>
      <c r="R2375">
        <f t="shared" si="151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>
        <v>1</v>
      </c>
      <c r="L2376" t="s">
        <v>8268</v>
      </c>
      <c r="M2376">
        <f t="shared" si="148"/>
        <v>0</v>
      </c>
      <c r="N2376" s="12" t="s">
        <v>8317</v>
      </c>
      <c r="O2376" t="s">
        <v>8318</v>
      </c>
      <c r="P2376" s="13">
        <f t="shared" si="149"/>
        <v>42017.843287037031</v>
      </c>
      <c r="Q2376" s="13">
        <f t="shared" si="150"/>
        <v>42047.843287037031</v>
      </c>
      <c r="R2376">
        <f t="shared" si="151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>
        <v>0</v>
      </c>
      <c r="L2377" t="s">
        <v>8268</v>
      </c>
      <c r="M2377">
        <f t="shared" si="148"/>
        <v>0</v>
      </c>
      <c r="N2377" s="12" t="s">
        <v>8317</v>
      </c>
      <c r="O2377" t="s">
        <v>8318</v>
      </c>
      <c r="P2377" s="13">
        <f t="shared" si="149"/>
        <v>42592.836076388892</v>
      </c>
      <c r="Q2377" s="13">
        <f t="shared" si="150"/>
        <v>42622.836076388892</v>
      </c>
      <c r="R2377">
        <f t="shared" si="151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>
        <v>4</v>
      </c>
      <c r="L2378" t="s">
        <v>8268</v>
      </c>
      <c r="M2378">
        <f t="shared" si="148"/>
        <v>11</v>
      </c>
      <c r="N2378" s="12" t="s">
        <v>8317</v>
      </c>
      <c r="O2378" t="s">
        <v>8318</v>
      </c>
      <c r="P2378" s="13">
        <f t="shared" si="149"/>
        <v>42318.925532407404</v>
      </c>
      <c r="Q2378" s="13">
        <f t="shared" si="150"/>
        <v>42348.925532407404</v>
      </c>
      <c r="R2378">
        <f t="shared" si="151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>
        <v>0</v>
      </c>
      <c r="L2379" t="s">
        <v>8268</v>
      </c>
      <c r="M2379">
        <f t="shared" si="148"/>
        <v>0</v>
      </c>
      <c r="N2379" s="12" t="s">
        <v>8317</v>
      </c>
      <c r="O2379" t="s">
        <v>8318</v>
      </c>
      <c r="P2379" s="13">
        <f t="shared" si="149"/>
        <v>42669.870173611111</v>
      </c>
      <c r="Q2379" s="13">
        <f t="shared" si="150"/>
        <v>42699.911840277782</v>
      </c>
      <c r="R2379">
        <f t="shared" si="151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>
        <v>0</v>
      </c>
      <c r="L2380" t="s">
        <v>8268</v>
      </c>
      <c r="M2380">
        <f t="shared" si="148"/>
        <v>0</v>
      </c>
      <c r="N2380" s="12" t="s">
        <v>8317</v>
      </c>
      <c r="O2380" t="s">
        <v>8318</v>
      </c>
      <c r="P2380" s="13">
        <f t="shared" si="149"/>
        <v>42213.013078703705</v>
      </c>
      <c r="Q2380" s="13">
        <f t="shared" si="150"/>
        <v>42242.013078703705</v>
      </c>
      <c r="R2380">
        <f t="shared" si="151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>
        <v>0</v>
      </c>
      <c r="L2381" t="s">
        <v>8268</v>
      </c>
      <c r="M2381">
        <f t="shared" si="148"/>
        <v>0</v>
      </c>
      <c r="N2381" s="12" t="s">
        <v>8317</v>
      </c>
      <c r="O2381" t="s">
        <v>8318</v>
      </c>
      <c r="P2381" s="13">
        <f t="shared" si="149"/>
        <v>42237.016388888893</v>
      </c>
      <c r="Q2381" s="13">
        <f t="shared" si="150"/>
        <v>42282.016388888893</v>
      </c>
      <c r="R2381">
        <f t="shared" si="151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>
        <v>3</v>
      </c>
      <c r="L2382" t="s">
        <v>8268</v>
      </c>
      <c r="M2382">
        <f t="shared" si="148"/>
        <v>0</v>
      </c>
      <c r="N2382" s="12" t="s">
        <v>8317</v>
      </c>
      <c r="O2382" t="s">
        <v>8318</v>
      </c>
      <c r="P2382" s="13">
        <f t="shared" si="149"/>
        <v>42248.793310185181</v>
      </c>
      <c r="Q2382" s="13">
        <f t="shared" si="150"/>
        <v>42278.793310185181</v>
      </c>
      <c r="R2382">
        <f t="shared" si="151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>
        <v>7</v>
      </c>
      <c r="L2383" t="s">
        <v>8268</v>
      </c>
      <c r="M2383">
        <f t="shared" si="148"/>
        <v>2</v>
      </c>
      <c r="N2383" s="12" t="s">
        <v>8317</v>
      </c>
      <c r="O2383" t="s">
        <v>8318</v>
      </c>
      <c r="P2383" s="13">
        <f t="shared" si="149"/>
        <v>42074.935740740737</v>
      </c>
      <c r="Q2383" s="13">
        <f t="shared" si="150"/>
        <v>42104.935740740737</v>
      </c>
      <c r="R2383">
        <f t="shared" si="151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>
        <v>2</v>
      </c>
      <c r="L2384" t="s">
        <v>8268</v>
      </c>
      <c r="M2384">
        <f t="shared" si="148"/>
        <v>3</v>
      </c>
      <c r="N2384" s="12" t="s">
        <v>8317</v>
      </c>
      <c r="O2384" t="s">
        <v>8318</v>
      </c>
      <c r="P2384" s="13">
        <f t="shared" si="149"/>
        <v>42195.187534722223</v>
      </c>
      <c r="Q2384" s="13">
        <f t="shared" si="150"/>
        <v>42220.187534722223</v>
      </c>
      <c r="R2384">
        <f t="shared" si="151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>
        <v>3</v>
      </c>
      <c r="L2385" t="s">
        <v>8268</v>
      </c>
      <c r="M2385">
        <f t="shared" si="148"/>
        <v>4</v>
      </c>
      <c r="N2385" s="12" t="s">
        <v>8317</v>
      </c>
      <c r="O2385" t="s">
        <v>8318</v>
      </c>
      <c r="P2385" s="13">
        <f t="shared" si="149"/>
        <v>42027.056793981479</v>
      </c>
      <c r="Q2385" s="13">
        <f t="shared" si="150"/>
        <v>42057.056793981479</v>
      </c>
      <c r="R2385">
        <f t="shared" si="151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>
        <v>8</v>
      </c>
      <c r="L2386" t="s">
        <v>8268</v>
      </c>
      <c r="M2386">
        <f t="shared" si="148"/>
        <v>1</v>
      </c>
      <c r="N2386" s="12" t="s">
        <v>8317</v>
      </c>
      <c r="O2386" t="s">
        <v>8318</v>
      </c>
      <c r="P2386" s="13">
        <f t="shared" si="149"/>
        <v>41927.067627314813</v>
      </c>
      <c r="Q2386" s="13">
        <f t="shared" si="150"/>
        <v>41957.109293981484</v>
      </c>
      <c r="R2386">
        <f t="shared" si="151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>
        <v>7</v>
      </c>
      <c r="L2387" t="s">
        <v>8268</v>
      </c>
      <c r="M2387">
        <f t="shared" si="148"/>
        <v>1</v>
      </c>
      <c r="N2387" s="12" t="s">
        <v>8317</v>
      </c>
      <c r="O2387" t="s">
        <v>8318</v>
      </c>
      <c r="P2387" s="13">
        <f t="shared" si="149"/>
        <v>42191.70175925926</v>
      </c>
      <c r="Q2387" s="13">
        <f t="shared" si="150"/>
        <v>42221.70175925926</v>
      </c>
      <c r="R2387">
        <f t="shared" si="151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>
        <v>0</v>
      </c>
      <c r="L2388" t="s">
        <v>8268</v>
      </c>
      <c r="M2388">
        <f t="shared" si="148"/>
        <v>0</v>
      </c>
      <c r="N2388" s="12" t="s">
        <v>8317</v>
      </c>
      <c r="O2388" t="s">
        <v>8318</v>
      </c>
      <c r="P2388" s="13">
        <f t="shared" si="149"/>
        <v>41954.838240740741</v>
      </c>
      <c r="Q2388" s="13">
        <f t="shared" si="150"/>
        <v>42014.838240740741</v>
      </c>
      <c r="R2388">
        <f t="shared" si="151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>
        <v>3</v>
      </c>
      <c r="L2389" t="s">
        <v>8268</v>
      </c>
      <c r="M2389">
        <f t="shared" si="148"/>
        <v>1</v>
      </c>
      <c r="N2389" s="12" t="s">
        <v>8317</v>
      </c>
      <c r="O2389" t="s">
        <v>8318</v>
      </c>
      <c r="P2389" s="13">
        <f t="shared" si="149"/>
        <v>42528.626620370371</v>
      </c>
      <c r="Q2389" s="13">
        <f t="shared" si="150"/>
        <v>42573.626620370371</v>
      </c>
      <c r="R2389">
        <f t="shared" si="151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>
        <v>8</v>
      </c>
      <c r="L2390" t="s">
        <v>8268</v>
      </c>
      <c r="M2390">
        <f t="shared" si="148"/>
        <v>1</v>
      </c>
      <c r="N2390" s="12" t="s">
        <v>8317</v>
      </c>
      <c r="O2390" t="s">
        <v>8318</v>
      </c>
      <c r="P2390" s="13">
        <f t="shared" si="149"/>
        <v>41989.853692129633</v>
      </c>
      <c r="Q2390" s="13">
        <f t="shared" si="150"/>
        <v>42019.811805555553</v>
      </c>
      <c r="R2390">
        <f t="shared" si="151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>
        <v>1</v>
      </c>
      <c r="L2391" t="s">
        <v>8268</v>
      </c>
      <c r="M2391">
        <f t="shared" si="148"/>
        <v>0</v>
      </c>
      <c r="N2391" s="12" t="s">
        <v>8317</v>
      </c>
      <c r="O2391" t="s">
        <v>8318</v>
      </c>
      <c r="P2391" s="13">
        <f t="shared" si="149"/>
        <v>42179.653379629628</v>
      </c>
      <c r="Q2391" s="13">
        <f t="shared" si="150"/>
        <v>42210.915972222225</v>
      </c>
      <c r="R2391">
        <f t="shared" si="151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>
        <v>0</v>
      </c>
      <c r="L2392" t="s">
        <v>8268</v>
      </c>
      <c r="M2392">
        <f t="shared" si="148"/>
        <v>0</v>
      </c>
      <c r="N2392" s="12" t="s">
        <v>8317</v>
      </c>
      <c r="O2392" t="s">
        <v>8318</v>
      </c>
      <c r="P2392" s="13">
        <f t="shared" si="149"/>
        <v>41968.262314814812</v>
      </c>
      <c r="Q2392" s="13">
        <f t="shared" si="150"/>
        <v>42008.262314814812</v>
      </c>
      <c r="R2392">
        <f t="shared" si="151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>
        <v>1</v>
      </c>
      <c r="L2393" t="s">
        <v>8268</v>
      </c>
      <c r="M2393">
        <f t="shared" si="148"/>
        <v>0</v>
      </c>
      <c r="N2393" s="12" t="s">
        <v>8317</v>
      </c>
      <c r="O2393" t="s">
        <v>8318</v>
      </c>
      <c r="P2393" s="13">
        <f t="shared" si="149"/>
        <v>42064.794490740736</v>
      </c>
      <c r="Q2393" s="13">
        <f t="shared" si="150"/>
        <v>42094.752824074079</v>
      </c>
      <c r="R2393">
        <f t="shared" si="151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>
        <v>0</v>
      </c>
      <c r="L2394" t="s">
        <v>8268</v>
      </c>
      <c r="M2394">
        <f t="shared" si="148"/>
        <v>0</v>
      </c>
      <c r="N2394" s="12" t="s">
        <v>8317</v>
      </c>
      <c r="O2394" t="s">
        <v>8318</v>
      </c>
      <c r="P2394" s="13">
        <f t="shared" si="149"/>
        <v>42276.120636574073</v>
      </c>
      <c r="Q2394" s="13">
        <f t="shared" si="150"/>
        <v>42306.120636574073</v>
      </c>
      <c r="R2394">
        <f t="shared" si="151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>
        <v>1</v>
      </c>
      <c r="L2395" t="s">
        <v>8268</v>
      </c>
      <c r="M2395">
        <f t="shared" si="148"/>
        <v>0</v>
      </c>
      <c r="N2395" s="12" t="s">
        <v>8317</v>
      </c>
      <c r="O2395" t="s">
        <v>8318</v>
      </c>
      <c r="P2395" s="13">
        <f t="shared" si="149"/>
        <v>42194.648344907408</v>
      </c>
      <c r="Q2395" s="13">
        <f t="shared" si="150"/>
        <v>42224.648344907408</v>
      </c>
      <c r="R2395">
        <f t="shared" si="151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>
        <v>2</v>
      </c>
      <c r="L2396" t="s">
        <v>8268</v>
      </c>
      <c r="M2396">
        <f t="shared" si="148"/>
        <v>0</v>
      </c>
      <c r="N2396" s="12" t="s">
        <v>8317</v>
      </c>
      <c r="O2396" t="s">
        <v>8318</v>
      </c>
      <c r="P2396" s="13">
        <f t="shared" si="149"/>
        <v>42031.362187499995</v>
      </c>
      <c r="Q2396" s="13">
        <f t="shared" si="150"/>
        <v>42061.362187499995</v>
      </c>
      <c r="R2396">
        <f t="shared" si="151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>
        <v>0</v>
      </c>
      <c r="L2397" t="s">
        <v>8268</v>
      </c>
      <c r="M2397">
        <f t="shared" si="148"/>
        <v>0</v>
      </c>
      <c r="N2397" s="12" t="s">
        <v>8317</v>
      </c>
      <c r="O2397" t="s">
        <v>8318</v>
      </c>
      <c r="P2397" s="13">
        <f t="shared" si="149"/>
        <v>42717.121377314819</v>
      </c>
      <c r="Q2397" s="13">
        <f t="shared" si="150"/>
        <v>42745.372916666667</v>
      </c>
      <c r="R2397">
        <f t="shared" si="151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>
        <v>1</v>
      </c>
      <c r="L2398" t="s">
        <v>8268</v>
      </c>
      <c r="M2398">
        <f t="shared" si="148"/>
        <v>0</v>
      </c>
      <c r="N2398" s="12" t="s">
        <v>8317</v>
      </c>
      <c r="O2398" t="s">
        <v>8318</v>
      </c>
      <c r="P2398" s="13">
        <f t="shared" si="149"/>
        <v>42262.849050925928</v>
      </c>
      <c r="Q2398" s="13">
        <f t="shared" si="150"/>
        <v>42292.849050925928</v>
      </c>
      <c r="R2398">
        <f t="shared" si="151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>
        <v>0</v>
      </c>
      <c r="L2399" t="s">
        <v>8268</v>
      </c>
      <c r="M2399">
        <f t="shared" si="148"/>
        <v>0</v>
      </c>
      <c r="N2399" s="12" t="s">
        <v>8317</v>
      </c>
      <c r="O2399" t="s">
        <v>8318</v>
      </c>
      <c r="P2399" s="13">
        <f t="shared" si="149"/>
        <v>41976.88490740741</v>
      </c>
      <c r="Q2399" s="13">
        <f t="shared" si="150"/>
        <v>42006.88490740741</v>
      </c>
      <c r="R2399">
        <f t="shared" si="151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>
        <v>0</v>
      </c>
      <c r="L2400" t="s">
        <v>8268</v>
      </c>
      <c r="M2400">
        <f t="shared" si="148"/>
        <v>0</v>
      </c>
      <c r="N2400" s="12" t="s">
        <v>8317</v>
      </c>
      <c r="O2400" t="s">
        <v>8318</v>
      </c>
      <c r="P2400" s="13">
        <f t="shared" si="149"/>
        <v>42157.916481481487</v>
      </c>
      <c r="Q2400" s="13">
        <f t="shared" si="150"/>
        <v>42187.916481481487</v>
      </c>
      <c r="R2400">
        <f t="shared" si="151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>
        <v>0</v>
      </c>
      <c r="L2401" t="s">
        <v>8268</v>
      </c>
      <c r="M2401">
        <f t="shared" si="148"/>
        <v>0</v>
      </c>
      <c r="N2401" s="12" t="s">
        <v>8317</v>
      </c>
      <c r="O2401" t="s">
        <v>8318</v>
      </c>
      <c r="P2401" s="13">
        <f t="shared" si="149"/>
        <v>41956.853078703702</v>
      </c>
      <c r="Q2401" s="13">
        <f t="shared" si="150"/>
        <v>41991.853078703702</v>
      </c>
      <c r="R2401">
        <f t="shared" si="151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>
        <v>0</v>
      </c>
      <c r="L2402" t="s">
        <v>8268</v>
      </c>
      <c r="M2402">
        <f t="shared" si="148"/>
        <v>0</v>
      </c>
      <c r="N2402" s="12" t="s">
        <v>8317</v>
      </c>
      <c r="O2402" t="s">
        <v>8318</v>
      </c>
      <c r="P2402" s="13">
        <f t="shared" si="149"/>
        <v>42444.268101851849</v>
      </c>
      <c r="Q2402" s="13">
        <f t="shared" si="150"/>
        <v>42474.268101851849</v>
      </c>
      <c r="R2402">
        <f t="shared" si="151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>
        <v>9</v>
      </c>
      <c r="L2403" t="s">
        <v>8280</v>
      </c>
      <c r="M2403">
        <f t="shared" si="148"/>
        <v>1</v>
      </c>
      <c r="N2403" s="12" t="s">
        <v>8334</v>
      </c>
      <c r="O2403" t="s">
        <v>8335</v>
      </c>
      <c r="P2403" s="13">
        <f t="shared" si="149"/>
        <v>42374.822870370372</v>
      </c>
      <c r="Q2403" s="13">
        <f t="shared" si="150"/>
        <v>42434.822870370372</v>
      </c>
      <c r="R2403">
        <f t="shared" si="151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>
        <v>1</v>
      </c>
      <c r="L2404" t="s">
        <v>8280</v>
      </c>
      <c r="M2404">
        <f t="shared" si="148"/>
        <v>0</v>
      </c>
      <c r="N2404" s="12" t="s">
        <v>8334</v>
      </c>
      <c r="O2404" t="s">
        <v>8335</v>
      </c>
      <c r="P2404" s="13">
        <f t="shared" si="149"/>
        <v>42107.679756944446</v>
      </c>
      <c r="Q2404" s="13">
        <f t="shared" si="150"/>
        <v>42137.679756944446</v>
      </c>
      <c r="R2404">
        <f t="shared" si="151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>
        <v>12</v>
      </c>
      <c r="L2405" t="s">
        <v>8280</v>
      </c>
      <c r="M2405">
        <f t="shared" si="148"/>
        <v>17</v>
      </c>
      <c r="N2405" s="12" t="s">
        <v>8334</v>
      </c>
      <c r="O2405" t="s">
        <v>8335</v>
      </c>
      <c r="P2405" s="13">
        <f t="shared" si="149"/>
        <v>42399.882615740738</v>
      </c>
      <c r="Q2405" s="13">
        <f t="shared" si="150"/>
        <v>42459.840949074074</v>
      </c>
      <c r="R2405">
        <f t="shared" si="151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>
        <v>0</v>
      </c>
      <c r="L2406" t="s">
        <v>8280</v>
      </c>
      <c r="M2406">
        <f t="shared" si="148"/>
        <v>0</v>
      </c>
      <c r="N2406" s="12" t="s">
        <v>8334</v>
      </c>
      <c r="O2406" t="s">
        <v>8335</v>
      </c>
      <c r="P2406" s="13">
        <f t="shared" si="149"/>
        <v>42342.03943287037</v>
      </c>
      <c r="Q2406" s="13">
        <f t="shared" si="150"/>
        <v>42372.03943287037</v>
      </c>
      <c r="R2406">
        <f t="shared" si="151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>
        <v>20</v>
      </c>
      <c r="L2407" t="s">
        <v>8280</v>
      </c>
      <c r="M2407">
        <f t="shared" si="148"/>
        <v>23</v>
      </c>
      <c r="N2407" s="12" t="s">
        <v>8334</v>
      </c>
      <c r="O2407" t="s">
        <v>8335</v>
      </c>
      <c r="P2407" s="13">
        <f t="shared" si="149"/>
        <v>42595.585358796292</v>
      </c>
      <c r="Q2407" s="13">
        <f t="shared" si="150"/>
        <v>42616.585358796292</v>
      </c>
      <c r="R2407">
        <f t="shared" si="151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>
        <v>16</v>
      </c>
      <c r="L2408" t="s">
        <v>8280</v>
      </c>
      <c r="M2408">
        <f t="shared" si="148"/>
        <v>41</v>
      </c>
      <c r="N2408" s="12" t="s">
        <v>8334</v>
      </c>
      <c r="O2408" t="s">
        <v>8335</v>
      </c>
      <c r="P2408" s="13">
        <f t="shared" si="149"/>
        <v>41983.110995370371</v>
      </c>
      <c r="Q2408" s="13">
        <f t="shared" si="150"/>
        <v>42023.110995370371</v>
      </c>
      <c r="R2408">
        <f t="shared" si="151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>
        <v>33</v>
      </c>
      <c r="L2409" t="s">
        <v>8280</v>
      </c>
      <c r="M2409">
        <f t="shared" si="148"/>
        <v>25</v>
      </c>
      <c r="N2409" s="12" t="s">
        <v>8334</v>
      </c>
      <c r="O2409" t="s">
        <v>8335</v>
      </c>
      <c r="P2409" s="13">
        <f t="shared" si="149"/>
        <v>42082.575555555552</v>
      </c>
      <c r="Q2409" s="13">
        <f t="shared" si="150"/>
        <v>42105.25</v>
      </c>
      <c r="R2409">
        <f t="shared" si="151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>
        <v>2</v>
      </c>
      <c r="L2410" t="s">
        <v>8280</v>
      </c>
      <c r="M2410">
        <f t="shared" si="148"/>
        <v>0</v>
      </c>
      <c r="N2410" s="12" t="s">
        <v>8334</v>
      </c>
      <c r="O2410" t="s">
        <v>8335</v>
      </c>
      <c r="P2410" s="13">
        <f t="shared" si="149"/>
        <v>41919.140706018516</v>
      </c>
      <c r="Q2410" s="13">
        <f t="shared" si="150"/>
        <v>41949.182372685187</v>
      </c>
      <c r="R2410">
        <f t="shared" si="151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>
        <v>6</v>
      </c>
      <c r="L2411" t="s">
        <v>8280</v>
      </c>
      <c r="M2411">
        <f t="shared" si="148"/>
        <v>2</v>
      </c>
      <c r="N2411" s="12" t="s">
        <v>8334</v>
      </c>
      <c r="O2411" t="s">
        <v>8335</v>
      </c>
      <c r="P2411" s="13">
        <f t="shared" si="149"/>
        <v>42204.875868055555</v>
      </c>
      <c r="Q2411" s="13">
        <f t="shared" si="150"/>
        <v>42234.875868055555</v>
      </c>
      <c r="R2411">
        <f t="shared" si="151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>
        <v>0</v>
      </c>
      <c r="L2412" t="s">
        <v>8280</v>
      </c>
      <c r="M2412">
        <f t="shared" si="148"/>
        <v>0</v>
      </c>
      <c r="N2412" s="12" t="s">
        <v>8334</v>
      </c>
      <c r="O2412" t="s">
        <v>8335</v>
      </c>
      <c r="P2412" s="13">
        <f t="shared" si="149"/>
        <v>42224.408275462964</v>
      </c>
      <c r="Q2412" s="13">
        <f t="shared" si="150"/>
        <v>42254.408275462964</v>
      </c>
      <c r="R2412">
        <f t="shared" si="151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>
        <v>3</v>
      </c>
      <c r="L2413" t="s">
        <v>8280</v>
      </c>
      <c r="M2413">
        <f t="shared" si="148"/>
        <v>1</v>
      </c>
      <c r="N2413" s="12" t="s">
        <v>8334</v>
      </c>
      <c r="O2413" t="s">
        <v>8335</v>
      </c>
      <c r="P2413" s="13">
        <f t="shared" si="149"/>
        <v>42211.732430555552</v>
      </c>
      <c r="Q2413" s="13">
        <f t="shared" si="150"/>
        <v>42241.732430555552</v>
      </c>
      <c r="R2413">
        <f t="shared" si="151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>
        <v>0</v>
      </c>
      <c r="L2414" t="s">
        <v>8280</v>
      </c>
      <c r="M2414">
        <f t="shared" si="148"/>
        <v>0</v>
      </c>
      <c r="N2414" s="12" t="s">
        <v>8334</v>
      </c>
      <c r="O2414" t="s">
        <v>8335</v>
      </c>
      <c r="P2414" s="13">
        <f t="shared" si="149"/>
        <v>42655.736956018518</v>
      </c>
      <c r="Q2414" s="13">
        <f t="shared" si="150"/>
        <v>42700.778622685189</v>
      </c>
      <c r="R2414">
        <f t="shared" si="151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>
        <v>3</v>
      </c>
      <c r="L2415" t="s">
        <v>8280</v>
      </c>
      <c r="M2415">
        <f t="shared" si="148"/>
        <v>1</v>
      </c>
      <c r="N2415" s="12" t="s">
        <v>8334</v>
      </c>
      <c r="O2415" t="s">
        <v>8335</v>
      </c>
      <c r="P2415" s="13">
        <f t="shared" si="149"/>
        <v>41760.10974537037</v>
      </c>
      <c r="Q2415" s="13">
        <f t="shared" si="150"/>
        <v>41790.979166666664</v>
      </c>
      <c r="R2415">
        <f t="shared" si="151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>
        <v>13</v>
      </c>
      <c r="L2416" t="s">
        <v>8280</v>
      </c>
      <c r="M2416">
        <f t="shared" si="148"/>
        <v>3</v>
      </c>
      <c r="N2416" s="12" t="s">
        <v>8334</v>
      </c>
      <c r="O2416" t="s">
        <v>8335</v>
      </c>
      <c r="P2416" s="13">
        <f t="shared" si="149"/>
        <v>42198.695138888885</v>
      </c>
      <c r="Q2416" s="13">
        <f t="shared" si="150"/>
        <v>42238.165972222225</v>
      </c>
      <c r="R2416">
        <f t="shared" si="151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>
        <v>6</v>
      </c>
      <c r="L2417" t="s">
        <v>8280</v>
      </c>
      <c r="M2417">
        <f t="shared" si="148"/>
        <v>1</v>
      </c>
      <c r="N2417" s="12" t="s">
        <v>8334</v>
      </c>
      <c r="O2417" t="s">
        <v>8335</v>
      </c>
      <c r="P2417" s="13">
        <f t="shared" si="149"/>
        <v>42536.862800925926</v>
      </c>
      <c r="Q2417" s="13">
        <f t="shared" si="150"/>
        <v>42566.862800925926</v>
      </c>
      <c r="R2417">
        <f t="shared" si="151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>
        <v>1</v>
      </c>
      <c r="L2418" t="s">
        <v>8280</v>
      </c>
      <c r="M2418">
        <f t="shared" si="148"/>
        <v>0</v>
      </c>
      <c r="N2418" s="12" t="s">
        <v>8334</v>
      </c>
      <c r="O2418" t="s">
        <v>8335</v>
      </c>
      <c r="P2418" s="13">
        <f t="shared" si="149"/>
        <v>42019.737766203703</v>
      </c>
      <c r="Q2418" s="13">
        <f t="shared" si="150"/>
        <v>42077.625</v>
      </c>
      <c r="R2418">
        <f t="shared" si="151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>
        <v>0</v>
      </c>
      <c r="L2419" t="s">
        <v>8280</v>
      </c>
      <c r="M2419">
        <f t="shared" si="148"/>
        <v>0</v>
      </c>
      <c r="N2419" s="12" t="s">
        <v>8334</v>
      </c>
      <c r="O2419" t="s">
        <v>8335</v>
      </c>
      <c r="P2419" s="13">
        <f t="shared" si="149"/>
        <v>41831.884108796294</v>
      </c>
      <c r="Q2419" s="13">
        <f t="shared" si="150"/>
        <v>41861.884108796294</v>
      </c>
      <c r="R2419">
        <f t="shared" si="151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>
        <v>5</v>
      </c>
      <c r="L2420" t="s">
        <v>8280</v>
      </c>
      <c r="M2420">
        <f t="shared" si="148"/>
        <v>0</v>
      </c>
      <c r="N2420" s="12" t="s">
        <v>8334</v>
      </c>
      <c r="O2420" t="s">
        <v>8335</v>
      </c>
      <c r="P2420" s="13">
        <f t="shared" si="149"/>
        <v>42027.856990740736</v>
      </c>
      <c r="Q2420" s="13">
        <f t="shared" si="150"/>
        <v>42087.815324074079</v>
      </c>
      <c r="R2420">
        <f t="shared" si="151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>
        <v>0</v>
      </c>
      <c r="L2421" t="s">
        <v>8280</v>
      </c>
      <c r="M2421">
        <f t="shared" si="148"/>
        <v>0</v>
      </c>
      <c r="N2421" s="12" t="s">
        <v>8334</v>
      </c>
      <c r="O2421" t="s">
        <v>8335</v>
      </c>
      <c r="P2421" s="13">
        <f t="shared" si="149"/>
        <v>41993.738298611104</v>
      </c>
      <c r="Q2421" s="13">
        <f t="shared" si="150"/>
        <v>42053.738298611104</v>
      </c>
      <c r="R2421">
        <f t="shared" si="151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>
        <v>36</v>
      </c>
      <c r="L2422" t="s">
        <v>8280</v>
      </c>
      <c r="M2422">
        <f t="shared" si="148"/>
        <v>15</v>
      </c>
      <c r="N2422" s="12" t="s">
        <v>8334</v>
      </c>
      <c r="O2422" t="s">
        <v>8335</v>
      </c>
      <c r="P2422" s="13">
        <f t="shared" si="149"/>
        <v>41893.028877314813</v>
      </c>
      <c r="Q2422" s="13">
        <f t="shared" si="150"/>
        <v>41953.070543981477</v>
      </c>
      <c r="R2422">
        <f t="shared" si="151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>
        <v>1</v>
      </c>
      <c r="L2423" t="s">
        <v>8280</v>
      </c>
      <c r="M2423">
        <f t="shared" si="148"/>
        <v>0</v>
      </c>
      <c r="N2423" s="12" t="s">
        <v>8334</v>
      </c>
      <c r="O2423" t="s">
        <v>8335</v>
      </c>
      <c r="P2423" s="13">
        <f t="shared" si="149"/>
        <v>42026.687453703707</v>
      </c>
      <c r="Q2423" s="13">
        <f t="shared" si="150"/>
        <v>42056.687453703707</v>
      </c>
      <c r="R2423">
        <f t="shared" si="151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>
        <v>1</v>
      </c>
      <c r="L2424" t="s">
        <v>8280</v>
      </c>
      <c r="M2424">
        <f t="shared" si="148"/>
        <v>0</v>
      </c>
      <c r="N2424" s="12" t="s">
        <v>8334</v>
      </c>
      <c r="O2424" t="s">
        <v>8335</v>
      </c>
      <c r="P2424" s="13">
        <f t="shared" si="149"/>
        <v>42044.724953703699</v>
      </c>
      <c r="Q2424" s="13">
        <f t="shared" si="150"/>
        <v>42074.683287037042</v>
      </c>
      <c r="R2424">
        <f t="shared" si="151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>
        <v>1</v>
      </c>
      <c r="L2425" t="s">
        <v>8280</v>
      </c>
      <c r="M2425">
        <f t="shared" si="148"/>
        <v>0</v>
      </c>
      <c r="N2425" s="12" t="s">
        <v>8334</v>
      </c>
      <c r="O2425" t="s">
        <v>8335</v>
      </c>
      <c r="P2425" s="13">
        <f t="shared" si="149"/>
        <v>41974.704745370371</v>
      </c>
      <c r="Q2425" s="13">
        <f t="shared" si="150"/>
        <v>42004.704745370371</v>
      </c>
      <c r="R2425">
        <f t="shared" si="151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>
        <v>9</v>
      </c>
      <c r="L2426" t="s">
        <v>8280</v>
      </c>
      <c r="M2426">
        <f t="shared" si="148"/>
        <v>1</v>
      </c>
      <c r="N2426" s="12" t="s">
        <v>8334</v>
      </c>
      <c r="O2426" t="s">
        <v>8335</v>
      </c>
      <c r="P2426" s="13">
        <f t="shared" si="149"/>
        <v>41909.892453703702</v>
      </c>
      <c r="Q2426" s="13">
        <f t="shared" si="150"/>
        <v>41939.892453703702</v>
      </c>
      <c r="R2426">
        <f t="shared" si="151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>
        <v>1</v>
      </c>
      <c r="L2427" t="s">
        <v>8280</v>
      </c>
      <c r="M2427">
        <f t="shared" si="148"/>
        <v>0</v>
      </c>
      <c r="N2427" s="12" t="s">
        <v>8334</v>
      </c>
      <c r="O2427" t="s">
        <v>8335</v>
      </c>
      <c r="P2427" s="13">
        <f t="shared" si="149"/>
        <v>42502.913761574076</v>
      </c>
      <c r="Q2427" s="13">
        <f t="shared" si="150"/>
        <v>42517.919444444444</v>
      </c>
      <c r="R2427">
        <f t="shared" si="151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>
        <v>0</v>
      </c>
      <c r="L2428" t="s">
        <v>8280</v>
      </c>
      <c r="M2428">
        <f t="shared" si="148"/>
        <v>0</v>
      </c>
      <c r="N2428" s="12" t="s">
        <v>8334</v>
      </c>
      <c r="O2428" t="s">
        <v>8335</v>
      </c>
      <c r="P2428" s="13">
        <f t="shared" si="149"/>
        <v>42164.170046296291</v>
      </c>
      <c r="Q2428" s="13">
        <f t="shared" si="150"/>
        <v>42224.170046296291</v>
      </c>
      <c r="R2428">
        <f t="shared" si="151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>
        <v>1</v>
      </c>
      <c r="L2429" t="s">
        <v>8280</v>
      </c>
      <c r="M2429">
        <f t="shared" si="148"/>
        <v>0</v>
      </c>
      <c r="N2429" s="12" t="s">
        <v>8334</v>
      </c>
      <c r="O2429" t="s">
        <v>8335</v>
      </c>
      <c r="P2429" s="13">
        <f t="shared" si="149"/>
        <v>42412.318668981476</v>
      </c>
      <c r="Q2429" s="13">
        <f t="shared" si="150"/>
        <v>42452.277002314819</v>
      </c>
      <c r="R2429">
        <f t="shared" si="151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>
        <v>1</v>
      </c>
      <c r="L2430" t="s">
        <v>8280</v>
      </c>
      <c r="M2430">
        <f t="shared" si="148"/>
        <v>0</v>
      </c>
      <c r="N2430" s="12" t="s">
        <v>8334</v>
      </c>
      <c r="O2430" t="s">
        <v>8335</v>
      </c>
      <c r="P2430" s="13">
        <f t="shared" si="149"/>
        <v>42045.784155092595</v>
      </c>
      <c r="Q2430" s="13">
        <f t="shared" si="150"/>
        <v>42075.742488425924</v>
      </c>
      <c r="R2430">
        <f t="shared" si="151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>
        <v>4</v>
      </c>
      <c r="L2431" t="s">
        <v>8280</v>
      </c>
      <c r="M2431">
        <f t="shared" si="148"/>
        <v>1</v>
      </c>
      <c r="N2431" s="12" t="s">
        <v>8334</v>
      </c>
      <c r="O2431" t="s">
        <v>8335</v>
      </c>
      <c r="P2431" s="13">
        <f t="shared" si="149"/>
        <v>42734.879236111112</v>
      </c>
      <c r="Q2431" s="13">
        <f t="shared" si="150"/>
        <v>42771.697222222225</v>
      </c>
      <c r="R2431">
        <f t="shared" si="151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>
        <v>2</v>
      </c>
      <c r="L2432" t="s">
        <v>8280</v>
      </c>
      <c r="M2432">
        <f t="shared" si="148"/>
        <v>1</v>
      </c>
      <c r="N2432" s="12" t="s">
        <v>8334</v>
      </c>
      <c r="O2432" t="s">
        <v>8335</v>
      </c>
      <c r="P2432" s="13">
        <f t="shared" si="149"/>
        <v>42382.130833333329</v>
      </c>
      <c r="Q2432" s="13">
        <f t="shared" si="150"/>
        <v>42412.130833333329</v>
      </c>
      <c r="R2432">
        <f t="shared" si="151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>
        <v>2</v>
      </c>
      <c r="L2433" t="s">
        <v>8280</v>
      </c>
      <c r="M2433">
        <f t="shared" si="148"/>
        <v>0</v>
      </c>
      <c r="N2433" s="12" t="s">
        <v>8334</v>
      </c>
      <c r="O2433" t="s">
        <v>8335</v>
      </c>
      <c r="P2433" s="13">
        <f t="shared" si="149"/>
        <v>42489.099687499998</v>
      </c>
      <c r="Q2433" s="13">
        <f t="shared" si="150"/>
        <v>42549.099687499998</v>
      </c>
      <c r="R2433">
        <f t="shared" si="151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>
        <v>2</v>
      </c>
      <c r="L2434" t="s">
        <v>8280</v>
      </c>
      <c r="M2434">
        <f t="shared" ref="M2434:M2497" si="152">ROUND(E2434/D2434*100,0)</f>
        <v>0</v>
      </c>
      <c r="N2434" s="12" t="s">
        <v>8334</v>
      </c>
      <c r="O2434" t="s">
        <v>8335</v>
      </c>
      <c r="P2434" s="13">
        <f t="shared" ref="P2434:P2497" si="153">(((J2434/60)/60)/24)+DATE(1970,1,1)</f>
        <v>42041.218715277777</v>
      </c>
      <c r="Q2434" s="13">
        <f t="shared" ref="Q2434:Q2497" si="154">(((I2434/60)/60)/24)+DATE(1970,1,1)</f>
        <v>42071.218715277777</v>
      </c>
      <c r="R2434">
        <f t="shared" si="151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>
        <v>0</v>
      </c>
      <c r="L2435" t="s">
        <v>8280</v>
      </c>
      <c r="M2435">
        <f t="shared" si="152"/>
        <v>0</v>
      </c>
      <c r="N2435" s="12" t="s">
        <v>8334</v>
      </c>
      <c r="O2435" t="s">
        <v>8335</v>
      </c>
      <c r="P2435" s="13">
        <f t="shared" si="153"/>
        <v>42397.89980324074</v>
      </c>
      <c r="Q2435" s="13">
        <f t="shared" si="154"/>
        <v>42427.89980324074</v>
      </c>
      <c r="R2435">
        <f t="shared" ref="R2435:R2498" si="155">YEAR(P2435)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>
        <v>2</v>
      </c>
      <c r="L2436" t="s">
        <v>8280</v>
      </c>
      <c r="M2436">
        <f t="shared" si="152"/>
        <v>0</v>
      </c>
      <c r="N2436" s="12" t="s">
        <v>8334</v>
      </c>
      <c r="O2436" t="s">
        <v>8335</v>
      </c>
      <c r="P2436" s="13">
        <f t="shared" si="153"/>
        <v>42180.18604166666</v>
      </c>
      <c r="Q2436" s="13">
        <f t="shared" si="154"/>
        <v>42220.18604166666</v>
      </c>
      <c r="R2436">
        <f t="shared" si="155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>
        <v>4</v>
      </c>
      <c r="L2437" t="s">
        <v>8280</v>
      </c>
      <c r="M2437">
        <f t="shared" si="152"/>
        <v>0</v>
      </c>
      <c r="N2437" s="12" t="s">
        <v>8334</v>
      </c>
      <c r="O2437" t="s">
        <v>8335</v>
      </c>
      <c r="P2437" s="13">
        <f t="shared" si="153"/>
        <v>42252.277615740735</v>
      </c>
      <c r="Q2437" s="13">
        <f t="shared" si="154"/>
        <v>42282.277615740735</v>
      </c>
      <c r="R2437">
        <f t="shared" si="155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>
        <v>2</v>
      </c>
      <c r="L2438" t="s">
        <v>8280</v>
      </c>
      <c r="M2438">
        <f t="shared" si="152"/>
        <v>0</v>
      </c>
      <c r="N2438" s="12" t="s">
        <v>8334</v>
      </c>
      <c r="O2438" t="s">
        <v>8335</v>
      </c>
      <c r="P2438" s="13">
        <f t="shared" si="153"/>
        <v>42338.615393518514</v>
      </c>
      <c r="Q2438" s="13">
        <f t="shared" si="154"/>
        <v>42398.615393518514</v>
      </c>
      <c r="R2438">
        <f t="shared" si="155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>
        <v>0</v>
      </c>
      <c r="L2439" t="s">
        <v>8280</v>
      </c>
      <c r="M2439">
        <f t="shared" si="152"/>
        <v>0</v>
      </c>
      <c r="N2439" s="12" t="s">
        <v>8334</v>
      </c>
      <c r="O2439" t="s">
        <v>8335</v>
      </c>
      <c r="P2439" s="13">
        <f t="shared" si="153"/>
        <v>42031.965138888889</v>
      </c>
      <c r="Q2439" s="13">
        <f t="shared" si="154"/>
        <v>42080.75</v>
      </c>
      <c r="R2439">
        <f t="shared" si="155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>
        <v>1</v>
      </c>
      <c r="L2440" t="s">
        <v>8280</v>
      </c>
      <c r="M2440">
        <f t="shared" si="152"/>
        <v>0</v>
      </c>
      <c r="N2440" s="12" t="s">
        <v>8334</v>
      </c>
      <c r="O2440" t="s">
        <v>8335</v>
      </c>
      <c r="P2440" s="13">
        <f t="shared" si="153"/>
        <v>42285.91506944444</v>
      </c>
      <c r="Q2440" s="13">
        <f t="shared" si="154"/>
        <v>42345.956736111111</v>
      </c>
      <c r="R2440">
        <f t="shared" si="155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>
        <v>0</v>
      </c>
      <c r="L2441" t="s">
        <v>8280</v>
      </c>
      <c r="M2441">
        <f t="shared" si="152"/>
        <v>0</v>
      </c>
      <c r="N2441" s="12" t="s">
        <v>8334</v>
      </c>
      <c r="O2441" t="s">
        <v>8335</v>
      </c>
      <c r="P2441" s="13">
        <f t="shared" si="153"/>
        <v>42265.818622685183</v>
      </c>
      <c r="Q2441" s="13">
        <f t="shared" si="154"/>
        <v>42295.818622685183</v>
      </c>
      <c r="R2441">
        <f t="shared" si="155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>
        <v>2</v>
      </c>
      <c r="L2442" t="s">
        <v>8280</v>
      </c>
      <c r="M2442">
        <f t="shared" si="152"/>
        <v>0</v>
      </c>
      <c r="N2442" s="12" t="s">
        <v>8334</v>
      </c>
      <c r="O2442" t="s">
        <v>8335</v>
      </c>
      <c r="P2442" s="13">
        <f t="shared" si="153"/>
        <v>42383.899456018517</v>
      </c>
      <c r="Q2442" s="13">
        <f t="shared" si="154"/>
        <v>42413.899456018517</v>
      </c>
      <c r="R2442">
        <f t="shared" si="155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>
        <v>109</v>
      </c>
      <c r="L2443" t="s">
        <v>8294</v>
      </c>
      <c r="M2443">
        <f t="shared" si="152"/>
        <v>108</v>
      </c>
      <c r="N2443" s="12" t="s">
        <v>8334</v>
      </c>
      <c r="O2443" t="s">
        <v>8350</v>
      </c>
      <c r="P2443" s="13">
        <f t="shared" si="153"/>
        <v>42187.125625000001</v>
      </c>
      <c r="Q2443" s="13">
        <f t="shared" si="154"/>
        <v>42208.207638888889</v>
      </c>
      <c r="R2443">
        <f t="shared" si="155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>
        <v>372</v>
      </c>
      <c r="L2444" t="s">
        <v>8294</v>
      </c>
      <c r="M2444">
        <f t="shared" si="152"/>
        <v>126</v>
      </c>
      <c r="N2444" s="12" t="s">
        <v>8334</v>
      </c>
      <c r="O2444" t="s">
        <v>8350</v>
      </c>
      <c r="P2444" s="13">
        <f t="shared" si="153"/>
        <v>42052.666990740734</v>
      </c>
      <c r="Q2444" s="13">
        <f t="shared" si="154"/>
        <v>42082.625324074077</v>
      </c>
      <c r="R2444">
        <f t="shared" si="155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>
        <v>311</v>
      </c>
      <c r="L2445" t="s">
        <v>8294</v>
      </c>
      <c r="M2445">
        <f t="shared" si="152"/>
        <v>203</v>
      </c>
      <c r="N2445" s="12" t="s">
        <v>8334</v>
      </c>
      <c r="O2445" t="s">
        <v>8350</v>
      </c>
      <c r="P2445" s="13">
        <f t="shared" si="153"/>
        <v>41836.625254629631</v>
      </c>
      <c r="Q2445" s="13">
        <f t="shared" si="154"/>
        <v>41866.625254629631</v>
      </c>
      <c r="R2445">
        <f t="shared" si="155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>
        <v>61</v>
      </c>
      <c r="L2446" t="s">
        <v>8294</v>
      </c>
      <c r="M2446">
        <f t="shared" si="152"/>
        <v>109</v>
      </c>
      <c r="N2446" s="12" t="s">
        <v>8334</v>
      </c>
      <c r="O2446" t="s">
        <v>8350</v>
      </c>
      <c r="P2446" s="13">
        <f t="shared" si="153"/>
        <v>42485.754525462966</v>
      </c>
      <c r="Q2446" s="13">
        <f t="shared" si="154"/>
        <v>42515.754525462966</v>
      </c>
      <c r="R2446">
        <f t="shared" si="155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>
        <v>115</v>
      </c>
      <c r="L2447" t="s">
        <v>8294</v>
      </c>
      <c r="M2447">
        <f t="shared" si="152"/>
        <v>173</v>
      </c>
      <c r="N2447" s="12" t="s">
        <v>8334</v>
      </c>
      <c r="O2447" t="s">
        <v>8350</v>
      </c>
      <c r="P2447" s="13">
        <f t="shared" si="153"/>
        <v>42243.190057870372</v>
      </c>
      <c r="Q2447" s="13">
        <f t="shared" si="154"/>
        <v>42273.190057870372</v>
      </c>
      <c r="R2447">
        <f t="shared" si="155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>
        <v>111</v>
      </c>
      <c r="L2448" t="s">
        <v>8294</v>
      </c>
      <c r="M2448">
        <f t="shared" si="152"/>
        <v>168</v>
      </c>
      <c r="N2448" s="12" t="s">
        <v>8334</v>
      </c>
      <c r="O2448" t="s">
        <v>8350</v>
      </c>
      <c r="P2448" s="13">
        <f t="shared" si="153"/>
        <v>42670.602673611109</v>
      </c>
      <c r="Q2448" s="13">
        <f t="shared" si="154"/>
        <v>42700.64434027778</v>
      </c>
      <c r="R2448">
        <f t="shared" si="155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>
        <v>337</v>
      </c>
      <c r="L2449" t="s">
        <v>8294</v>
      </c>
      <c r="M2449">
        <f t="shared" si="152"/>
        <v>427</v>
      </c>
      <c r="N2449" s="12" t="s">
        <v>8334</v>
      </c>
      <c r="O2449" t="s">
        <v>8350</v>
      </c>
      <c r="P2449" s="13">
        <f t="shared" si="153"/>
        <v>42654.469826388886</v>
      </c>
      <c r="Q2449" s="13">
        <f t="shared" si="154"/>
        <v>42686.166666666672</v>
      </c>
      <c r="R2449">
        <f t="shared" si="155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>
        <v>9</v>
      </c>
      <c r="L2450" t="s">
        <v>8294</v>
      </c>
      <c r="M2450">
        <f t="shared" si="152"/>
        <v>108</v>
      </c>
      <c r="N2450" s="12" t="s">
        <v>8334</v>
      </c>
      <c r="O2450" t="s">
        <v>8350</v>
      </c>
      <c r="P2450" s="13">
        <f t="shared" si="153"/>
        <v>42607.316122685181</v>
      </c>
      <c r="Q2450" s="13">
        <f t="shared" si="154"/>
        <v>42613.233333333337</v>
      </c>
      <c r="R2450">
        <f t="shared" si="155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>
        <v>120</v>
      </c>
      <c r="L2451" t="s">
        <v>8294</v>
      </c>
      <c r="M2451">
        <f t="shared" si="152"/>
        <v>108</v>
      </c>
      <c r="N2451" s="12" t="s">
        <v>8334</v>
      </c>
      <c r="O2451" t="s">
        <v>8350</v>
      </c>
      <c r="P2451" s="13">
        <f t="shared" si="153"/>
        <v>41943.142534722225</v>
      </c>
      <c r="Q2451" s="13">
        <f t="shared" si="154"/>
        <v>41973.184201388889</v>
      </c>
      <c r="R2451">
        <f t="shared" si="155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>
        <v>102</v>
      </c>
      <c r="L2452" t="s">
        <v>8294</v>
      </c>
      <c r="M2452">
        <f t="shared" si="152"/>
        <v>102</v>
      </c>
      <c r="N2452" s="12" t="s">
        <v>8334</v>
      </c>
      <c r="O2452" t="s">
        <v>8350</v>
      </c>
      <c r="P2452" s="13">
        <f t="shared" si="153"/>
        <v>41902.07240740741</v>
      </c>
      <c r="Q2452" s="13">
        <f t="shared" si="154"/>
        <v>41940.132638888892</v>
      </c>
      <c r="R2452">
        <f t="shared" si="155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>
        <v>186</v>
      </c>
      <c r="L2453" t="s">
        <v>8294</v>
      </c>
      <c r="M2453">
        <f t="shared" si="152"/>
        <v>115</v>
      </c>
      <c r="N2453" s="12" t="s">
        <v>8334</v>
      </c>
      <c r="O2453" t="s">
        <v>8350</v>
      </c>
      <c r="P2453" s="13">
        <f t="shared" si="153"/>
        <v>42779.908449074079</v>
      </c>
      <c r="Q2453" s="13">
        <f t="shared" si="154"/>
        <v>42799.908449074079</v>
      </c>
      <c r="R2453">
        <f t="shared" si="155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>
        <v>15</v>
      </c>
      <c r="L2454" t="s">
        <v>8294</v>
      </c>
      <c r="M2454">
        <f t="shared" si="152"/>
        <v>134</v>
      </c>
      <c r="N2454" s="12" t="s">
        <v>8334</v>
      </c>
      <c r="O2454" t="s">
        <v>8350</v>
      </c>
      <c r="P2454" s="13">
        <f t="shared" si="153"/>
        <v>42338.84375</v>
      </c>
      <c r="Q2454" s="13">
        <f t="shared" si="154"/>
        <v>42367.958333333328</v>
      </c>
      <c r="R2454">
        <f t="shared" si="155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>
        <v>67</v>
      </c>
      <c r="L2455" t="s">
        <v>8294</v>
      </c>
      <c r="M2455">
        <f t="shared" si="152"/>
        <v>155</v>
      </c>
      <c r="N2455" s="12" t="s">
        <v>8334</v>
      </c>
      <c r="O2455" t="s">
        <v>8350</v>
      </c>
      <c r="P2455" s="13">
        <f t="shared" si="153"/>
        <v>42738.692233796297</v>
      </c>
      <c r="Q2455" s="13">
        <f t="shared" si="154"/>
        <v>42768.692233796297</v>
      </c>
      <c r="R2455">
        <f t="shared" si="155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>
        <v>130</v>
      </c>
      <c r="L2456" t="s">
        <v>8294</v>
      </c>
      <c r="M2456">
        <f t="shared" si="152"/>
        <v>101</v>
      </c>
      <c r="N2456" s="12" t="s">
        <v>8334</v>
      </c>
      <c r="O2456" t="s">
        <v>8350</v>
      </c>
      <c r="P2456" s="13">
        <f t="shared" si="153"/>
        <v>42770.201481481476</v>
      </c>
      <c r="Q2456" s="13">
        <f t="shared" si="154"/>
        <v>42805.201481481476</v>
      </c>
      <c r="R2456">
        <f t="shared" si="155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>
        <v>16</v>
      </c>
      <c r="L2457" t="s">
        <v>8294</v>
      </c>
      <c r="M2457">
        <f t="shared" si="152"/>
        <v>182</v>
      </c>
      <c r="N2457" s="12" t="s">
        <v>8334</v>
      </c>
      <c r="O2457" t="s">
        <v>8350</v>
      </c>
      <c r="P2457" s="13">
        <f t="shared" si="153"/>
        <v>42452.781828703708</v>
      </c>
      <c r="Q2457" s="13">
        <f t="shared" si="154"/>
        <v>42480.781828703708</v>
      </c>
      <c r="R2457">
        <f t="shared" si="155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>
        <v>67</v>
      </c>
      <c r="L2458" t="s">
        <v>8294</v>
      </c>
      <c r="M2458">
        <f t="shared" si="152"/>
        <v>181</v>
      </c>
      <c r="N2458" s="12" t="s">
        <v>8334</v>
      </c>
      <c r="O2458" t="s">
        <v>8350</v>
      </c>
      <c r="P2458" s="13">
        <f t="shared" si="153"/>
        <v>42761.961099537039</v>
      </c>
      <c r="Q2458" s="13">
        <f t="shared" si="154"/>
        <v>42791.961099537039</v>
      </c>
      <c r="R2458">
        <f t="shared" si="155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>
        <v>124</v>
      </c>
      <c r="L2459" t="s">
        <v>8294</v>
      </c>
      <c r="M2459">
        <f t="shared" si="152"/>
        <v>102</v>
      </c>
      <c r="N2459" s="12" t="s">
        <v>8334</v>
      </c>
      <c r="O2459" t="s">
        <v>8350</v>
      </c>
      <c r="P2459" s="13">
        <f t="shared" si="153"/>
        <v>42423.602500000001</v>
      </c>
      <c r="Q2459" s="13">
        <f t="shared" si="154"/>
        <v>42453.560833333337</v>
      </c>
      <c r="R2459">
        <f t="shared" si="155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>
        <v>80</v>
      </c>
      <c r="L2460" t="s">
        <v>8294</v>
      </c>
      <c r="M2460">
        <f t="shared" si="152"/>
        <v>110</v>
      </c>
      <c r="N2460" s="12" t="s">
        <v>8334</v>
      </c>
      <c r="O2460" t="s">
        <v>8350</v>
      </c>
      <c r="P2460" s="13">
        <f t="shared" si="153"/>
        <v>42495.871736111112</v>
      </c>
      <c r="Q2460" s="13">
        <f t="shared" si="154"/>
        <v>42530.791666666672</v>
      </c>
      <c r="R2460">
        <f t="shared" si="155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>
        <v>282</v>
      </c>
      <c r="L2461" t="s">
        <v>8294</v>
      </c>
      <c r="M2461">
        <f t="shared" si="152"/>
        <v>102</v>
      </c>
      <c r="N2461" s="12" t="s">
        <v>8334</v>
      </c>
      <c r="O2461" t="s">
        <v>8350</v>
      </c>
      <c r="P2461" s="13">
        <f t="shared" si="153"/>
        <v>42407.637557870374</v>
      </c>
      <c r="Q2461" s="13">
        <f t="shared" si="154"/>
        <v>42452.595891203702</v>
      </c>
      <c r="R2461">
        <f t="shared" si="155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>
        <v>68</v>
      </c>
      <c r="L2462" t="s">
        <v>8294</v>
      </c>
      <c r="M2462">
        <f t="shared" si="152"/>
        <v>101</v>
      </c>
      <c r="N2462" s="12" t="s">
        <v>8334</v>
      </c>
      <c r="O2462" t="s">
        <v>8350</v>
      </c>
      <c r="P2462" s="13">
        <f t="shared" si="153"/>
        <v>42704.187118055561</v>
      </c>
      <c r="Q2462" s="13">
        <f t="shared" si="154"/>
        <v>42738.178472222222</v>
      </c>
      <c r="R2462">
        <f t="shared" si="155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>
        <v>86</v>
      </c>
      <c r="L2463" t="s">
        <v>8275</v>
      </c>
      <c r="M2463">
        <f t="shared" si="152"/>
        <v>104</v>
      </c>
      <c r="N2463" s="12" t="s">
        <v>8323</v>
      </c>
      <c r="O2463" t="s">
        <v>8327</v>
      </c>
      <c r="P2463" s="13">
        <f t="shared" si="153"/>
        <v>40784.012696759259</v>
      </c>
      <c r="Q2463" s="13">
        <f t="shared" si="154"/>
        <v>40817.125</v>
      </c>
      <c r="R2463">
        <f t="shared" si="155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>
        <v>115</v>
      </c>
      <c r="L2464" t="s">
        <v>8275</v>
      </c>
      <c r="M2464">
        <f t="shared" si="152"/>
        <v>111</v>
      </c>
      <c r="N2464" s="12" t="s">
        <v>8323</v>
      </c>
      <c r="O2464" t="s">
        <v>8327</v>
      </c>
      <c r="P2464" s="13">
        <f t="shared" si="153"/>
        <v>41089.186296296299</v>
      </c>
      <c r="Q2464" s="13">
        <f t="shared" si="154"/>
        <v>41109.186296296299</v>
      </c>
      <c r="R2464">
        <f t="shared" si="155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>
        <v>75</v>
      </c>
      <c r="L2465" t="s">
        <v>8275</v>
      </c>
      <c r="M2465">
        <f t="shared" si="152"/>
        <v>116</v>
      </c>
      <c r="N2465" s="12" t="s">
        <v>8323</v>
      </c>
      <c r="O2465" t="s">
        <v>8327</v>
      </c>
      <c r="P2465" s="13">
        <f t="shared" si="153"/>
        <v>41341.111400462964</v>
      </c>
      <c r="Q2465" s="13">
        <f t="shared" si="154"/>
        <v>41380.791666666664</v>
      </c>
      <c r="R2465">
        <f t="shared" si="155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>
        <v>43</v>
      </c>
      <c r="L2466" t="s">
        <v>8275</v>
      </c>
      <c r="M2466">
        <f t="shared" si="152"/>
        <v>111</v>
      </c>
      <c r="N2466" s="12" t="s">
        <v>8323</v>
      </c>
      <c r="O2466" t="s">
        <v>8327</v>
      </c>
      <c r="P2466" s="13">
        <f t="shared" si="153"/>
        <v>42248.90042824074</v>
      </c>
      <c r="Q2466" s="13">
        <f t="shared" si="154"/>
        <v>42277.811805555553</v>
      </c>
      <c r="R2466">
        <f t="shared" si="155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>
        <v>48</v>
      </c>
      <c r="L2467" t="s">
        <v>8275</v>
      </c>
      <c r="M2467">
        <f t="shared" si="152"/>
        <v>180</v>
      </c>
      <c r="N2467" s="12" t="s">
        <v>8323</v>
      </c>
      <c r="O2467" t="s">
        <v>8327</v>
      </c>
      <c r="P2467" s="13">
        <f t="shared" si="153"/>
        <v>41145.719305555554</v>
      </c>
      <c r="Q2467" s="13">
        <f t="shared" si="154"/>
        <v>41175.719305555554</v>
      </c>
      <c r="R2467">
        <f t="shared" si="155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>
        <v>52</v>
      </c>
      <c r="L2468" t="s">
        <v>8275</v>
      </c>
      <c r="M2468">
        <f t="shared" si="152"/>
        <v>100</v>
      </c>
      <c r="N2468" s="12" t="s">
        <v>8323</v>
      </c>
      <c r="O2468" t="s">
        <v>8327</v>
      </c>
      <c r="P2468" s="13">
        <f t="shared" si="153"/>
        <v>41373.102465277778</v>
      </c>
      <c r="Q2468" s="13">
        <f t="shared" si="154"/>
        <v>41403.102465277778</v>
      </c>
      <c r="R2468">
        <f t="shared" si="155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>
        <v>43</v>
      </c>
      <c r="L2469" t="s">
        <v>8275</v>
      </c>
      <c r="M2469">
        <f t="shared" si="152"/>
        <v>119</v>
      </c>
      <c r="N2469" s="12" t="s">
        <v>8323</v>
      </c>
      <c r="O2469" t="s">
        <v>8327</v>
      </c>
      <c r="P2469" s="13">
        <f t="shared" si="153"/>
        <v>41025.874201388891</v>
      </c>
      <c r="Q2469" s="13">
        <f t="shared" si="154"/>
        <v>41039.708333333336</v>
      </c>
      <c r="R2469">
        <f t="shared" si="155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>
        <v>58</v>
      </c>
      <c r="L2470" t="s">
        <v>8275</v>
      </c>
      <c r="M2470">
        <f t="shared" si="152"/>
        <v>107</v>
      </c>
      <c r="N2470" s="12" t="s">
        <v>8323</v>
      </c>
      <c r="O2470" t="s">
        <v>8327</v>
      </c>
      <c r="P2470" s="13">
        <f t="shared" si="153"/>
        <v>41174.154178240737</v>
      </c>
      <c r="Q2470" s="13">
        <f t="shared" si="154"/>
        <v>41210.208333333336</v>
      </c>
      <c r="R2470">
        <f t="shared" si="155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>
        <v>47</v>
      </c>
      <c r="L2471" t="s">
        <v>8275</v>
      </c>
      <c r="M2471">
        <f t="shared" si="152"/>
        <v>114</v>
      </c>
      <c r="N2471" s="12" t="s">
        <v>8323</v>
      </c>
      <c r="O2471" t="s">
        <v>8327</v>
      </c>
      <c r="P2471" s="13">
        <f t="shared" si="153"/>
        <v>40557.429733796293</v>
      </c>
      <c r="Q2471" s="13">
        <f t="shared" si="154"/>
        <v>40582.429733796293</v>
      </c>
      <c r="R2471">
        <f t="shared" si="155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>
        <v>36</v>
      </c>
      <c r="L2472" t="s">
        <v>8275</v>
      </c>
      <c r="M2472">
        <f t="shared" si="152"/>
        <v>103</v>
      </c>
      <c r="N2472" s="12" t="s">
        <v>8323</v>
      </c>
      <c r="O2472" t="s">
        <v>8327</v>
      </c>
      <c r="P2472" s="13">
        <f t="shared" si="153"/>
        <v>41023.07471064815</v>
      </c>
      <c r="Q2472" s="13">
        <f t="shared" si="154"/>
        <v>41053.07471064815</v>
      </c>
      <c r="R2472">
        <f t="shared" si="155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>
        <v>17</v>
      </c>
      <c r="L2473" t="s">
        <v>8275</v>
      </c>
      <c r="M2473">
        <f t="shared" si="152"/>
        <v>128</v>
      </c>
      <c r="N2473" s="12" t="s">
        <v>8323</v>
      </c>
      <c r="O2473" t="s">
        <v>8327</v>
      </c>
      <c r="P2473" s="13">
        <f t="shared" si="153"/>
        <v>40893.992962962962</v>
      </c>
      <c r="Q2473" s="13">
        <f t="shared" si="154"/>
        <v>40933.992962962962</v>
      </c>
      <c r="R2473">
        <f t="shared" si="155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>
        <v>104</v>
      </c>
      <c r="L2474" t="s">
        <v>8275</v>
      </c>
      <c r="M2474">
        <f t="shared" si="152"/>
        <v>136</v>
      </c>
      <c r="N2474" s="12" t="s">
        <v>8323</v>
      </c>
      <c r="O2474" t="s">
        <v>8327</v>
      </c>
      <c r="P2474" s="13">
        <f t="shared" si="153"/>
        <v>40354.11550925926</v>
      </c>
      <c r="Q2474" s="13">
        <f t="shared" si="154"/>
        <v>40425.043749999997</v>
      </c>
      <c r="R2474">
        <f t="shared" si="155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>
        <v>47</v>
      </c>
      <c r="L2475" t="s">
        <v>8275</v>
      </c>
      <c r="M2475">
        <f t="shared" si="152"/>
        <v>100</v>
      </c>
      <c r="N2475" s="12" t="s">
        <v>8323</v>
      </c>
      <c r="O2475" t="s">
        <v>8327</v>
      </c>
      <c r="P2475" s="13">
        <f t="shared" si="153"/>
        <v>41193.748483796298</v>
      </c>
      <c r="Q2475" s="13">
        <f t="shared" si="154"/>
        <v>41223.790150462963</v>
      </c>
      <c r="R2475">
        <f t="shared" si="155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>
        <v>38</v>
      </c>
      <c r="L2476" t="s">
        <v>8275</v>
      </c>
      <c r="M2476">
        <f t="shared" si="152"/>
        <v>100</v>
      </c>
      <c r="N2476" s="12" t="s">
        <v>8323</v>
      </c>
      <c r="O2476" t="s">
        <v>8327</v>
      </c>
      <c r="P2476" s="13">
        <f t="shared" si="153"/>
        <v>40417.011296296296</v>
      </c>
      <c r="Q2476" s="13">
        <f t="shared" si="154"/>
        <v>40462.011296296296</v>
      </c>
      <c r="R2476">
        <f t="shared" si="155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>
        <v>81</v>
      </c>
      <c r="L2477" t="s">
        <v>8275</v>
      </c>
      <c r="M2477">
        <f t="shared" si="152"/>
        <v>105</v>
      </c>
      <c r="N2477" s="12" t="s">
        <v>8323</v>
      </c>
      <c r="O2477" t="s">
        <v>8327</v>
      </c>
      <c r="P2477" s="13">
        <f t="shared" si="153"/>
        <v>40310.287673611114</v>
      </c>
      <c r="Q2477" s="13">
        <f t="shared" si="154"/>
        <v>40369.916666666664</v>
      </c>
      <c r="R2477">
        <f t="shared" si="155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>
        <v>55</v>
      </c>
      <c r="L2478" t="s">
        <v>8275</v>
      </c>
      <c r="M2478">
        <f t="shared" si="152"/>
        <v>105</v>
      </c>
      <c r="N2478" s="12" t="s">
        <v>8323</v>
      </c>
      <c r="O2478" t="s">
        <v>8327</v>
      </c>
      <c r="P2478" s="13">
        <f t="shared" si="153"/>
        <v>41913.328356481477</v>
      </c>
      <c r="Q2478" s="13">
        <f t="shared" si="154"/>
        <v>41946.370023148149</v>
      </c>
      <c r="R2478">
        <f t="shared" si="155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>
        <v>41</v>
      </c>
      <c r="L2479" t="s">
        <v>8275</v>
      </c>
      <c r="M2479">
        <f t="shared" si="152"/>
        <v>171</v>
      </c>
      <c r="N2479" s="12" t="s">
        <v>8323</v>
      </c>
      <c r="O2479" t="s">
        <v>8327</v>
      </c>
      <c r="P2479" s="13">
        <f t="shared" si="153"/>
        <v>41088.691493055558</v>
      </c>
      <c r="Q2479" s="13">
        <f t="shared" si="154"/>
        <v>41133.691493055558</v>
      </c>
      <c r="R2479">
        <f t="shared" si="155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>
        <v>79</v>
      </c>
      <c r="L2480" t="s">
        <v>8275</v>
      </c>
      <c r="M2480">
        <f t="shared" si="152"/>
        <v>128</v>
      </c>
      <c r="N2480" s="12" t="s">
        <v>8323</v>
      </c>
      <c r="O2480" t="s">
        <v>8327</v>
      </c>
      <c r="P2480" s="13">
        <f t="shared" si="153"/>
        <v>41257.950381944444</v>
      </c>
      <c r="Q2480" s="13">
        <f t="shared" si="154"/>
        <v>41287.950381944444</v>
      </c>
      <c r="R2480">
        <f t="shared" si="155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>
        <v>16</v>
      </c>
      <c r="L2481" t="s">
        <v>8275</v>
      </c>
      <c r="M2481">
        <f t="shared" si="152"/>
        <v>133</v>
      </c>
      <c r="N2481" s="12" t="s">
        <v>8323</v>
      </c>
      <c r="O2481" t="s">
        <v>8327</v>
      </c>
      <c r="P2481" s="13">
        <f t="shared" si="153"/>
        <v>41107.726782407408</v>
      </c>
      <c r="Q2481" s="13">
        <f t="shared" si="154"/>
        <v>41118.083333333336</v>
      </c>
      <c r="R2481">
        <f t="shared" si="155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>
        <v>8</v>
      </c>
      <c r="L2482" t="s">
        <v>8275</v>
      </c>
      <c r="M2482">
        <f t="shared" si="152"/>
        <v>100</v>
      </c>
      <c r="N2482" s="12" t="s">
        <v>8323</v>
      </c>
      <c r="O2482" t="s">
        <v>8327</v>
      </c>
      <c r="P2482" s="13">
        <f t="shared" si="153"/>
        <v>42227.936157407406</v>
      </c>
      <c r="Q2482" s="13">
        <f t="shared" si="154"/>
        <v>42287.936157407406</v>
      </c>
      <c r="R2482">
        <f t="shared" si="155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>
        <v>95</v>
      </c>
      <c r="L2483" t="s">
        <v>8275</v>
      </c>
      <c r="M2483">
        <f t="shared" si="152"/>
        <v>113</v>
      </c>
      <c r="N2483" s="12" t="s">
        <v>8323</v>
      </c>
      <c r="O2483" t="s">
        <v>8327</v>
      </c>
      <c r="P2483" s="13">
        <f t="shared" si="153"/>
        <v>40999.645925925928</v>
      </c>
      <c r="Q2483" s="13">
        <f t="shared" si="154"/>
        <v>41029.645925925928</v>
      </c>
      <c r="R2483">
        <f t="shared" si="155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>
        <v>25</v>
      </c>
      <c r="L2484" t="s">
        <v>8275</v>
      </c>
      <c r="M2484">
        <f t="shared" si="152"/>
        <v>100</v>
      </c>
      <c r="N2484" s="12" t="s">
        <v>8323</v>
      </c>
      <c r="O2484" t="s">
        <v>8327</v>
      </c>
      <c r="P2484" s="13">
        <f t="shared" si="153"/>
        <v>40711.782210648147</v>
      </c>
      <c r="Q2484" s="13">
        <f t="shared" si="154"/>
        <v>40756.782210648147</v>
      </c>
      <c r="R2484">
        <f t="shared" si="155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>
        <v>19</v>
      </c>
      <c r="L2485" t="s">
        <v>8275</v>
      </c>
      <c r="M2485">
        <f t="shared" si="152"/>
        <v>114</v>
      </c>
      <c r="N2485" s="12" t="s">
        <v>8323</v>
      </c>
      <c r="O2485" t="s">
        <v>8327</v>
      </c>
      <c r="P2485" s="13">
        <f t="shared" si="153"/>
        <v>40970.750034722223</v>
      </c>
      <c r="Q2485" s="13">
        <f t="shared" si="154"/>
        <v>41030.708368055559</v>
      </c>
      <c r="R2485">
        <f t="shared" si="155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>
        <v>90</v>
      </c>
      <c r="L2486" t="s">
        <v>8275</v>
      </c>
      <c r="M2486">
        <f t="shared" si="152"/>
        <v>119</v>
      </c>
      <c r="N2486" s="12" t="s">
        <v>8323</v>
      </c>
      <c r="O2486" t="s">
        <v>8327</v>
      </c>
      <c r="P2486" s="13">
        <f t="shared" si="153"/>
        <v>40771.916701388887</v>
      </c>
      <c r="Q2486" s="13">
        <f t="shared" si="154"/>
        <v>40801.916701388887</v>
      </c>
      <c r="R2486">
        <f t="shared" si="155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>
        <v>41</v>
      </c>
      <c r="L2487" t="s">
        <v>8275</v>
      </c>
      <c r="M2487">
        <f t="shared" si="152"/>
        <v>103</v>
      </c>
      <c r="N2487" s="12" t="s">
        <v>8323</v>
      </c>
      <c r="O2487" t="s">
        <v>8327</v>
      </c>
      <c r="P2487" s="13">
        <f t="shared" si="153"/>
        <v>40793.998599537037</v>
      </c>
      <c r="Q2487" s="13">
        <f t="shared" si="154"/>
        <v>40828.998599537037</v>
      </c>
      <c r="R2487">
        <f t="shared" si="155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>
        <v>30</v>
      </c>
      <c r="L2488" t="s">
        <v>8275</v>
      </c>
      <c r="M2488">
        <f t="shared" si="152"/>
        <v>266</v>
      </c>
      <c r="N2488" s="12" t="s">
        <v>8323</v>
      </c>
      <c r="O2488" t="s">
        <v>8327</v>
      </c>
      <c r="P2488" s="13">
        <f t="shared" si="153"/>
        <v>40991.708055555559</v>
      </c>
      <c r="Q2488" s="13">
        <f t="shared" si="154"/>
        <v>41021.708055555559</v>
      </c>
      <c r="R2488">
        <f t="shared" si="155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>
        <v>38</v>
      </c>
      <c r="L2489" t="s">
        <v>8275</v>
      </c>
      <c r="M2489">
        <f t="shared" si="152"/>
        <v>100</v>
      </c>
      <c r="N2489" s="12" t="s">
        <v>8323</v>
      </c>
      <c r="O2489" t="s">
        <v>8327</v>
      </c>
      <c r="P2489" s="13">
        <f t="shared" si="153"/>
        <v>41026.083298611113</v>
      </c>
      <c r="Q2489" s="13">
        <f t="shared" si="154"/>
        <v>41056.083298611113</v>
      </c>
      <c r="R2489">
        <f t="shared" si="155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>
        <v>65</v>
      </c>
      <c r="L2490" t="s">
        <v>8275</v>
      </c>
      <c r="M2490">
        <f t="shared" si="152"/>
        <v>107</v>
      </c>
      <c r="N2490" s="12" t="s">
        <v>8323</v>
      </c>
      <c r="O2490" t="s">
        <v>8327</v>
      </c>
      <c r="P2490" s="13">
        <f t="shared" si="153"/>
        <v>40833.633194444446</v>
      </c>
      <c r="Q2490" s="13">
        <f t="shared" si="154"/>
        <v>40863.674861111111</v>
      </c>
      <c r="R2490">
        <f t="shared" si="155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>
        <v>75</v>
      </c>
      <c r="L2491" t="s">
        <v>8275</v>
      </c>
      <c r="M2491">
        <f t="shared" si="152"/>
        <v>134</v>
      </c>
      <c r="N2491" s="12" t="s">
        <v>8323</v>
      </c>
      <c r="O2491" t="s">
        <v>8327</v>
      </c>
      <c r="P2491" s="13">
        <f t="shared" si="153"/>
        <v>41373.690266203703</v>
      </c>
      <c r="Q2491" s="13">
        <f t="shared" si="154"/>
        <v>41403.690266203703</v>
      </c>
      <c r="R2491">
        <f t="shared" si="155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>
        <v>16</v>
      </c>
      <c r="L2492" t="s">
        <v>8275</v>
      </c>
      <c r="M2492">
        <f t="shared" si="152"/>
        <v>121</v>
      </c>
      <c r="N2492" s="12" t="s">
        <v>8323</v>
      </c>
      <c r="O2492" t="s">
        <v>8327</v>
      </c>
      <c r="P2492" s="13">
        <f t="shared" si="153"/>
        <v>41023.227731481478</v>
      </c>
      <c r="Q2492" s="13">
        <f t="shared" si="154"/>
        <v>41083.227731481478</v>
      </c>
      <c r="R2492">
        <f t="shared" si="155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>
        <v>10</v>
      </c>
      <c r="L2493" t="s">
        <v>8275</v>
      </c>
      <c r="M2493">
        <f t="shared" si="152"/>
        <v>103</v>
      </c>
      <c r="N2493" s="12" t="s">
        <v>8323</v>
      </c>
      <c r="O2493" t="s">
        <v>8327</v>
      </c>
      <c r="P2493" s="13">
        <f t="shared" si="153"/>
        <v>40542.839282407411</v>
      </c>
      <c r="Q2493" s="13">
        <f t="shared" si="154"/>
        <v>40559.07708333333</v>
      </c>
      <c r="R2493">
        <f t="shared" si="155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>
        <v>27</v>
      </c>
      <c r="L2494" t="s">
        <v>8275</v>
      </c>
      <c r="M2494">
        <f t="shared" si="152"/>
        <v>125</v>
      </c>
      <c r="N2494" s="12" t="s">
        <v>8323</v>
      </c>
      <c r="O2494" t="s">
        <v>8327</v>
      </c>
      <c r="P2494" s="13">
        <f t="shared" si="153"/>
        <v>41024.985972222225</v>
      </c>
      <c r="Q2494" s="13">
        <f t="shared" si="154"/>
        <v>41076.415972222225</v>
      </c>
      <c r="R2494">
        <f t="shared" si="155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>
        <v>259</v>
      </c>
      <c r="L2495" t="s">
        <v>8275</v>
      </c>
      <c r="M2495">
        <f t="shared" si="152"/>
        <v>129</v>
      </c>
      <c r="N2495" s="12" t="s">
        <v>8323</v>
      </c>
      <c r="O2495" t="s">
        <v>8327</v>
      </c>
      <c r="P2495" s="13">
        <f t="shared" si="153"/>
        <v>41348.168287037035</v>
      </c>
      <c r="Q2495" s="13">
        <f t="shared" si="154"/>
        <v>41393.168287037035</v>
      </c>
      <c r="R2495">
        <f t="shared" si="155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>
        <v>39</v>
      </c>
      <c r="L2496" t="s">
        <v>8275</v>
      </c>
      <c r="M2496">
        <f t="shared" si="152"/>
        <v>101</v>
      </c>
      <c r="N2496" s="12" t="s">
        <v>8323</v>
      </c>
      <c r="O2496" t="s">
        <v>8327</v>
      </c>
      <c r="P2496" s="13">
        <f t="shared" si="153"/>
        <v>41022.645185185182</v>
      </c>
      <c r="Q2496" s="13">
        <f t="shared" si="154"/>
        <v>41052.645185185182</v>
      </c>
      <c r="R2496">
        <f t="shared" si="155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>
        <v>42</v>
      </c>
      <c r="L2497" t="s">
        <v>8275</v>
      </c>
      <c r="M2497">
        <f t="shared" si="152"/>
        <v>128</v>
      </c>
      <c r="N2497" s="12" t="s">
        <v>8323</v>
      </c>
      <c r="O2497" t="s">
        <v>8327</v>
      </c>
      <c r="P2497" s="13">
        <f t="shared" si="153"/>
        <v>41036.946469907409</v>
      </c>
      <c r="Q2497" s="13">
        <f t="shared" si="154"/>
        <v>41066.946469907409</v>
      </c>
      <c r="R2497">
        <f t="shared" si="155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>
        <v>10</v>
      </c>
      <c r="L2498" t="s">
        <v>8275</v>
      </c>
      <c r="M2498">
        <f t="shared" ref="M2498:M2561" si="156">ROUND(E2498/D2498*100,0)</f>
        <v>100</v>
      </c>
      <c r="N2498" s="12" t="s">
        <v>8323</v>
      </c>
      <c r="O2498" t="s">
        <v>8327</v>
      </c>
      <c r="P2498" s="13">
        <f t="shared" ref="P2498:P2561" si="157">(((J2498/60)/60)/24)+DATE(1970,1,1)</f>
        <v>41327.996435185189</v>
      </c>
      <c r="Q2498" s="13">
        <f t="shared" ref="Q2498:Q2561" si="158">(((I2498/60)/60)/24)+DATE(1970,1,1)</f>
        <v>41362.954768518517</v>
      </c>
      <c r="R2498">
        <f t="shared" si="155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>
        <v>56</v>
      </c>
      <c r="L2499" t="s">
        <v>8275</v>
      </c>
      <c r="M2499">
        <f t="shared" si="156"/>
        <v>113</v>
      </c>
      <c r="N2499" s="12" t="s">
        <v>8323</v>
      </c>
      <c r="O2499" t="s">
        <v>8327</v>
      </c>
      <c r="P2499" s="13">
        <f t="shared" si="157"/>
        <v>40730.878912037035</v>
      </c>
      <c r="Q2499" s="13">
        <f t="shared" si="158"/>
        <v>40760.878912037035</v>
      </c>
      <c r="R2499">
        <f t="shared" ref="R2499:R2562" si="159">YEAR(P2499)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>
        <v>20</v>
      </c>
      <c r="L2500" t="s">
        <v>8275</v>
      </c>
      <c r="M2500">
        <f t="shared" si="156"/>
        <v>106</v>
      </c>
      <c r="N2500" s="12" t="s">
        <v>8323</v>
      </c>
      <c r="O2500" t="s">
        <v>8327</v>
      </c>
      <c r="P2500" s="13">
        <f t="shared" si="157"/>
        <v>42017.967442129629</v>
      </c>
      <c r="Q2500" s="13">
        <f t="shared" si="158"/>
        <v>42031.967442129629</v>
      </c>
      <c r="R2500">
        <f t="shared" si="15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>
        <v>170</v>
      </c>
      <c r="L2501" t="s">
        <v>8275</v>
      </c>
      <c r="M2501">
        <f t="shared" si="156"/>
        <v>203</v>
      </c>
      <c r="N2501" s="12" t="s">
        <v>8323</v>
      </c>
      <c r="O2501" t="s">
        <v>8327</v>
      </c>
      <c r="P2501" s="13">
        <f t="shared" si="157"/>
        <v>41226.648576388885</v>
      </c>
      <c r="Q2501" s="13">
        <f t="shared" si="158"/>
        <v>41274.75</v>
      </c>
      <c r="R2501">
        <f t="shared" si="15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>
        <v>29</v>
      </c>
      <c r="L2502" t="s">
        <v>8275</v>
      </c>
      <c r="M2502">
        <f t="shared" si="156"/>
        <v>113</v>
      </c>
      <c r="N2502" s="12" t="s">
        <v>8323</v>
      </c>
      <c r="O2502" t="s">
        <v>8327</v>
      </c>
      <c r="P2502" s="13">
        <f t="shared" si="157"/>
        <v>41053.772858796299</v>
      </c>
      <c r="Q2502" s="13">
        <f t="shared" si="158"/>
        <v>41083.772858796299</v>
      </c>
      <c r="R2502">
        <f t="shared" si="15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>
        <v>7</v>
      </c>
      <c r="L2503" t="s">
        <v>8295</v>
      </c>
      <c r="M2503">
        <f t="shared" si="156"/>
        <v>3</v>
      </c>
      <c r="N2503" s="12" t="s">
        <v>8334</v>
      </c>
      <c r="O2503" t="s">
        <v>8351</v>
      </c>
      <c r="P2503" s="13">
        <f t="shared" si="157"/>
        <v>42244.776666666665</v>
      </c>
      <c r="Q2503" s="13">
        <f t="shared" si="158"/>
        <v>42274.776666666665</v>
      </c>
      <c r="R2503">
        <f t="shared" si="15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>
        <v>5</v>
      </c>
      <c r="L2504" t="s">
        <v>8295</v>
      </c>
      <c r="M2504">
        <f t="shared" si="156"/>
        <v>0</v>
      </c>
      <c r="N2504" s="12" t="s">
        <v>8334</v>
      </c>
      <c r="O2504" t="s">
        <v>8351</v>
      </c>
      <c r="P2504" s="13">
        <f t="shared" si="157"/>
        <v>41858.825439814813</v>
      </c>
      <c r="Q2504" s="13">
        <f t="shared" si="158"/>
        <v>41903.825439814813</v>
      </c>
      <c r="R2504">
        <f t="shared" si="15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>
        <v>0</v>
      </c>
      <c r="L2505" t="s">
        <v>8295</v>
      </c>
      <c r="M2505">
        <f t="shared" si="156"/>
        <v>0</v>
      </c>
      <c r="N2505" s="12" t="s">
        <v>8334</v>
      </c>
      <c r="O2505" t="s">
        <v>8351</v>
      </c>
      <c r="P2505" s="13">
        <f t="shared" si="157"/>
        <v>42498.899398148147</v>
      </c>
      <c r="Q2505" s="13">
        <f t="shared" si="158"/>
        <v>42528.879166666666</v>
      </c>
      <c r="R2505">
        <f t="shared" si="15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>
        <v>0</v>
      </c>
      <c r="L2506" t="s">
        <v>8295</v>
      </c>
      <c r="M2506">
        <f t="shared" si="156"/>
        <v>0</v>
      </c>
      <c r="N2506" s="12" t="s">
        <v>8334</v>
      </c>
      <c r="O2506" t="s">
        <v>8351</v>
      </c>
      <c r="P2506" s="13">
        <f t="shared" si="157"/>
        <v>41928.015439814815</v>
      </c>
      <c r="Q2506" s="13">
        <f t="shared" si="158"/>
        <v>41958.057106481487</v>
      </c>
      <c r="R2506">
        <f t="shared" si="15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>
        <v>0</v>
      </c>
      <c r="L2507" t="s">
        <v>8295</v>
      </c>
      <c r="M2507">
        <f t="shared" si="156"/>
        <v>0</v>
      </c>
      <c r="N2507" s="12" t="s">
        <v>8334</v>
      </c>
      <c r="O2507" t="s">
        <v>8351</v>
      </c>
      <c r="P2507" s="13">
        <f t="shared" si="157"/>
        <v>42047.05574074074</v>
      </c>
      <c r="Q2507" s="13">
        <f t="shared" si="158"/>
        <v>42077.014074074075</v>
      </c>
      <c r="R2507">
        <f t="shared" si="15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>
        <v>2</v>
      </c>
      <c r="L2508" t="s">
        <v>8295</v>
      </c>
      <c r="M2508">
        <f t="shared" si="156"/>
        <v>1</v>
      </c>
      <c r="N2508" s="12" t="s">
        <v>8334</v>
      </c>
      <c r="O2508" t="s">
        <v>8351</v>
      </c>
      <c r="P2508" s="13">
        <f t="shared" si="157"/>
        <v>42258.297094907408</v>
      </c>
      <c r="Q2508" s="13">
        <f t="shared" si="158"/>
        <v>42280.875</v>
      </c>
      <c r="R2508">
        <f t="shared" si="15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>
        <v>0</v>
      </c>
      <c r="L2509" t="s">
        <v>8295</v>
      </c>
      <c r="M2509">
        <f t="shared" si="156"/>
        <v>0</v>
      </c>
      <c r="N2509" s="12" t="s">
        <v>8334</v>
      </c>
      <c r="O2509" t="s">
        <v>8351</v>
      </c>
      <c r="P2509" s="13">
        <f t="shared" si="157"/>
        <v>42105.072962962964</v>
      </c>
      <c r="Q2509" s="13">
        <f t="shared" si="158"/>
        <v>42135.072962962964</v>
      </c>
      <c r="R2509">
        <f t="shared" si="15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>
        <v>0</v>
      </c>
      <c r="L2510" t="s">
        <v>8295</v>
      </c>
      <c r="M2510">
        <f t="shared" si="156"/>
        <v>0</v>
      </c>
      <c r="N2510" s="12" t="s">
        <v>8334</v>
      </c>
      <c r="O2510" t="s">
        <v>8351</v>
      </c>
      <c r="P2510" s="13">
        <f t="shared" si="157"/>
        <v>41835.951782407406</v>
      </c>
      <c r="Q2510" s="13">
        <f t="shared" si="158"/>
        <v>41865.951782407406</v>
      </c>
      <c r="R2510">
        <f t="shared" si="15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>
        <v>28</v>
      </c>
      <c r="L2511" t="s">
        <v>8295</v>
      </c>
      <c r="M2511">
        <f t="shared" si="156"/>
        <v>1</v>
      </c>
      <c r="N2511" s="12" t="s">
        <v>8334</v>
      </c>
      <c r="O2511" t="s">
        <v>8351</v>
      </c>
      <c r="P2511" s="13">
        <f t="shared" si="157"/>
        <v>42058.809594907405</v>
      </c>
      <c r="Q2511" s="13">
        <f t="shared" si="158"/>
        <v>42114.767928240741</v>
      </c>
      <c r="R2511">
        <f t="shared" si="15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>
        <v>2</v>
      </c>
      <c r="L2512" t="s">
        <v>8295</v>
      </c>
      <c r="M2512">
        <f t="shared" si="156"/>
        <v>0</v>
      </c>
      <c r="N2512" s="12" t="s">
        <v>8334</v>
      </c>
      <c r="O2512" t="s">
        <v>8351</v>
      </c>
      <c r="P2512" s="13">
        <f t="shared" si="157"/>
        <v>42078.997361111105</v>
      </c>
      <c r="Q2512" s="13">
        <f t="shared" si="158"/>
        <v>42138.997361111105</v>
      </c>
      <c r="R2512">
        <f t="shared" si="15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>
        <v>0</v>
      </c>
      <c r="L2513" t="s">
        <v>8295</v>
      </c>
      <c r="M2513">
        <f t="shared" si="156"/>
        <v>0</v>
      </c>
      <c r="N2513" s="12" t="s">
        <v>8334</v>
      </c>
      <c r="O2513" t="s">
        <v>8351</v>
      </c>
      <c r="P2513" s="13">
        <f t="shared" si="157"/>
        <v>42371.446909722217</v>
      </c>
      <c r="Q2513" s="13">
        <f t="shared" si="158"/>
        <v>42401.446909722217</v>
      </c>
      <c r="R2513">
        <f t="shared" si="15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>
        <v>0</v>
      </c>
      <c r="L2514" t="s">
        <v>8295</v>
      </c>
      <c r="M2514">
        <f t="shared" si="156"/>
        <v>0</v>
      </c>
      <c r="N2514" s="12" t="s">
        <v>8334</v>
      </c>
      <c r="O2514" t="s">
        <v>8351</v>
      </c>
      <c r="P2514" s="13">
        <f t="shared" si="157"/>
        <v>41971.876863425925</v>
      </c>
      <c r="Q2514" s="13">
        <f t="shared" si="158"/>
        <v>41986.876863425925</v>
      </c>
      <c r="R2514">
        <f t="shared" si="15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>
        <v>0</v>
      </c>
      <c r="L2515" t="s">
        <v>8295</v>
      </c>
      <c r="M2515">
        <f t="shared" si="156"/>
        <v>0</v>
      </c>
      <c r="N2515" s="12" t="s">
        <v>8334</v>
      </c>
      <c r="O2515" t="s">
        <v>8351</v>
      </c>
      <c r="P2515" s="13">
        <f t="shared" si="157"/>
        <v>42732.00681712963</v>
      </c>
      <c r="Q2515" s="13">
        <f t="shared" si="158"/>
        <v>42792.00681712963</v>
      </c>
      <c r="R2515">
        <f t="shared" si="15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>
        <v>4</v>
      </c>
      <c r="L2516" t="s">
        <v>8295</v>
      </c>
      <c r="M2516">
        <f t="shared" si="156"/>
        <v>2</v>
      </c>
      <c r="N2516" s="12" t="s">
        <v>8334</v>
      </c>
      <c r="O2516" t="s">
        <v>8351</v>
      </c>
      <c r="P2516" s="13">
        <f t="shared" si="157"/>
        <v>41854.389780092592</v>
      </c>
      <c r="Q2516" s="13">
        <f t="shared" si="158"/>
        <v>41871.389780092592</v>
      </c>
      <c r="R2516">
        <f t="shared" si="15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>
        <v>12</v>
      </c>
      <c r="L2517" t="s">
        <v>8295</v>
      </c>
      <c r="M2517">
        <f t="shared" si="156"/>
        <v>19</v>
      </c>
      <c r="N2517" s="12" t="s">
        <v>8334</v>
      </c>
      <c r="O2517" t="s">
        <v>8351</v>
      </c>
      <c r="P2517" s="13">
        <f t="shared" si="157"/>
        <v>42027.839733796296</v>
      </c>
      <c r="Q2517" s="13">
        <f t="shared" si="158"/>
        <v>42057.839733796296</v>
      </c>
      <c r="R2517">
        <f t="shared" si="15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>
        <v>0</v>
      </c>
      <c r="L2518" t="s">
        <v>8295</v>
      </c>
      <c r="M2518">
        <f t="shared" si="156"/>
        <v>0</v>
      </c>
      <c r="N2518" s="12" t="s">
        <v>8334</v>
      </c>
      <c r="O2518" t="s">
        <v>8351</v>
      </c>
      <c r="P2518" s="13">
        <f t="shared" si="157"/>
        <v>41942.653379629628</v>
      </c>
      <c r="Q2518" s="13">
        <f t="shared" si="158"/>
        <v>41972.6950462963</v>
      </c>
      <c r="R2518">
        <f t="shared" si="15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>
        <v>33</v>
      </c>
      <c r="L2519" t="s">
        <v>8295</v>
      </c>
      <c r="M2519">
        <f t="shared" si="156"/>
        <v>10</v>
      </c>
      <c r="N2519" s="12" t="s">
        <v>8334</v>
      </c>
      <c r="O2519" t="s">
        <v>8351</v>
      </c>
      <c r="P2519" s="13">
        <f t="shared" si="157"/>
        <v>42052.802430555559</v>
      </c>
      <c r="Q2519" s="13">
        <f t="shared" si="158"/>
        <v>42082.760763888888</v>
      </c>
      <c r="R2519">
        <f t="shared" si="15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>
        <v>0</v>
      </c>
      <c r="L2520" t="s">
        <v>8295</v>
      </c>
      <c r="M2520">
        <f t="shared" si="156"/>
        <v>0</v>
      </c>
      <c r="N2520" s="12" t="s">
        <v>8334</v>
      </c>
      <c r="O2520" t="s">
        <v>8351</v>
      </c>
      <c r="P2520" s="13">
        <f t="shared" si="157"/>
        <v>41926.680879629632</v>
      </c>
      <c r="Q2520" s="13">
        <f t="shared" si="158"/>
        <v>41956.722546296296</v>
      </c>
      <c r="R2520">
        <f t="shared" si="15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>
        <v>4</v>
      </c>
      <c r="L2521" t="s">
        <v>8295</v>
      </c>
      <c r="M2521">
        <f t="shared" si="156"/>
        <v>0</v>
      </c>
      <c r="N2521" s="12" t="s">
        <v>8334</v>
      </c>
      <c r="O2521" t="s">
        <v>8351</v>
      </c>
      <c r="P2521" s="13">
        <f t="shared" si="157"/>
        <v>41809.155138888891</v>
      </c>
      <c r="Q2521" s="13">
        <f t="shared" si="158"/>
        <v>41839.155138888891</v>
      </c>
      <c r="R2521">
        <f t="shared" si="15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>
        <v>0</v>
      </c>
      <c r="L2522" t="s">
        <v>8295</v>
      </c>
      <c r="M2522">
        <f t="shared" si="156"/>
        <v>0</v>
      </c>
      <c r="N2522" s="12" t="s">
        <v>8334</v>
      </c>
      <c r="O2522" t="s">
        <v>8351</v>
      </c>
      <c r="P2522" s="13">
        <f t="shared" si="157"/>
        <v>42612.600520833337</v>
      </c>
      <c r="Q2522" s="13">
        <f t="shared" si="158"/>
        <v>42658.806249999994</v>
      </c>
      <c r="R2522">
        <f t="shared" si="15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>
        <v>132</v>
      </c>
      <c r="L2523" t="s">
        <v>8296</v>
      </c>
      <c r="M2523">
        <f t="shared" si="156"/>
        <v>109</v>
      </c>
      <c r="N2523" s="12" t="s">
        <v>8323</v>
      </c>
      <c r="O2523" t="s">
        <v>8352</v>
      </c>
      <c r="P2523" s="13">
        <f t="shared" si="157"/>
        <v>42269.967835648145</v>
      </c>
      <c r="Q2523" s="13">
        <f t="shared" si="158"/>
        <v>42290.967835648145</v>
      </c>
      <c r="R2523">
        <f t="shared" si="15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>
        <v>27</v>
      </c>
      <c r="L2524" t="s">
        <v>8296</v>
      </c>
      <c r="M2524">
        <f t="shared" si="156"/>
        <v>100</v>
      </c>
      <c r="N2524" s="12" t="s">
        <v>8323</v>
      </c>
      <c r="O2524" t="s">
        <v>8352</v>
      </c>
      <c r="P2524" s="13">
        <f t="shared" si="157"/>
        <v>42460.573611111111</v>
      </c>
      <c r="Q2524" s="13">
        <f t="shared" si="158"/>
        <v>42482.619444444441</v>
      </c>
      <c r="R2524">
        <f t="shared" si="15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>
        <v>26</v>
      </c>
      <c r="L2525" t="s">
        <v>8296</v>
      </c>
      <c r="M2525">
        <f t="shared" si="156"/>
        <v>156</v>
      </c>
      <c r="N2525" s="12" t="s">
        <v>8323</v>
      </c>
      <c r="O2525" t="s">
        <v>8352</v>
      </c>
      <c r="P2525" s="13">
        <f t="shared" si="157"/>
        <v>41930.975601851853</v>
      </c>
      <c r="Q2525" s="13">
        <f t="shared" si="158"/>
        <v>41961.017268518524</v>
      </c>
      <c r="R2525">
        <f t="shared" si="15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>
        <v>43</v>
      </c>
      <c r="L2526" t="s">
        <v>8296</v>
      </c>
      <c r="M2526">
        <f t="shared" si="156"/>
        <v>102</v>
      </c>
      <c r="N2526" s="12" t="s">
        <v>8323</v>
      </c>
      <c r="O2526" t="s">
        <v>8352</v>
      </c>
      <c r="P2526" s="13">
        <f t="shared" si="157"/>
        <v>41961.807372685187</v>
      </c>
      <c r="Q2526" s="13">
        <f t="shared" si="158"/>
        <v>41994.1875</v>
      </c>
      <c r="R2526">
        <f t="shared" si="15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>
        <v>80</v>
      </c>
      <c r="L2527" t="s">
        <v>8296</v>
      </c>
      <c r="M2527">
        <f t="shared" si="156"/>
        <v>100</v>
      </c>
      <c r="N2527" s="12" t="s">
        <v>8323</v>
      </c>
      <c r="O2527" t="s">
        <v>8352</v>
      </c>
      <c r="P2527" s="13">
        <f t="shared" si="157"/>
        <v>41058.844571759262</v>
      </c>
      <c r="Q2527" s="13">
        <f t="shared" si="158"/>
        <v>41088.844571759262</v>
      </c>
      <c r="R2527">
        <f t="shared" si="15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>
        <v>33</v>
      </c>
      <c r="L2528" t="s">
        <v>8296</v>
      </c>
      <c r="M2528">
        <f t="shared" si="156"/>
        <v>113</v>
      </c>
      <c r="N2528" s="12" t="s">
        <v>8323</v>
      </c>
      <c r="O2528" t="s">
        <v>8352</v>
      </c>
      <c r="P2528" s="13">
        <f t="shared" si="157"/>
        <v>41953.091134259259</v>
      </c>
      <c r="Q2528" s="13">
        <f t="shared" si="158"/>
        <v>41981.207638888889</v>
      </c>
      <c r="R2528">
        <f t="shared" si="15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>
        <v>71</v>
      </c>
      <c r="L2529" t="s">
        <v>8296</v>
      </c>
      <c r="M2529">
        <f t="shared" si="156"/>
        <v>102</v>
      </c>
      <c r="N2529" s="12" t="s">
        <v>8323</v>
      </c>
      <c r="O2529" t="s">
        <v>8352</v>
      </c>
      <c r="P2529" s="13">
        <f t="shared" si="157"/>
        <v>41546.75105324074</v>
      </c>
      <c r="Q2529" s="13">
        <f t="shared" si="158"/>
        <v>41565.165972222225</v>
      </c>
      <c r="R2529">
        <f t="shared" si="15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>
        <v>81</v>
      </c>
      <c r="L2530" t="s">
        <v>8296</v>
      </c>
      <c r="M2530">
        <f t="shared" si="156"/>
        <v>107</v>
      </c>
      <c r="N2530" s="12" t="s">
        <v>8323</v>
      </c>
      <c r="O2530" t="s">
        <v>8352</v>
      </c>
      <c r="P2530" s="13">
        <f t="shared" si="157"/>
        <v>42217.834525462968</v>
      </c>
      <c r="Q2530" s="13">
        <f t="shared" si="158"/>
        <v>42236.458333333328</v>
      </c>
      <c r="R2530">
        <f t="shared" si="15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>
        <v>76</v>
      </c>
      <c r="L2531" t="s">
        <v>8296</v>
      </c>
      <c r="M2531">
        <f t="shared" si="156"/>
        <v>104</v>
      </c>
      <c r="N2531" s="12" t="s">
        <v>8323</v>
      </c>
      <c r="O2531" t="s">
        <v>8352</v>
      </c>
      <c r="P2531" s="13">
        <f t="shared" si="157"/>
        <v>40948.080729166664</v>
      </c>
      <c r="Q2531" s="13">
        <f t="shared" si="158"/>
        <v>40993.0390625</v>
      </c>
      <c r="R2531">
        <f t="shared" si="15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>
        <v>48</v>
      </c>
      <c r="L2532" t="s">
        <v>8296</v>
      </c>
      <c r="M2532">
        <f t="shared" si="156"/>
        <v>100</v>
      </c>
      <c r="N2532" s="12" t="s">
        <v>8323</v>
      </c>
      <c r="O2532" t="s">
        <v>8352</v>
      </c>
      <c r="P2532" s="13">
        <f t="shared" si="157"/>
        <v>42081.864641203705</v>
      </c>
      <c r="Q2532" s="13">
        <f t="shared" si="158"/>
        <v>42114.201388888891</v>
      </c>
      <c r="R2532">
        <f t="shared" si="15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>
        <v>61</v>
      </c>
      <c r="L2533" t="s">
        <v>8296</v>
      </c>
      <c r="M2533">
        <f t="shared" si="156"/>
        <v>100</v>
      </c>
      <c r="N2533" s="12" t="s">
        <v>8323</v>
      </c>
      <c r="O2533" t="s">
        <v>8352</v>
      </c>
      <c r="P2533" s="13">
        <f t="shared" si="157"/>
        <v>42208.680023148147</v>
      </c>
      <c r="Q2533" s="13">
        <f t="shared" si="158"/>
        <v>42231.165972222225</v>
      </c>
      <c r="R2533">
        <f t="shared" si="15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>
        <v>60</v>
      </c>
      <c r="L2534" t="s">
        <v>8296</v>
      </c>
      <c r="M2534">
        <f t="shared" si="156"/>
        <v>126</v>
      </c>
      <c r="N2534" s="12" t="s">
        <v>8323</v>
      </c>
      <c r="O2534" t="s">
        <v>8352</v>
      </c>
      <c r="P2534" s="13">
        <f t="shared" si="157"/>
        <v>41107.849143518521</v>
      </c>
      <c r="Q2534" s="13">
        <f t="shared" si="158"/>
        <v>41137.849143518521</v>
      </c>
      <c r="R2534">
        <f t="shared" si="15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>
        <v>136</v>
      </c>
      <c r="L2535" t="s">
        <v>8296</v>
      </c>
      <c r="M2535">
        <f t="shared" si="156"/>
        <v>111</v>
      </c>
      <c r="N2535" s="12" t="s">
        <v>8323</v>
      </c>
      <c r="O2535" t="s">
        <v>8352</v>
      </c>
      <c r="P2535" s="13">
        <f t="shared" si="157"/>
        <v>41304.751284722224</v>
      </c>
      <c r="Q2535" s="13">
        <f t="shared" si="158"/>
        <v>41334.750787037039</v>
      </c>
      <c r="R2535">
        <f t="shared" si="15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>
        <v>14</v>
      </c>
      <c r="L2536" t="s">
        <v>8296</v>
      </c>
      <c r="M2536">
        <f t="shared" si="156"/>
        <v>105</v>
      </c>
      <c r="N2536" s="12" t="s">
        <v>8323</v>
      </c>
      <c r="O2536" t="s">
        <v>8352</v>
      </c>
      <c r="P2536" s="13">
        <f t="shared" si="157"/>
        <v>40127.700370370374</v>
      </c>
      <c r="Q2536" s="13">
        <f t="shared" si="158"/>
        <v>40179.25</v>
      </c>
      <c r="R2536">
        <f t="shared" si="15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>
        <v>78</v>
      </c>
      <c r="L2537" t="s">
        <v>8296</v>
      </c>
      <c r="M2537">
        <f t="shared" si="156"/>
        <v>104</v>
      </c>
      <c r="N2537" s="12" t="s">
        <v>8323</v>
      </c>
      <c r="O2537" t="s">
        <v>8352</v>
      </c>
      <c r="P2537" s="13">
        <f t="shared" si="157"/>
        <v>41943.791030092594</v>
      </c>
      <c r="Q2537" s="13">
        <f t="shared" si="158"/>
        <v>41974.832696759258</v>
      </c>
      <c r="R2537">
        <f t="shared" si="15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>
        <v>4</v>
      </c>
      <c r="L2538" t="s">
        <v>8296</v>
      </c>
      <c r="M2538">
        <f t="shared" si="156"/>
        <v>116</v>
      </c>
      <c r="N2538" s="12" t="s">
        <v>8323</v>
      </c>
      <c r="O2538" t="s">
        <v>8352</v>
      </c>
      <c r="P2538" s="13">
        <f t="shared" si="157"/>
        <v>41464.106087962966</v>
      </c>
      <c r="Q2538" s="13">
        <f t="shared" si="158"/>
        <v>41485.106087962966</v>
      </c>
      <c r="R2538">
        <f t="shared" si="15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>
        <v>11</v>
      </c>
      <c r="L2539" t="s">
        <v>8296</v>
      </c>
      <c r="M2539">
        <f t="shared" si="156"/>
        <v>110</v>
      </c>
      <c r="N2539" s="12" t="s">
        <v>8323</v>
      </c>
      <c r="O2539" t="s">
        <v>8352</v>
      </c>
      <c r="P2539" s="13">
        <f t="shared" si="157"/>
        <v>40696.648784722223</v>
      </c>
      <c r="Q2539" s="13">
        <f t="shared" si="158"/>
        <v>40756.648784722223</v>
      </c>
      <c r="R2539">
        <f t="shared" si="15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>
        <v>185</v>
      </c>
      <c r="L2540" t="s">
        <v>8296</v>
      </c>
      <c r="M2540">
        <f t="shared" si="156"/>
        <v>113</v>
      </c>
      <c r="N2540" s="12" t="s">
        <v>8323</v>
      </c>
      <c r="O2540" t="s">
        <v>8352</v>
      </c>
      <c r="P2540" s="13">
        <f t="shared" si="157"/>
        <v>41298.509965277779</v>
      </c>
      <c r="Q2540" s="13">
        <f t="shared" si="158"/>
        <v>41329.207638888889</v>
      </c>
      <c r="R2540">
        <f t="shared" si="15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>
        <v>59</v>
      </c>
      <c r="L2541" t="s">
        <v>8296</v>
      </c>
      <c r="M2541">
        <f t="shared" si="156"/>
        <v>100</v>
      </c>
      <c r="N2541" s="12" t="s">
        <v>8323</v>
      </c>
      <c r="O2541" t="s">
        <v>8352</v>
      </c>
      <c r="P2541" s="13">
        <f t="shared" si="157"/>
        <v>41977.902222222227</v>
      </c>
      <c r="Q2541" s="13">
        <f t="shared" si="158"/>
        <v>42037.902222222227</v>
      </c>
      <c r="R2541">
        <f t="shared" si="15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>
        <v>27</v>
      </c>
      <c r="L2542" t="s">
        <v>8296</v>
      </c>
      <c r="M2542">
        <f t="shared" si="156"/>
        <v>103</v>
      </c>
      <c r="N2542" s="12" t="s">
        <v>8323</v>
      </c>
      <c r="O2542" t="s">
        <v>8352</v>
      </c>
      <c r="P2542" s="13">
        <f t="shared" si="157"/>
        <v>40785.675011574072</v>
      </c>
      <c r="Q2542" s="13">
        <f t="shared" si="158"/>
        <v>40845.675011574072</v>
      </c>
      <c r="R2542">
        <f t="shared" si="15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>
        <v>63</v>
      </c>
      <c r="L2543" t="s">
        <v>8296</v>
      </c>
      <c r="M2543">
        <f t="shared" si="156"/>
        <v>107</v>
      </c>
      <c r="N2543" s="12" t="s">
        <v>8323</v>
      </c>
      <c r="O2543" t="s">
        <v>8352</v>
      </c>
      <c r="P2543" s="13">
        <f t="shared" si="157"/>
        <v>41483.449282407404</v>
      </c>
      <c r="Q2543" s="13">
        <f t="shared" si="158"/>
        <v>41543.449282407404</v>
      </c>
      <c r="R2543">
        <f t="shared" si="15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>
        <v>13</v>
      </c>
      <c r="L2544" t="s">
        <v>8296</v>
      </c>
      <c r="M2544">
        <f t="shared" si="156"/>
        <v>104</v>
      </c>
      <c r="N2544" s="12" t="s">
        <v>8323</v>
      </c>
      <c r="O2544" t="s">
        <v>8352</v>
      </c>
      <c r="P2544" s="13">
        <f t="shared" si="157"/>
        <v>41509.426585648151</v>
      </c>
      <c r="Q2544" s="13">
        <f t="shared" si="158"/>
        <v>41548.165972222225</v>
      </c>
      <c r="R2544">
        <f t="shared" si="15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>
        <v>13</v>
      </c>
      <c r="L2545" t="s">
        <v>8296</v>
      </c>
      <c r="M2545">
        <f t="shared" si="156"/>
        <v>156</v>
      </c>
      <c r="N2545" s="12" t="s">
        <v>8323</v>
      </c>
      <c r="O2545" t="s">
        <v>8352</v>
      </c>
      <c r="P2545" s="13">
        <f t="shared" si="157"/>
        <v>40514.107615740737</v>
      </c>
      <c r="Q2545" s="13">
        <f t="shared" si="158"/>
        <v>40545.125</v>
      </c>
      <c r="R2545">
        <f t="shared" si="15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>
        <v>57</v>
      </c>
      <c r="L2546" t="s">
        <v>8296</v>
      </c>
      <c r="M2546">
        <f t="shared" si="156"/>
        <v>101</v>
      </c>
      <c r="N2546" s="12" t="s">
        <v>8323</v>
      </c>
      <c r="O2546" t="s">
        <v>8352</v>
      </c>
      <c r="P2546" s="13">
        <f t="shared" si="157"/>
        <v>41068.520474537036</v>
      </c>
      <c r="Q2546" s="13">
        <f t="shared" si="158"/>
        <v>41098.520474537036</v>
      </c>
      <c r="R2546">
        <f t="shared" si="15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>
        <v>61</v>
      </c>
      <c r="L2547" t="s">
        <v>8296</v>
      </c>
      <c r="M2547">
        <f t="shared" si="156"/>
        <v>195</v>
      </c>
      <c r="N2547" s="12" t="s">
        <v>8323</v>
      </c>
      <c r="O2547" t="s">
        <v>8352</v>
      </c>
      <c r="P2547" s="13">
        <f t="shared" si="157"/>
        <v>42027.13817129629</v>
      </c>
      <c r="Q2547" s="13">
        <f t="shared" si="158"/>
        <v>42062.020833333328</v>
      </c>
      <c r="R2547">
        <f t="shared" si="15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>
        <v>65</v>
      </c>
      <c r="L2548" t="s">
        <v>8296</v>
      </c>
      <c r="M2548">
        <f t="shared" si="156"/>
        <v>112</v>
      </c>
      <c r="N2548" s="12" t="s">
        <v>8323</v>
      </c>
      <c r="O2548" t="s">
        <v>8352</v>
      </c>
      <c r="P2548" s="13">
        <f t="shared" si="157"/>
        <v>41524.858553240738</v>
      </c>
      <c r="Q2548" s="13">
        <f t="shared" si="158"/>
        <v>41552.208333333336</v>
      </c>
      <c r="R2548">
        <f t="shared" si="15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>
        <v>134</v>
      </c>
      <c r="L2549" t="s">
        <v>8296</v>
      </c>
      <c r="M2549">
        <f t="shared" si="156"/>
        <v>120</v>
      </c>
      <c r="N2549" s="12" t="s">
        <v>8323</v>
      </c>
      <c r="O2549" t="s">
        <v>8352</v>
      </c>
      <c r="P2549" s="13">
        <f t="shared" si="157"/>
        <v>40973.773182870369</v>
      </c>
      <c r="Q2549" s="13">
        <f t="shared" si="158"/>
        <v>41003.731516203705</v>
      </c>
      <c r="R2549">
        <f t="shared" si="15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>
        <v>37</v>
      </c>
      <c r="L2550" t="s">
        <v>8296</v>
      </c>
      <c r="M2550">
        <f t="shared" si="156"/>
        <v>102</v>
      </c>
      <c r="N2550" s="12" t="s">
        <v>8323</v>
      </c>
      <c r="O2550" t="s">
        <v>8352</v>
      </c>
      <c r="P2550" s="13">
        <f t="shared" si="157"/>
        <v>42618.625428240746</v>
      </c>
      <c r="Q2550" s="13">
        <f t="shared" si="158"/>
        <v>42643.185416666667</v>
      </c>
      <c r="R2550">
        <f t="shared" si="15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>
        <v>37</v>
      </c>
      <c r="L2551" t="s">
        <v>8296</v>
      </c>
      <c r="M2551">
        <f t="shared" si="156"/>
        <v>103</v>
      </c>
      <c r="N2551" s="12" t="s">
        <v>8323</v>
      </c>
      <c r="O2551" t="s">
        <v>8352</v>
      </c>
      <c r="P2551" s="13">
        <f t="shared" si="157"/>
        <v>41390.757754629631</v>
      </c>
      <c r="Q2551" s="13">
        <f t="shared" si="158"/>
        <v>41425.708333333336</v>
      </c>
      <c r="R2551">
        <f t="shared" si="15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>
        <v>150</v>
      </c>
      <c r="L2552" t="s">
        <v>8296</v>
      </c>
      <c r="M2552">
        <f t="shared" si="156"/>
        <v>101</v>
      </c>
      <c r="N2552" s="12" t="s">
        <v>8323</v>
      </c>
      <c r="O2552" t="s">
        <v>8352</v>
      </c>
      <c r="P2552" s="13">
        <f t="shared" si="157"/>
        <v>42228.634328703702</v>
      </c>
      <c r="Q2552" s="13">
        <f t="shared" si="158"/>
        <v>42285.165972222225</v>
      </c>
      <c r="R2552">
        <f t="shared" si="15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>
        <v>56</v>
      </c>
      <c r="L2553" t="s">
        <v>8296</v>
      </c>
      <c r="M2553">
        <f t="shared" si="156"/>
        <v>103</v>
      </c>
      <c r="N2553" s="12" t="s">
        <v>8323</v>
      </c>
      <c r="O2553" t="s">
        <v>8352</v>
      </c>
      <c r="P2553" s="13">
        <f t="shared" si="157"/>
        <v>40961.252141203702</v>
      </c>
      <c r="Q2553" s="13">
        <f t="shared" si="158"/>
        <v>40989.866666666669</v>
      </c>
      <c r="R2553">
        <f t="shared" si="15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>
        <v>18</v>
      </c>
      <c r="L2554" t="s">
        <v>8296</v>
      </c>
      <c r="M2554">
        <f t="shared" si="156"/>
        <v>107</v>
      </c>
      <c r="N2554" s="12" t="s">
        <v>8323</v>
      </c>
      <c r="O2554" t="s">
        <v>8352</v>
      </c>
      <c r="P2554" s="13">
        <f t="shared" si="157"/>
        <v>42769.809965277775</v>
      </c>
      <c r="Q2554" s="13">
        <f t="shared" si="158"/>
        <v>42799.809965277775</v>
      </c>
      <c r="R2554">
        <f t="shared" si="15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>
        <v>60</v>
      </c>
      <c r="L2555" t="s">
        <v>8296</v>
      </c>
      <c r="M2555">
        <f t="shared" si="156"/>
        <v>156</v>
      </c>
      <c r="N2555" s="12" t="s">
        <v>8323</v>
      </c>
      <c r="O2555" t="s">
        <v>8352</v>
      </c>
      <c r="P2555" s="13">
        <f t="shared" si="157"/>
        <v>41113.199155092596</v>
      </c>
      <c r="Q2555" s="13">
        <f t="shared" si="158"/>
        <v>41173.199155092596</v>
      </c>
      <c r="R2555">
        <f t="shared" si="15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>
        <v>67</v>
      </c>
      <c r="L2556" t="s">
        <v>8296</v>
      </c>
      <c r="M2556">
        <f t="shared" si="156"/>
        <v>123</v>
      </c>
      <c r="N2556" s="12" t="s">
        <v>8323</v>
      </c>
      <c r="O2556" t="s">
        <v>8352</v>
      </c>
      <c r="P2556" s="13">
        <f t="shared" si="157"/>
        <v>42125.078275462962</v>
      </c>
      <c r="Q2556" s="13">
        <f t="shared" si="158"/>
        <v>42156.165972222225</v>
      </c>
      <c r="R2556">
        <f t="shared" si="15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>
        <v>35</v>
      </c>
      <c r="L2557" t="s">
        <v>8296</v>
      </c>
      <c r="M2557">
        <f t="shared" si="156"/>
        <v>107</v>
      </c>
      <c r="N2557" s="12" t="s">
        <v>8323</v>
      </c>
      <c r="O2557" t="s">
        <v>8352</v>
      </c>
      <c r="P2557" s="13">
        <f t="shared" si="157"/>
        <v>41026.655011574076</v>
      </c>
      <c r="Q2557" s="13">
        <f t="shared" si="158"/>
        <v>41057.655011574076</v>
      </c>
      <c r="R2557">
        <f t="shared" si="15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>
        <v>34</v>
      </c>
      <c r="L2558" t="s">
        <v>8296</v>
      </c>
      <c r="M2558">
        <f t="shared" si="156"/>
        <v>106</v>
      </c>
      <c r="N2558" s="12" t="s">
        <v>8323</v>
      </c>
      <c r="O2558" t="s">
        <v>8352</v>
      </c>
      <c r="P2558" s="13">
        <f t="shared" si="157"/>
        <v>41222.991400462961</v>
      </c>
      <c r="Q2558" s="13">
        <f t="shared" si="158"/>
        <v>41267.991400462961</v>
      </c>
      <c r="R2558">
        <f t="shared" si="15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>
        <v>36</v>
      </c>
      <c r="L2559" t="s">
        <v>8296</v>
      </c>
      <c r="M2559">
        <f t="shared" si="156"/>
        <v>118</v>
      </c>
      <c r="N2559" s="12" t="s">
        <v>8323</v>
      </c>
      <c r="O2559" t="s">
        <v>8352</v>
      </c>
      <c r="P2559" s="13">
        <f t="shared" si="157"/>
        <v>41744.745208333334</v>
      </c>
      <c r="Q2559" s="13">
        <f t="shared" si="158"/>
        <v>41774.745208333334</v>
      </c>
      <c r="R2559">
        <f t="shared" si="15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>
        <v>18</v>
      </c>
      <c r="L2560" t="s">
        <v>8296</v>
      </c>
      <c r="M2560">
        <f t="shared" si="156"/>
        <v>109</v>
      </c>
      <c r="N2560" s="12" t="s">
        <v>8323</v>
      </c>
      <c r="O2560" t="s">
        <v>8352</v>
      </c>
      <c r="P2560" s="13">
        <f t="shared" si="157"/>
        <v>42093.860023148154</v>
      </c>
      <c r="Q2560" s="13">
        <f t="shared" si="158"/>
        <v>42125.582638888889</v>
      </c>
      <c r="R2560">
        <f t="shared" si="15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>
        <v>25</v>
      </c>
      <c r="L2561" t="s">
        <v>8296</v>
      </c>
      <c r="M2561">
        <f t="shared" si="156"/>
        <v>111</v>
      </c>
      <c r="N2561" s="12" t="s">
        <v>8323</v>
      </c>
      <c r="O2561" t="s">
        <v>8352</v>
      </c>
      <c r="P2561" s="13">
        <f t="shared" si="157"/>
        <v>40829.873657407406</v>
      </c>
      <c r="Q2561" s="13">
        <f t="shared" si="158"/>
        <v>40862.817361111112</v>
      </c>
      <c r="R2561">
        <f t="shared" si="15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>
        <v>21</v>
      </c>
      <c r="L2562" t="s">
        <v>8296</v>
      </c>
      <c r="M2562">
        <f t="shared" ref="M2562:M2625" si="160">ROUND(E2562/D2562*100,0)</f>
        <v>100</v>
      </c>
      <c r="N2562" s="12" t="s">
        <v>8323</v>
      </c>
      <c r="O2562" t="s">
        <v>8352</v>
      </c>
      <c r="P2562" s="13">
        <f t="shared" ref="P2562:P2625" si="161">(((J2562/60)/60)/24)+DATE(1970,1,1)</f>
        <v>42039.951087962967</v>
      </c>
      <c r="Q2562" s="13">
        <f t="shared" ref="Q2562:Q2625" si="162">(((I2562/60)/60)/24)+DATE(1970,1,1)</f>
        <v>42069.951087962967</v>
      </c>
      <c r="R2562">
        <f t="shared" si="15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>
        <v>0</v>
      </c>
      <c r="L2563" t="s">
        <v>8280</v>
      </c>
      <c r="M2563">
        <f t="shared" si="160"/>
        <v>0</v>
      </c>
      <c r="N2563" s="12" t="s">
        <v>8334</v>
      </c>
      <c r="O2563" t="s">
        <v>8335</v>
      </c>
      <c r="P2563" s="13">
        <f t="shared" si="161"/>
        <v>42260.528807870374</v>
      </c>
      <c r="Q2563" s="13">
        <f t="shared" si="162"/>
        <v>42290.528807870374</v>
      </c>
      <c r="R2563">
        <f t="shared" ref="R2563:R2626" si="163">YEAR(P2563)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>
        <v>3</v>
      </c>
      <c r="L2564" t="s">
        <v>8280</v>
      </c>
      <c r="M2564">
        <f t="shared" si="160"/>
        <v>1</v>
      </c>
      <c r="N2564" s="12" t="s">
        <v>8334</v>
      </c>
      <c r="O2564" t="s">
        <v>8335</v>
      </c>
      <c r="P2564" s="13">
        <f t="shared" si="161"/>
        <v>42594.524756944447</v>
      </c>
      <c r="Q2564" s="13">
        <f t="shared" si="162"/>
        <v>42654.524756944447</v>
      </c>
      <c r="R2564">
        <f t="shared" si="163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>
        <v>0</v>
      </c>
      <c r="L2565" t="s">
        <v>8280</v>
      </c>
      <c r="M2565">
        <f t="shared" si="160"/>
        <v>0</v>
      </c>
      <c r="N2565" s="12" t="s">
        <v>8334</v>
      </c>
      <c r="O2565" t="s">
        <v>8335</v>
      </c>
      <c r="P2565" s="13">
        <f t="shared" si="161"/>
        <v>42155.139479166668</v>
      </c>
      <c r="Q2565" s="13">
        <f t="shared" si="162"/>
        <v>42215.139479166668</v>
      </c>
      <c r="R2565">
        <f t="shared" si="163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>
        <v>0</v>
      </c>
      <c r="L2566" t="s">
        <v>8280</v>
      </c>
      <c r="M2566">
        <f t="shared" si="160"/>
        <v>0</v>
      </c>
      <c r="N2566" s="12" t="s">
        <v>8334</v>
      </c>
      <c r="O2566" t="s">
        <v>8335</v>
      </c>
      <c r="P2566" s="13">
        <f t="shared" si="161"/>
        <v>41822.040497685186</v>
      </c>
      <c r="Q2566" s="13">
        <f t="shared" si="162"/>
        <v>41852.040497685186</v>
      </c>
      <c r="R2566">
        <f t="shared" si="163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>
        <v>1</v>
      </c>
      <c r="L2567" t="s">
        <v>8280</v>
      </c>
      <c r="M2567">
        <f t="shared" si="160"/>
        <v>1</v>
      </c>
      <c r="N2567" s="12" t="s">
        <v>8334</v>
      </c>
      <c r="O2567" t="s">
        <v>8335</v>
      </c>
      <c r="P2567" s="13">
        <f t="shared" si="161"/>
        <v>42440.650335648148</v>
      </c>
      <c r="Q2567" s="13">
        <f t="shared" si="162"/>
        <v>42499.868055555555</v>
      </c>
      <c r="R2567">
        <f t="shared" si="163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>
        <v>0</v>
      </c>
      <c r="L2568" t="s">
        <v>8280</v>
      </c>
      <c r="M2568">
        <f t="shared" si="160"/>
        <v>0</v>
      </c>
      <c r="N2568" s="12" t="s">
        <v>8334</v>
      </c>
      <c r="O2568" t="s">
        <v>8335</v>
      </c>
      <c r="P2568" s="13">
        <f t="shared" si="161"/>
        <v>41842.980879629627</v>
      </c>
      <c r="Q2568" s="13">
        <f t="shared" si="162"/>
        <v>41872.980879629627</v>
      </c>
      <c r="R2568">
        <f t="shared" si="163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>
        <v>2</v>
      </c>
      <c r="L2569" t="s">
        <v>8280</v>
      </c>
      <c r="M2569">
        <f t="shared" si="160"/>
        <v>0</v>
      </c>
      <c r="N2569" s="12" t="s">
        <v>8334</v>
      </c>
      <c r="O2569" t="s">
        <v>8335</v>
      </c>
      <c r="P2569" s="13">
        <f t="shared" si="161"/>
        <v>42087.878912037035</v>
      </c>
      <c r="Q2569" s="13">
        <f t="shared" si="162"/>
        <v>42117.878912037035</v>
      </c>
      <c r="R2569">
        <f t="shared" si="163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>
        <v>1</v>
      </c>
      <c r="L2570" t="s">
        <v>8280</v>
      </c>
      <c r="M2570">
        <f t="shared" si="160"/>
        <v>1</v>
      </c>
      <c r="N2570" s="12" t="s">
        <v>8334</v>
      </c>
      <c r="O2570" t="s">
        <v>8335</v>
      </c>
      <c r="P2570" s="13">
        <f t="shared" si="161"/>
        <v>42584.666597222225</v>
      </c>
      <c r="Q2570" s="13">
        <f t="shared" si="162"/>
        <v>42614.666597222225</v>
      </c>
      <c r="R2570">
        <f t="shared" si="163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>
        <v>2</v>
      </c>
      <c r="L2571" t="s">
        <v>8280</v>
      </c>
      <c r="M2571">
        <f t="shared" si="160"/>
        <v>2</v>
      </c>
      <c r="N2571" s="12" t="s">
        <v>8334</v>
      </c>
      <c r="O2571" t="s">
        <v>8335</v>
      </c>
      <c r="P2571" s="13">
        <f t="shared" si="161"/>
        <v>42234.105462962965</v>
      </c>
      <c r="Q2571" s="13">
        <f t="shared" si="162"/>
        <v>42264.105462962965</v>
      </c>
      <c r="R2571">
        <f t="shared" si="163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>
        <v>2</v>
      </c>
      <c r="L2572" t="s">
        <v>8280</v>
      </c>
      <c r="M2572">
        <f t="shared" si="160"/>
        <v>1</v>
      </c>
      <c r="N2572" s="12" t="s">
        <v>8334</v>
      </c>
      <c r="O2572" t="s">
        <v>8335</v>
      </c>
      <c r="P2572" s="13">
        <f t="shared" si="161"/>
        <v>42744.903182870374</v>
      </c>
      <c r="Q2572" s="13">
        <f t="shared" si="162"/>
        <v>42774.903182870374</v>
      </c>
      <c r="R2572">
        <f t="shared" si="163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>
        <v>4</v>
      </c>
      <c r="L2573" t="s">
        <v>8280</v>
      </c>
      <c r="M2573">
        <f t="shared" si="160"/>
        <v>0</v>
      </c>
      <c r="N2573" s="12" t="s">
        <v>8334</v>
      </c>
      <c r="O2573" t="s">
        <v>8335</v>
      </c>
      <c r="P2573" s="13">
        <f t="shared" si="161"/>
        <v>42449.341678240744</v>
      </c>
      <c r="Q2573" s="13">
        <f t="shared" si="162"/>
        <v>42509.341678240744</v>
      </c>
      <c r="R2573">
        <f t="shared" si="163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>
        <v>0</v>
      </c>
      <c r="L2574" t="s">
        <v>8280</v>
      </c>
      <c r="M2574">
        <f t="shared" si="160"/>
        <v>0</v>
      </c>
      <c r="N2574" s="12" t="s">
        <v>8334</v>
      </c>
      <c r="O2574" t="s">
        <v>8335</v>
      </c>
      <c r="P2574" s="13">
        <f t="shared" si="161"/>
        <v>42077.119409722218</v>
      </c>
      <c r="Q2574" s="13">
        <f t="shared" si="162"/>
        <v>42107.119409722218</v>
      </c>
      <c r="R2574">
        <f t="shared" si="163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>
        <v>0</v>
      </c>
      <c r="L2575" t="s">
        <v>8280</v>
      </c>
      <c r="M2575">
        <f t="shared" si="160"/>
        <v>0</v>
      </c>
      <c r="N2575" s="12" t="s">
        <v>8334</v>
      </c>
      <c r="O2575" t="s">
        <v>8335</v>
      </c>
      <c r="P2575" s="13">
        <f t="shared" si="161"/>
        <v>41829.592002314814</v>
      </c>
      <c r="Q2575" s="13">
        <f t="shared" si="162"/>
        <v>41874.592002314814</v>
      </c>
      <c r="R2575">
        <f t="shared" si="163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>
        <v>0</v>
      </c>
      <c r="L2576" t="s">
        <v>8280</v>
      </c>
      <c r="M2576">
        <f t="shared" si="160"/>
        <v>0</v>
      </c>
      <c r="N2576" s="12" t="s">
        <v>8334</v>
      </c>
      <c r="O2576" t="s">
        <v>8335</v>
      </c>
      <c r="P2576" s="13">
        <f t="shared" si="161"/>
        <v>42487.825752314813</v>
      </c>
      <c r="Q2576" s="13">
        <f t="shared" si="162"/>
        <v>42508.825752314813</v>
      </c>
      <c r="R2576">
        <f t="shared" si="163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>
        <v>0</v>
      </c>
      <c r="L2577" t="s">
        <v>8280</v>
      </c>
      <c r="M2577">
        <f t="shared" si="160"/>
        <v>0</v>
      </c>
      <c r="N2577" s="12" t="s">
        <v>8334</v>
      </c>
      <c r="O2577" t="s">
        <v>8335</v>
      </c>
      <c r="P2577" s="13">
        <f t="shared" si="161"/>
        <v>41986.108726851846</v>
      </c>
      <c r="Q2577" s="13">
        <f t="shared" si="162"/>
        <v>42016.108726851846</v>
      </c>
      <c r="R2577">
        <f t="shared" si="163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>
        <v>0</v>
      </c>
      <c r="L2578" t="s">
        <v>8280</v>
      </c>
      <c r="M2578">
        <f t="shared" si="160"/>
        <v>0</v>
      </c>
      <c r="N2578" s="12" t="s">
        <v>8334</v>
      </c>
      <c r="O2578" t="s">
        <v>8335</v>
      </c>
      <c r="P2578" s="13">
        <f t="shared" si="161"/>
        <v>42060.00980324074</v>
      </c>
      <c r="Q2578" s="13">
        <f t="shared" si="162"/>
        <v>42104.968136574069</v>
      </c>
      <c r="R2578">
        <f t="shared" si="163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>
        <v>0</v>
      </c>
      <c r="L2579" t="s">
        <v>8280</v>
      </c>
      <c r="M2579">
        <f t="shared" si="160"/>
        <v>0</v>
      </c>
      <c r="N2579" s="12" t="s">
        <v>8334</v>
      </c>
      <c r="O2579" t="s">
        <v>8335</v>
      </c>
      <c r="P2579" s="13">
        <f t="shared" si="161"/>
        <v>41830.820567129631</v>
      </c>
      <c r="Q2579" s="13">
        <f t="shared" si="162"/>
        <v>41855.820567129631</v>
      </c>
      <c r="R2579">
        <f t="shared" si="163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>
        <v>0</v>
      </c>
      <c r="L2580" t="s">
        <v>8280</v>
      </c>
      <c r="M2580">
        <f t="shared" si="160"/>
        <v>0</v>
      </c>
      <c r="N2580" s="12" t="s">
        <v>8334</v>
      </c>
      <c r="O2580" t="s">
        <v>8335</v>
      </c>
      <c r="P2580" s="13">
        <f t="shared" si="161"/>
        <v>42238.022905092599</v>
      </c>
      <c r="Q2580" s="13">
        <f t="shared" si="162"/>
        <v>42286.708333333328</v>
      </c>
      <c r="R2580">
        <f t="shared" si="163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>
        <v>12</v>
      </c>
      <c r="L2581" t="s">
        <v>8280</v>
      </c>
      <c r="M2581">
        <f t="shared" si="160"/>
        <v>0</v>
      </c>
      <c r="N2581" s="12" t="s">
        <v>8334</v>
      </c>
      <c r="O2581" t="s">
        <v>8335</v>
      </c>
      <c r="P2581" s="13">
        <f t="shared" si="161"/>
        <v>41837.829895833333</v>
      </c>
      <c r="Q2581" s="13">
        <f t="shared" si="162"/>
        <v>41897.829895833333</v>
      </c>
      <c r="R2581">
        <f t="shared" si="163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>
        <v>2</v>
      </c>
      <c r="L2582" t="s">
        <v>8280</v>
      </c>
      <c r="M2582">
        <f t="shared" si="160"/>
        <v>1</v>
      </c>
      <c r="N2582" s="12" t="s">
        <v>8334</v>
      </c>
      <c r="O2582" t="s">
        <v>8335</v>
      </c>
      <c r="P2582" s="13">
        <f t="shared" si="161"/>
        <v>42110.326423611114</v>
      </c>
      <c r="Q2582" s="13">
        <f t="shared" si="162"/>
        <v>42140.125</v>
      </c>
      <c r="R2582">
        <f t="shared" si="163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>
        <v>11</v>
      </c>
      <c r="L2583" t="s">
        <v>8280</v>
      </c>
      <c r="M2583">
        <f t="shared" si="160"/>
        <v>11</v>
      </c>
      <c r="N2583" s="12" t="s">
        <v>8334</v>
      </c>
      <c r="O2583" t="s">
        <v>8335</v>
      </c>
      <c r="P2583" s="13">
        <f t="shared" si="161"/>
        <v>42294.628449074073</v>
      </c>
      <c r="Q2583" s="13">
        <f t="shared" si="162"/>
        <v>42324.670115740737</v>
      </c>
      <c r="R2583">
        <f t="shared" si="163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>
        <v>1</v>
      </c>
      <c r="L2584" t="s">
        <v>8280</v>
      </c>
      <c r="M2584">
        <f t="shared" si="160"/>
        <v>0</v>
      </c>
      <c r="N2584" s="12" t="s">
        <v>8334</v>
      </c>
      <c r="O2584" t="s">
        <v>8335</v>
      </c>
      <c r="P2584" s="13">
        <f t="shared" si="161"/>
        <v>42642.988819444443</v>
      </c>
      <c r="Q2584" s="13">
        <f t="shared" si="162"/>
        <v>42672.988819444443</v>
      </c>
      <c r="R2584">
        <f t="shared" si="163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>
        <v>5</v>
      </c>
      <c r="L2585" t="s">
        <v>8280</v>
      </c>
      <c r="M2585">
        <f t="shared" si="160"/>
        <v>1</v>
      </c>
      <c r="N2585" s="12" t="s">
        <v>8334</v>
      </c>
      <c r="O2585" t="s">
        <v>8335</v>
      </c>
      <c r="P2585" s="13">
        <f t="shared" si="161"/>
        <v>42019.76944444445</v>
      </c>
      <c r="Q2585" s="13">
        <f t="shared" si="162"/>
        <v>42079.727777777778</v>
      </c>
      <c r="R2585">
        <f t="shared" si="163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>
        <v>0</v>
      </c>
      <c r="L2586" t="s">
        <v>8280</v>
      </c>
      <c r="M2586">
        <f t="shared" si="160"/>
        <v>0</v>
      </c>
      <c r="N2586" s="12" t="s">
        <v>8334</v>
      </c>
      <c r="O2586" t="s">
        <v>8335</v>
      </c>
      <c r="P2586" s="13">
        <f t="shared" si="161"/>
        <v>42140.173252314817</v>
      </c>
      <c r="Q2586" s="13">
        <f t="shared" si="162"/>
        <v>42170.173252314817</v>
      </c>
      <c r="R2586">
        <f t="shared" si="163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>
        <v>1</v>
      </c>
      <c r="L2587" t="s">
        <v>8280</v>
      </c>
      <c r="M2587">
        <f t="shared" si="160"/>
        <v>0</v>
      </c>
      <c r="N2587" s="12" t="s">
        <v>8334</v>
      </c>
      <c r="O2587" t="s">
        <v>8335</v>
      </c>
      <c r="P2587" s="13">
        <f t="shared" si="161"/>
        <v>41795.963333333333</v>
      </c>
      <c r="Q2587" s="13">
        <f t="shared" si="162"/>
        <v>41825.963333333333</v>
      </c>
      <c r="R2587">
        <f t="shared" si="163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>
        <v>1</v>
      </c>
      <c r="L2588" t="s">
        <v>8280</v>
      </c>
      <c r="M2588">
        <f t="shared" si="160"/>
        <v>0</v>
      </c>
      <c r="N2588" s="12" t="s">
        <v>8334</v>
      </c>
      <c r="O2588" t="s">
        <v>8335</v>
      </c>
      <c r="P2588" s="13">
        <f t="shared" si="161"/>
        <v>42333.330277777779</v>
      </c>
      <c r="Q2588" s="13">
        <f t="shared" si="162"/>
        <v>42363.330277777779</v>
      </c>
      <c r="R2588">
        <f t="shared" si="163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>
        <v>6</v>
      </c>
      <c r="L2589" t="s">
        <v>8280</v>
      </c>
      <c r="M2589">
        <f t="shared" si="160"/>
        <v>2</v>
      </c>
      <c r="N2589" s="12" t="s">
        <v>8334</v>
      </c>
      <c r="O2589" t="s">
        <v>8335</v>
      </c>
      <c r="P2589" s="13">
        <f t="shared" si="161"/>
        <v>42338.675381944442</v>
      </c>
      <c r="Q2589" s="13">
        <f t="shared" si="162"/>
        <v>42368.675381944442</v>
      </c>
      <c r="R2589">
        <f t="shared" si="163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>
        <v>8</v>
      </c>
      <c r="L2590" t="s">
        <v>8280</v>
      </c>
      <c r="M2590">
        <f t="shared" si="160"/>
        <v>4</v>
      </c>
      <c r="N2590" s="12" t="s">
        <v>8334</v>
      </c>
      <c r="O2590" t="s">
        <v>8335</v>
      </c>
      <c r="P2590" s="13">
        <f t="shared" si="161"/>
        <v>42042.676226851851</v>
      </c>
      <c r="Q2590" s="13">
        <f t="shared" si="162"/>
        <v>42094.551388888889</v>
      </c>
      <c r="R2590">
        <f t="shared" si="163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>
        <v>1</v>
      </c>
      <c r="L2591" t="s">
        <v>8280</v>
      </c>
      <c r="M2591">
        <f t="shared" si="160"/>
        <v>0</v>
      </c>
      <c r="N2591" s="12" t="s">
        <v>8334</v>
      </c>
      <c r="O2591" t="s">
        <v>8335</v>
      </c>
      <c r="P2591" s="13">
        <f t="shared" si="161"/>
        <v>42422.536192129628</v>
      </c>
      <c r="Q2591" s="13">
        <f t="shared" si="162"/>
        <v>42452.494525462964</v>
      </c>
      <c r="R2591">
        <f t="shared" si="163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>
        <v>0</v>
      </c>
      <c r="L2592" t="s">
        <v>8280</v>
      </c>
      <c r="M2592">
        <f t="shared" si="160"/>
        <v>0</v>
      </c>
      <c r="N2592" s="12" t="s">
        <v>8334</v>
      </c>
      <c r="O2592" t="s">
        <v>8335</v>
      </c>
      <c r="P2592" s="13">
        <f t="shared" si="161"/>
        <v>42388.589085648149</v>
      </c>
      <c r="Q2592" s="13">
        <f t="shared" si="162"/>
        <v>42395.589085648149</v>
      </c>
      <c r="R2592">
        <f t="shared" si="163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>
        <v>2</v>
      </c>
      <c r="L2593" t="s">
        <v>8280</v>
      </c>
      <c r="M2593">
        <f t="shared" si="160"/>
        <v>2</v>
      </c>
      <c r="N2593" s="12" t="s">
        <v>8334</v>
      </c>
      <c r="O2593" t="s">
        <v>8335</v>
      </c>
      <c r="P2593" s="13">
        <f t="shared" si="161"/>
        <v>42382.906527777777</v>
      </c>
      <c r="Q2593" s="13">
        <f t="shared" si="162"/>
        <v>42442.864861111113</v>
      </c>
      <c r="R2593">
        <f t="shared" si="163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>
        <v>1</v>
      </c>
      <c r="L2594" t="s">
        <v>8280</v>
      </c>
      <c r="M2594">
        <f t="shared" si="160"/>
        <v>0</v>
      </c>
      <c r="N2594" s="12" t="s">
        <v>8334</v>
      </c>
      <c r="O2594" t="s">
        <v>8335</v>
      </c>
      <c r="P2594" s="13">
        <f t="shared" si="161"/>
        <v>41887.801168981481</v>
      </c>
      <c r="Q2594" s="13">
        <f t="shared" si="162"/>
        <v>41917.801168981481</v>
      </c>
      <c r="R2594">
        <f t="shared" si="163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>
        <v>0</v>
      </c>
      <c r="L2595" t="s">
        <v>8280</v>
      </c>
      <c r="M2595">
        <f t="shared" si="160"/>
        <v>0</v>
      </c>
      <c r="N2595" s="12" t="s">
        <v>8334</v>
      </c>
      <c r="O2595" t="s">
        <v>8335</v>
      </c>
      <c r="P2595" s="13">
        <f t="shared" si="161"/>
        <v>42089.84520833334</v>
      </c>
      <c r="Q2595" s="13">
        <f t="shared" si="162"/>
        <v>42119.84520833334</v>
      </c>
      <c r="R2595">
        <f t="shared" si="163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>
        <v>1</v>
      </c>
      <c r="L2596" t="s">
        <v>8280</v>
      </c>
      <c r="M2596">
        <f t="shared" si="160"/>
        <v>0</v>
      </c>
      <c r="N2596" s="12" t="s">
        <v>8334</v>
      </c>
      <c r="O2596" t="s">
        <v>8335</v>
      </c>
      <c r="P2596" s="13">
        <f t="shared" si="161"/>
        <v>41828.967916666668</v>
      </c>
      <c r="Q2596" s="13">
        <f t="shared" si="162"/>
        <v>41858.967916666668</v>
      </c>
      <c r="R2596">
        <f t="shared" si="163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>
        <v>19</v>
      </c>
      <c r="L2597" t="s">
        <v>8280</v>
      </c>
      <c r="M2597">
        <f t="shared" si="160"/>
        <v>12</v>
      </c>
      <c r="N2597" s="12" t="s">
        <v>8334</v>
      </c>
      <c r="O2597" t="s">
        <v>8335</v>
      </c>
      <c r="P2597" s="13">
        <f t="shared" si="161"/>
        <v>42760.244212962964</v>
      </c>
      <c r="Q2597" s="13">
        <f t="shared" si="162"/>
        <v>42790.244212962964</v>
      </c>
      <c r="R2597">
        <f t="shared" si="163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>
        <v>27</v>
      </c>
      <c r="L2598" t="s">
        <v>8280</v>
      </c>
      <c r="M2598">
        <f t="shared" si="160"/>
        <v>24</v>
      </c>
      <c r="N2598" s="12" t="s">
        <v>8334</v>
      </c>
      <c r="O2598" t="s">
        <v>8335</v>
      </c>
      <c r="P2598" s="13">
        <f t="shared" si="161"/>
        <v>41828.664456018516</v>
      </c>
      <c r="Q2598" s="13">
        <f t="shared" si="162"/>
        <v>41858.664456018516</v>
      </c>
      <c r="R2598">
        <f t="shared" si="163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>
        <v>7</v>
      </c>
      <c r="L2599" t="s">
        <v>8280</v>
      </c>
      <c r="M2599">
        <f t="shared" si="160"/>
        <v>6</v>
      </c>
      <c r="N2599" s="12" t="s">
        <v>8334</v>
      </c>
      <c r="O2599" t="s">
        <v>8335</v>
      </c>
      <c r="P2599" s="13">
        <f t="shared" si="161"/>
        <v>42510.341631944444</v>
      </c>
      <c r="Q2599" s="13">
        <f t="shared" si="162"/>
        <v>42540.341631944444</v>
      </c>
      <c r="R2599">
        <f t="shared" si="163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>
        <v>14</v>
      </c>
      <c r="L2600" t="s">
        <v>8280</v>
      </c>
      <c r="M2600">
        <f t="shared" si="160"/>
        <v>39</v>
      </c>
      <c r="N2600" s="12" t="s">
        <v>8334</v>
      </c>
      <c r="O2600" t="s">
        <v>8335</v>
      </c>
      <c r="P2600" s="13">
        <f t="shared" si="161"/>
        <v>42240.840289351851</v>
      </c>
      <c r="Q2600" s="13">
        <f t="shared" si="162"/>
        <v>42270.840289351851</v>
      </c>
      <c r="R2600">
        <f t="shared" si="163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>
        <v>5</v>
      </c>
      <c r="L2601" t="s">
        <v>8280</v>
      </c>
      <c r="M2601">
        <f t="shared" si="160"/>
        <v>1</v>
      </c>
      <c r="N2601" s="12" t="s">
        <v>8334</v>
      </c>
      <c r="O2601" t="s">
        <v>8335</v>
      </c>
      <c r="P2601" s="13">
        <f t="shared" si="161"/>
        <v>41809.754016203704</v>
      </c>
      <c r="Q2601" s="13">
        <f t="shared" si="162"/>
        <v>41854.754016203704</v>
      </c>
      <c r="R2601">
        <f t="shared" si="163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>
        <v>30</v>
      </c>
      <c r="L2602" t="s">
        <v>8280</v>
      </c>
      <c r="M2602">
        <f t="shared" si="160"/>
        <v>7</v>
      </c>
      <c r="N2602" s="12" t="s">
        <v>8334</v>
      </c>
      <c r="O2602" t="s">
        <v>8335</v>
      </c>
      <c r="P2602" s="13">
        <f t="shared" si="161"/>
        <v>42394.900462962964</v>
      </c>
      <c r="Q2602" s="13">
        <f t="shared" si="162"/>
        <v>42454.858796296292</v>
      </c>
      <c r="R2602">
        <f t="shared" si="163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>
        <v>151</v>
      </c>
      <c r="L2603" t="s">
        <v>8297</v>
      </c>
      <c r="M2603">
        <f t="shared" si="160"/>
        <v>661</v>
      </c>
      <c r="N2603" s="12" t="s">
        <v>8317</v>
      </c>
      <c r="O2603" t="s">
        <v>8353</v>
      </c>
      <c r="P2603" s="13">
        <f t="shared" si="161"/>
        <v>41150.902187499996</v>
      </c>
      <c r="Q2603" s="13">
        <f t="shared" si="162"/>
        <v>41165.165972222225</v>
      </c>
      <c r="R2603">
        <f t="shared" si="163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>
        <v>489</v>
      </c>
      <c r="L2604" t="s">
        <v>8297</v>
      </c>
      <c r="M2604">
        <f t="shared" si="160"/>
        <v>326</v>
      </c>
      <c r="N2604" s="12" t="s">
        <v>8317</v>
      </c>
      <c r="O2604" t="s">
        <v>8353</v>
      </c>
      <c r="P2604" s="13">
        <f t="shared" si="161"/>
        <v>41915.747314814813</v>
      </c>
      <c r="Q2604" s="13">
        <f t="shared" si="162"/>
        <v>41955.888888888891</v>
      </c>
      <c r="R2604">
        <f t="shared" si="163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>
        <v>50</v>
      </c>
      <c r="L2605" t="s">
        <v>8297</v>
      </c>
      <c r="M2605">
        <f t="shared" si="160"/>
        <v>101</v>
      </c>
      <c r="N2605" s="12" t="s">
        <v>8317</v>
      </c>
      <c r="O2605" t="s">
        <v>8353</v>
      </c>
      <c r="P2605" s="13">
        <f t="shared" si="161"/>
        <v>41617.912662037037</v>
      </c>
      <c r="Q2605" s="13">
        <f t="shared" si="162"/>
        <v>41631.912662037037</v>
      </c>
      <c r="R2605">
        <f t="shared" si="163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>
        <v>321</v>
      </c>
      <c r="L2606" t="s">
        <v>8297</v>
      </c>
      <c r="M2606">
        <f t="shared" si="160"/>
        <v>104</v>
      </c>
      <c r="N2606" s="12" t="s">
        <v>8317</v>
      </c>
      <c r="O2606" t="s">
        <v>8353</v>
      </c>
      <c r="P2606" s="13">
        <f t="shared" si="161"/>
        <v>40998.051192129627</v>
      </c>
      <c r="Q2606" s="13">
        <f t="shared" si="162"/>
        <v>41028.051192129627</v>
      </c>
      <c r="R2606">
        <f t="shared" si="163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>
        <v>1762</v>
      </c>
      <c r="L2607" t="s">
        <v>8297</v>
      </c>
      <c r="M2607">
        <f t="shared" si="160"/>
        <v>107</v>
      </c>
      <c r="N2607" s="12" t="s">
        <v>8317</v>
      </c>
      <c r="O2607" t="s">
        <v>8353</v>
      </c>
      <c r="P2607" s="13">
        <f t="shared" si="161"/>
        <v>42508.541550925926</v>
      </c>
      <c r="Q2607" s="13">
        <f t="shared" si="162"/>
        <v>42538.541550925926</v>
      </c>
      <c r="R2607">
        <f t="shared" si="163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>
        <v>385</v>
      </c>
      <c r="L2608" t="s">
        <v>8297</v>
      </c>
      <c r="M2608">
        <f t="shared" si="160"/>
        <v>110</v>
      </c>
      <c r="N2608" s="12" t="s">
        <v>8317</v>
      </c>
      <c r="O2608" t="s">
        <v>8353</v>
      </c>
      <c r="P2608" s="13">
        <f t="shared" si="161"/>
        <v>41726.712754629632</v>
      </c>
      <c r="Q2608" s="13">
        <f t="shared" si="162"/>
        <v>41758.712754629632</v>
      </c>
      <c r="R2608">
        <f t="shared" si="163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>
        <v>398</v>
      </c>
      <c r="L2609" t="s">
        <v>8297</v>
      </c>
      <c r="M2609">
        <f t="shared" si="160"/>
        <v>408</v>
      </c>
      <c r="N2609" s="12" t="s">
        <v>8317</v>
      </c>
      <c r="O2609" t="s">
        <v>8353</v>
      </c>
      <c r="P2609" s="13">
        <f t="shared" si="161"/>
        <v>42184.874675925923</v>
      </c>
      <c r="Q2609" s="13">
        <f t="shared" si="162"/>
        <v>42228.083333333328</v>
      </c>
      <c r="R2609">
        <f t="shared" si="163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>
        <v>304</v>
      </c>
      <c r="L2610" t="s">
        <v>8297</v>
      </c>
      <c r="M2610">
        <f t="shared" si="160"/>
        <v>224</v>
      </c>
      <c r="N2610" s="12" t="s">
        <v>8317</v>
      </c>
      <c r="O2610" t="s">
        <v>8353</v>
      </c>
      <c r="P2610" s="13">
        <f t="shared" si="161"/>
        <v>42767.801712962959</v>
      </c>
      <c r="Q2610" s="13">
        <f t="shared" si="162"/>
        <v>42809</v>
      </c>
      <c r="R2610">
        <f t="shared" si="163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>
        <v>676</v>
      </c>
      <c r="L2611" t="s">
        <v>8297</v>
      </c>
      <c r="M2611">
        <f t="shared" si="160"/>
        <v>304</v>
      </c>
      <c r="N2611" s="12" t="s">
        <v>8317</v>
      </c>
      <c r="O2611" t="s">
        <v>8353</v>
      </c>
      <c r="P2611" s="13">
        <f t="shared" si="161"/>
        <v>41075.237858796296</v>
      </c>
      <c r="Q2611" s="13">
        <f t="shared" si="162"/>
        <v>41105.237858796296</v>
      </c>
      <c r="R2611">
        <f t="shared" si="163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>
        <v>577</v>
      </c>
      <c r="L2612" t="s">
        <v>8297</v>
      </c>
      <c r="M2612">
        <f t="shared" si="160"/>
        <v>141</v>
      </c>
      <c r="N2612" s="12" t="s">
        <v>8317</v>
      </c>
      <c r="O2612" t="s">
        <v>8353</v>
      </c>
      <c r="P2612" s="13">
        <f t="shared" si="161"/>
        <v>42564.881076388891</v>
      </c>
      <c r="Q2612" s="13">
        <f t="shared" si="162"/>
        <v>42604.290972222225</v>
      </c>
      <c r="R2612">
        <f t="shared" si="163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>
        <v>3663</v>
      </c>
      <c r="L2613" t="s">
        <v>8297</v>
      </c>
      <c r="M2613">
        <f t="shared" si="160"/>
        <v>2791</v>
      </c>
      <c r="N2613" s="12" t="s">
        <v>8317</v>
      </c>
      <c r="O2613" t="s">
        <v>8353</v>
      </c>
      <c r="P2613" s="13">
        <f t="shared" si="161"/>
        <v>42704.335810185185</v>
      </c>
      <c r="Q2613" s="13">
        <f t="shared" si="162"/>
        <v>42737.957638888889</v>
      </c>
      <c r="R2613">
        <f t="shared" si="163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>
        <v>294</v>
      </c>
      <c r="L2614" t="s">
        <v>8297</v>
      </c>
      <c r="M2614">
        <f t="shared" si="160"/>
        <v>172</v>
      </c>
      <c r="N2614" s="12" t="s">
        <v>8317</v>
      </c>
      <c r="O2614" t="s">
        <v>8353</v>
      </c>
      <c r="P2614" s="13">
        <f t="shared" si="161"/>
        <v>41982.143171296295</v>
      </c>
      <c r="Q2614" s="13">
        <f t="shared" si="162"/>
        <v>42013.143171296295</v>
      </c>
      <c r="R2614">
        <f t="shared" si="163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>
        <v>28</v>
      </c>
      <c r="L2615" t="s">
        <v>8297</v>
      </c>
      <c r="M2615">
        <f t="shared" si="160"/>
        <v>101</v>
      </c>
      <c r="N2615" s="12" t="s">
        <v>8317</v>
      </c>
      <c r="O2615" t="s">
        <v>8353</v>
      </c>
      <c r="P2615" s="13">
        <f t="shared" si="161"/>
        <v>41143.81821759259</v>
      </c>
      <c r="Q2615" s="13">
        <f t="shared" si="162"/>
        <v>41173.81821759259</v>
      </c>
      <c r="R2615">
        <f t="shared" si="163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>
        <v>100</v>
      </c>
      <c r="L2616" t="s">
        <v>8297</v>
      </c>
      <c r="M2616">
        <f t="shared" si="160"/>
        <v>102</v>
      </c>
      <c r="N2616" s="12" t="s">
        <v>8317</v>
      </c>
      <c r="O2616" t="s">
        <v>8353</v>
      </c>
      <c r="P2616" s="13">
        <f t="shared" si="161"/>
        <v>41730.708472222221</v>
      </c>
      <c r="Q2616" s="13">
        <f t="shared" si="162"/>
        <v>41759.208333333336</v>
      </c>
      <c r="R2616">
        <f t="shared" si="163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>
        <v>72</v>
      </c>
      <c r="L2617" t="s">
        <v>8297</v>
      </c>
      <c r="M2617">
        <f t="shared" si="160"/>
        <v>170</v>
      </c>
      <c r="N2617" s="12" t="s">
        <v>8317</v>
      </c>
      <c r="O2617" t="s">
        <v>8353</v>
      </c>
      <c r="P2617" s="13">
        <f t="shared" si="161"/>
        <v>42453.49726851852</v>
      </c>
      <c r="Q2617" s="13">
        <f t="shared" si="162"/>
        <v>42490.5</v>
      </c>
      <c r="R2617">
        <f t="shared" si="163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>
        <v>238</v>
      </c>
      <c r="L2618" t="s">
        <v>8297</v>
      </c>
      <c r="M2618">
        <f t="shared" si="160"/>
        <v>115</v>
      </c>
      <c r="N2618" s="12" t="s">
        <v>8317</v>
      </c>
      <c r="O2618" t="s">
        <v>8353</v>
      </c>
      <c r="P2618" s="13">
        <f t="shared" si="161"/>
        <v>42211.99454861111</v>
      </c>
      <c r="Q2618" s="13">
        <f t="shared" si="162"/>
        <v>42241.99454861111</v>
      </c>
      <c r="R2618">
        <f t="shared" si="163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>
        <v>159</v>
      </c>
      <c r="L2619" t="s">
        <v>8297</v>
      </c>
      <c r="M2619">
        <f t="shared" si="160"/>
        <v>878</v>
      </c>
      <c r="N2619" s="12" t="s">
        <v>8317</v>
      </c>
      <c r="O2619" t="s">
        <v>8353</v>
      </c>
      <c r="P2619" s="13">
        <f t="shared" si="161"/>
        <v>41902.874432870369</v>
      </c>
      <c r="Q2619" s="13">
        <f t="shared" si="162"/>
        <v>41932.874432870369</v>
      </c>
      <c r="R2619">
        <f t="shared" si="163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>
        <v>77</v>
      </c>
      <c r="L2620" t="s">
        <v>8297</v>
      </c>
      <c r="M2620">
        <f t="shared" si="160"/>
        <v>105</v>
      </c>
      <c r="N2620" s="12" t="s">
        <v>8317</v>
      </c>
      <c r="O2620" t="s">
        <v>8353</v>
      </c>
      <c r="P2620" s="13">
        <f t="shared" si="161"/>
        <v>42279.792372685188</v>
      </c>
      <c r="Q2620" s="13">
        <f t="shared" si="162"/>
        <v>42339.834039351852</v>
      </c>
      <c r="R2620">
        <f t="shared" si="163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>
        <v>53</v>
      </c>
      <c r="L2621" t="s">
        <v>8297</v>
      </c>
      <c r="M2621">
        <f t="shared" si="160"/>
        <v>188</v>
      </c>
      <c r="N2621" s="12" t="s">
        <v>8317</v>
      </c>
      <c r="O2621" t="s">
        <v>8353</v>
      </c>
      <c r="P2621" s="13">
        <f t="shared" si="161"/>
        <v>42273.884305555555</v>
      </c>
      <c r="Q2621" s="13">
        <f t="shared" si="162"/>
        <v>42300.458333333328</v>
      </c>
      <c r="R2621">
        <f t="shared" si="163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>
        <v>1251</v>
      </c>
      <c r="L2622" t="s">
        <v>8297</v>
      </c>
      <c r="M2622">
        <f t="shared" si="160"/>
        <v>144</v>
      </c>
      <c r="N2622" s="12" t="s">
        <v>8317</v>
      </c>
      <c r="O2622" t="s">
        <v>8353</v>
      </c>
      <c r="P2622" s="13">
        <f t="shared" si="161"/>
        <v>42251.16715277778</v>
      </c>
      <c r="Q2622" s="13">
        <f t="shared" si="162"/>
        <v>42288.041666666672</v>
      </c>
      <c r="R2622">
        <f t="shared" si="163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>
        <v>465</v>
      </c>
      <c r="L2623" t="s">
        <v>8297</v>
      </c>
      <c r="M2623">
        <f t="shared" si="160"/>
        <v>146</v>
      </c>
      <c r="N2623" s="12" t="s">
        <v>8317</v>
      </c>
      <c r="O2623" t="s">
        <v>8353</v>
      </c>
      <c r="P2623" s="13">
        <f t="shared" si="161"/>
        <v>42115.74754629629</v>
      </c>
      <c r="Q2623" s="13">
        <f t="shared" si="162"/>
        <v>42145.74754629629</v>
      </c>
      <c r="R2623">
        <f t="shared" si="163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>
        <v>74</v>
      </c>
      <c r="L2624" t="s">
        <v>8297</v>
      </c>
      <c r="M2624">
        <f t="shared" si="160"/>
        <v>131</v>
      </c>
      <c r="N2624" s="12" t="s">
        <v>8317</v>
      </c>
      <c r="O2624" t="s">
        <v>8353</v>
      </c>
      <c r="P2624" s="13">
        <f t="shared" si="161"/>
        <v>42689.74324074074</v>
      </c>
      <c r="Q2624" s="13">
        <f t="shared" si="162"/>
        <v>42734.74324074074</v>
      </c>
      <c r="R2624">
        <f t="shared" si="163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>
        <v>62</v>
      </c>
      <c r="L2625" t="s">
        <v>8297</v>
      </c>
      <c r="M2625">
        <f t="shared" si="160"/>
        <v>114</v>
      </c>
      <c r="N2625" s="12" t="s">
        <v>8317</v>
      </c>
      <c r="O2625" t="s">
        <v>8353</v>
      </c>
      <c r="P2625" s="13">
        <f t="shared" si="161"/>
        <v>42692.256550925929</v>
      </c>
      <c r="Q2625" s="13">
        <f t="shared" si="162"/>
        <v>42706.256550925929</v>
      </c>
      <c r="R2625">
        <f t="shared" si="163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>
        <v>3468</v>
      </c>
      <c r="L2626" t="s">
        <v>8297</v>
      </c>
      <c r="M2626">
        <f t="shared" ref="M2626:M2689" si="164">ROUND(E2626/D2626*100,0)</f>
        <v>1379</v>
      </c>
      <c r="N2626" s="12" t="s">
        <v>8317</v>
      </c>
      <c r="O2626" t="s">
        <v>8353</v>
      </c>
      <c r="P2626" s="13">
        <f t="shared" ref="P2626:P2689" si="165">(((J2626/60)/60)/24)+DATE(1970,1,1)</f>
        <v>41144.42155092593</v>
      </c>
      <c r="Q2626" s="13">
        <f t="shared" ref="Q2626:Q2689" si="166">(((I2626/60)/60)/24)+DATE(1970,1,1)</f>
        <v>41165.42155092593</v>
      </c>
      <c r="R2626">
        <f t="shared" si="163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>
        <v>52</v>
      </c>
      <c r="L2627" t="s">
        <v>8297</v>
      </c>
      <c r="M2627">
        <f t="shared" si="164"/>
        <v>956</v>
      </c>
      <c r="N2627" s="12" t="s">
        <v>8317</v>
      </c>
      <c r="O2627" t="s">
        <v>8353</v>
      </c>
      <c r="P2627" s="13">
        <f t="shared" si="165"/>
        <v>42658.810277777782</v>
      </c>
      <c r="Q2627" s="13">
        <f t="shared" si="166"/>
        <v>42683.851944444439</v>
      </c>
      <c r="R2627">
        <f t="shared" ref="R2627:R2690" si="167">YEAR(P2627)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>
        <v>50</v>
      </c>
      <c r="L2628" t="s">
        <v>8297</v>
      </c>
      <c r="M2628">
        <f t="shared" si="164"/>
        <v>112</v>
      </c>
      <c r="N2628" s="12" t="s">
        <v>8317</v>
      </c>
      <c r="O2628" t="s">
        <v>8353</v>
      </c>
      <c r="P2628" s="13">
        <f t="shared" si="165"/>
        <v>42128.628113425926</v>
      </c>
      <c r="Q2628" s="13">
        <f t="shared" si="166"/>
        <v>42158.628113425926</v>
      </c>
      <c r="R2628">
        <f t="shared" si="167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>
        <v>45</v>
      </c>
      <c r="L2629" t="s">
        <v>8297</v>
      </c>
      <c r="M2629">
        <f t="shared" si="164"/>
        <v>647</v>
      </c>
      <c r="N2629" s="12" t="s">
        <v>8317</v>
      </c>
      <c r="O2629" t="s">
        <v>8353</v>
      </c>
      <c r="P2629" s="13">
        <f t="shared" si="165"/>
        <v>42304.829409722224</v>
      </c>
      <c r="Q2629" s="13">
        <f t="shared" si="166"/>
        <v>42334.871076388896</v>
      </c>
      <c r="R2629">
        <f t="shared" si="167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>
        <v>21</v>
      </c>
      <c r="L2630" t="s">
        <v>8297</v>
      </c>
      <c r="M2630">
        <f t="shared" si="164"/>
        <v>110</v>
      </c>
      <c r="N2630" s="12" t="s">
        <v>8317</v>
      </c>
      <c r="O2630" t="s">
        <v>8353</v>
      </c>
      <c r="P2630" s="13">
        <f t="shared" si="165"/>
        <v>41953.966053240743</v>
      </c>
      <c r="Q2630" s="13">
        <f t="shared" si="166"/>
        <v>41973.966053240743</v>
      </c>
      <c r="R2630">
        <f t="shared" si="167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>
        <v>100</v>
      </c>
      <c r="L2631" t="s">
        <v>8297</v>
      </c>
      <c r="M2631">
        <f t="shared" si="164"/>
        <v>128</v>
      </c>
      <c r="N2631" s="12" t="s">
        <v>8317</v>
      </c>
      <c r="O2631" t="s">
        <v>8353</v>
      </c>
      <c r="P2631" s="13">
        <f t="shared" si="165"/>
        <v>42108.538449074069</v>
      </c>
      <c r="Q2631" s="13">
        <f t="shared" si="166"/>
        <v>42138.538449074069</v>
      </c>
      <c r="R2631">
        <f t="shared" si="167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>
        <v>81</v>
      </c>
      <c r="L2632" t="s">
        <v>8297</v>
      </c>
      <c r="M2632">
        <f t="shared" si="164"/>
        <v>158</v>
      </c>
      <c r="N2632" s="12" t="s">
        <v>8317</v>
      </c>
      <c r="O2632" t="s">
        <v>8353</v>
      </c>
      <c r="P2632" s="13">
        <f t="shared" si="165"/>
        <v>42524.105462962965</v>
      </c>
      <c r="Q2632" s="13">
        <f t="shared" si="166"/>
        <v>42551.416666666672</v>
      </c>
      <c r="R2632">
        <f t="shared" si="167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>
        <v>286</v>
      </c>
      <c r="L2633" t="s">
        <v>8297</v>
      </c>
      <c r="M2633">
        <f t="shared" si="164"/>
        <v>115</v>
      </c>
      <c r="N2633" s="12" t="s">
        <v>8317</v>
      </c>
      <c r="O2633" t="s">
        <v>8353</v>
      </c>
      <c r="P2633" s="13">
        <f t="shared" si="165"/>
        <v>42218.169293981482</v>
      </c>
      <c r="Q2633" s="13">
        <f t="shared" si="166"/>
        <v>42246.169293981482</v>
      </c>
      <c r="R2633">
        <f t="shared" si="167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>
        <v>42</v>
      </c>
      <c r="L2634" t="s">
        <v>8297</v>
      </c>
      <c r="M2634">
        <f t="shared" si="164"/>
        <v>137</v>
      </c>
      <c r="N2634" s="12" t="s">
        <v>8317</v>
      </c>
      <c r="O2634" t="s">
        <v>8353</v>
      </c>
      <c r="P2634" s="13">
        <f t="shared" si="165"/>
        <v>42494.061793981484</v>
      </c>
      <c r="Q2634" s="13">
        <f t="shared" si="166"/>
        <v>42519.061793981484</v>
      </c>
      <c r="R2634">
        <f t="shared" si="167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>
        <v>199</v>
      </c>
      <c r="L2635" t="s">
        <v>8297</v>
      </c>
      <c r="M2635">
        <f t="shared" si="164"/>
        <v>355</v>
      </c>
      <c r="N2635" s="12" t="s">
        <v>8317</v>
      </c>
      <c r="O2635" t="s">
        <v>8353</v>
      </c>
      <c r="P2635" s="13">
        <f t="shared" si="165"/>
        <v>41667.823287037041</v>
      </c>
      <c r="Q2635" s="13">
        <f t="shared" si="166"/>
        <v>41697.958333333336</v>
      </c>
      <c r="R2635">
        <f t="shared" si="167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>
        <v>25</v>
      </c>
      <c r="L2636" t="s">
        <v>8297</v>
      </c>
      <c r="M2636">
        <f t="shared" si="164"/>
        <v>106</v>
      </c>
      <c r="N2636" s="12" t="s">
        <v>8317</v>
      </c>
      <c r="O2636" t="s">
        <v>8353</v>
      </c>
      <c r="P2636" s="13">
        <f t="shared" si="165"/>
        <v>42612.656493055561</v>
      </c>
      <c r="Q2636" s="13">
        <f t="shared" si="166"/>
        <v>42642.656493055561</v>
      </c>
      <c r="R2636">
        <f t="shared" si="167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>
        <v>84</v>
      </c>
      <c r="L2637" t="s">
        <v>8297</v>
      </c>
      <c r="M2637">
        <f t="shared" si="164"/>
        <v>100</v>
      </c>
      <c r="N2637" s="12" t="s">
        <v>8317</v>
      </c>
      <c r="O2637" t="s">
        <v>8353</v>
      </c>
      <c r="P2637" s="13">
        <f t="shared" si="165"/>
        <v>42037.950937500005</v>
      </c>
      <c r="Q2637" s="13">
        <f t="shared" si="166"/>
        <v>42072.909270833334</v>
      </c>
      <c r="R2637">
        <f t="shared" si="167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>
        <v>50</v>
      </c>
      <c r="L2638" t="s">
        <v>8297</v>
      </c>
      <c r="M2638">
        <f t="shared" si="164"/>
        <v>187</v>
      </c>
      <c r="N2638" s="12" t="s">
        <v>8317</v>
      </c>
      <c r="O2638" t="s">
        <v>8353</v>
      </c>
      <c r="P2638" s="13">
        <f t="shared" si="165"/>
        <v>42636.614745370374</v>
      </c>
      <c r="Q2638" s="13">
        <f t="shared" si="166"/>
        <v>42659.041666666672</v>
      </c>
      <c r="R2638">
        <f t="shared" si="167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>
        <v>26</v>
      </c>
      <c r="L2639" t="s">
        <v>8297</v>
      </c>
      <c r="M2639">
        <f t="shared" si="164"/>
        <v>166</v>
      </c>
      <c r="N2639" s="12" t="s">
        <v>8317</v>
      </c>
      <c r="O2639" t="s">
        <v>8353</v>
      </c>
      <c r="P2639" s="13">
        <f t="shared" si="165"/>
        <v>42639.549479166672</v>
      </c>
      <c r="Q2639" s="13">
        <f t="shared" si="166"/>
        <v>42655.549479166672</v>
      </c>
      <c r="R2639">
        <f t="shared" si="167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>
        <v>14</v>
      </c>
      <c r="L2640" t="s">
        <v>8297</v>
      </c>
      <c r="M2640">
        <f t="shared" si="164"/>
        <v>102</v>
      </c>
      <c r="N2640" s="12" t="s">
        <v>8317</v>
      </c>
      <c r="O2640" t="s">
        <v>8353</v>
      </c>
      <c r="P2640" s="13">
        <f t="shared" si="165"/>
        <v>41989.913136574076</v>
      </c>
      <c r="Q2640" s="13">
        <f t="shared" si="166"/>
        <v>42019.913136574076</v>
      </c>
      <c r="R2640">
        <f t="shared" si="167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>
        <v>49</v>
      </c>
      <c r="L2641" t="s">
        <v>8297</v>
      </c>
      <c r="M2641">
        <f t="shared" si="164"/>
        <v>164</v>
      </c>
      <c r="N2641" s="12" t="s">
        <v>8317</v>
      </c>
      <c r="O2641" t="s">
        <v>8353</v>
      </c>
      <c r="P2641" s="13">
        <f t="shared" si="165"/>
        <v>42024.86513888889</v>
      </c>
      <c r="Q2641" s="13">
        <f t="shared" si="166"/>
        <v>42054.86513888889</v>
      </c>
      <c r="R2641">
        <f t="shared" si="167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>
        <v>69</v>
      </c>
      <c r="L2642" t="s">
        <v>8297</v>
      </c>
      <c r="M2642">
        <f t="shared" si="164"/>
        <v>106</v>
      </c>
      <c r="N2642" s="12" t="s">
        <v>8317</v>
      </c>
      <c r="O2642" t="s">
        <v>8353</v>
      </c>
      <c r="P2642" s="13">
        <f t="shared" si="165"/>
        <v>42103.160578703704</v>
      </c>
      <c r="Q2642" s="13">
        <f t="shared" si="166"/>
        <v>42163.160578703704</v>
      </c>
      <c r="R2642">
        <f t="shared" si="167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>
        <v>1</v>
      </c>
      <c r="L2643" t="s">
        <v>8297</v>
      </c>
      <c r="M2643">
        <f t="shared" si="164"/>
        <v>1</v>
      </c>
      <c r="N2643" s="12" t="s">
        <v>8317</v>
      </c>
      <c r="O2643" t="s">
        <v>8353</v>
      </c>
      <c r="P2643" s="13">
        <f t="shared" si="165"/>
        <v>41880.827118055553</v>
      </c>
      <c r="Q2643" s="13">
        <f t="shared" si="166"/>
        <v>41897.839583333334</v>
      </c>
      <c r="R2643">
        <f t="shared" si="167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>
        <v>0</v>
      </c>
      <c r="L2644" t="s">
        <v>8297</v>
      </c>
      <c r="M2644">
        <f t="shared" si="164"/>
        <v>0</v>
      </c>
      <c r="N2644" s="12" t="s">
        <v>8317</v>
      </c>
      <c r="O2644" t="s">
        <v>8353</v>
      </c>
      <c r="P2644" s="13">
        <f t="shared" si="165"/>
        <v>42536.246620370366</v>
      </c>
      <c r="Q2644" s="13">
        <f t="shared" si="166"/>
        <v>42566.289583333331</v>
      </c>
      <c r="R2644">
        <f t="shared" si="167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>
        <v>1501</v>
      </c>
      <c r="L2645" t="s">
        <v>8297</v>
      </c>
      <c r="M2645">
        <f t="shared" si="164"/>
        <v>34</v>
      </c>
      <c r="N2645" s="12" t="s">
        <v>8317</v>
      </c>
      <c r="O2645" t="s">
        <v>8353</v>
      </c>
      <c r="P2645" s="13">
        <f t="shared" si="165"/>
        <v>42689.582349537035</v>
      </c>
      <c r="Q2645" s="13">
        <f t="shared" si="166"/>
        <v>42725.332638888889</v>
      </c>
      <c r="R2645">
        <f t="shared" si="167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>
        <v>52</v>
      </c>
      <c r="L2646" t="s">
        <v>8297</v>
      </c>
      <c r="M2646">
        <f t="shared" si="164"/>
        <v>2</v>
      </c>
      <c r="N2646" s="12" t="s">
        <v>8317</v>
      </c>
      <c r="O2646" t="s">
        <v>8353</v>
      </c>
      <c r="P2646" s="13">
        <f t="shared" si="165"/>
        <v>42774.792071759264</v>
      </c>
      <c r="Q2646" s="13">
        <f t="shared" si="166"/>
        <v>42804.792071759264</v>
      </c>
      <c r="R2646">
        <f t="shared" si="167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>
        <v>23</v>
      </c>
      <c r="L2647" t="s">
        <v>8297</v>
      </c>
      <c r="M2647">
        <f t="shared" si="164"/>
        <v>11</v>
      </c>
      <c r="N2647" s="12" t="s">
        <v>8317</v>
      </c>
      <c r="O2647" t="s">
        <v>8353</v>
      </c>
      <c r="P2647" s="13">
        <f t="shared" si="165"/>
        <v>41921.842627314814</v>
      </c>
      <c r="Q2647" s="13">
        <f t="shared" si="166"/>
        <v>41951.884293981479</v>
      </c>
      <c r="R2647">
        <f t="shared" si="167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>
        <v>535</v>
      </c>
      <c r="L2648" t="s">
        <v>8297</v>
      </c>
      <c r="M2648">
        <f t="shared" si="164"/>
        <v>8</v>
      </c>
      <c r="N2648" s="12" t="s">
        <v>8317</v>
      </c>
      <c r="O2648" t="s">
        <v>8353</v>
      </c>
      <c r="P2648" s="13">
        <f t="shared" si="165"/>
        <v>42226.313298611116</v>
      </c>
      <c r="Q2648" s="13">
        <f t="shared" si="166"/>
        <v>42256.313298611116</v>
      </c>
      <c r="R2648">
        <f t="shared" si="167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>
        <v>3</v>
      </c>
      <c r="L2649" t="s">
        <v>8297</v>
      </c>
      <c r="M2649">
        <f t="shared" si="164"/>
        <v>1</v>
      </c>
      <c r="N2649" s="12" t="s">
        <v>8317</v>
      </c>
      <c r="O2649" t="s">
        <v>8353</v>
      </c>
      <c r="P2649" s="13">
        <f t="shared" si="165"/>
        <v>42200.261793981481</v>
      </c>
      <c r="Q2649" s="13">
        <f t="shared" si="166"/>
        <v>42230.261793981481</v>
      </c>
      <c r="R2649">
        <f t="shared" si="167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>
        <v>6</v>
      </c>
      <c r="L2650" t="s">
        <v>8297</v>
      </c>
      <c r="M2650">
        <f t="shared" si="164"/>
        <v>1</v>
      </c>
      <c r="N2650" s="12" t="s">
        <v>8317</v>
      </c>
      <c r="O2650" t="s">
        <v>8353</v>
      </c>
      <c r="P2650" s="13">
        <f t="shared" si="165"/>
        <v>42408.714814814812</v>
      </c>
      <c r="Q2650" s="13">
        <f t="shared" si="166"/>
        <v>42438.714814814812</v>
      </c>
      <c r="R2650">
        <f t="shared" si="167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>
        <v>3</v>
      </c>
      <c r="L2651" t="s">
        <v>8297</v>
      </c>
      <c r="M2651">
        <f t="shared" si="164"/>
        <v>0</v>
      </c>
      <c r="N2651" s="12" t="s">
        <v>8317</v>
      </c>
      <c r="O2651" t="s">
        <v>8353</v>
      </c>
      <c r="P2651" s="13">
        <f t="shared" si="165"/>
        <v>42341.99700231482</v>
      </c>
      <c r="Q2651" s="13">
        <f t="shared" si="166"/>
        <v>42401.99700231482</v>
      </c>
      <c r="R2651">
        <f t="shared" si="167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>
        <v>5</v>
      </c>
      <c r="L2652" t="s">
        <v>8297</v>
      </c>
      <c r="M2652">
        <f t="shared" si="164"/>
        <v>1</v>
      </c>
      <c r="N2652" s="12" t="s">
        <v>8317</v>
      </c>
      <c r="O2652" t="s">
        <v>8353</v>
      </c>
      <c r="P2652" s="13">
        <f t="shared" si="165"/>
        <v>42695.624340277776</v>
      </c>
      <c r="Q2652" s="13">
        <f t="shared" si="166"/>
        <v>42725.624340277776</v>
      </c>
      <c r="R2652">
        <f t="shared" si="167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>
        <v>17</v>
      </c>
      <c r="L2653" t="s">
        <v>8297</v>
      </c>
      <c r="M2653">
        <f t="shared" si="164"/>
        <v>2</v>
      </c>
      <c r="N2653" s="12" t="s">
        <v>8317</v>
      </c>
      <c r="O2653" t="s">
        <v>8353</v>
      </c>
      <c r="P2653" s="13">
        <f t="shared" si="165"/>
        <v>42327.805659722217</v>
      </c>
      <c r="Q2653" s="13">
        <f t="shared" si="166"/>
        <v>42355.805659722217</v>
      </c>
      <c r="R2653">
        <f t="shared" si="167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>
        <v>11</v>
      </c>
      <c r="L2654" t="s">
        <v>8297</v>
      </c>
      <c r="M2654">
        <f t="shared" si="164"/>
        <v>1</v>
      </c>
      <c r="N2654" s="12" t="s">
        <v>8317</v>
      </c>
      <c r="O2654" t="s">
        <v>8353</v>
      </c>
      <c r="P2654" s="13">
        <f t="shared" si="165"/>
        <v>41953.158854166672</v>
      </c>
      <c r="Q2654" s="13">
        <f t="shared" si="166"/>
        <v>41983.158854166672</v>
      </c>
      <c r="R2654">
        <f t="shared" si="167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>
        <v>70</v>
      </c>
      <c r="L2655" t="s">
        <v>8297</v>
      </c>
      <c r="M2655">
        <f t="shared" si="164"/>
        <v>12</v>
      </c>
      <c r="N2655" s="12" t="s">
        <v>8317</v>
      </c>
      <c r="O2655" t="s">
        <v>8353</v>
      </c>
      <c r="P2655" s="13">
        <f t="shared" si="165"/>
        <v>41771.651932870373</v>
      </c>
      <c r="Q2655" s="13">
        <f t="shared" si="166"/>
        <v>41803.166666666664</v>
      </c>
      <c r="R2655">
        <f t="shared" si="167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>
        <v>6</v>
      </c>
      <c r="L2656" t="s">
        <v>8297</v>
      </c>
      <c r="M2656">
        <f t="shared" si="164"/>
        <v>0</v>
      </c>
      <c r="N2656" s="12" t="s">
        <v>8317</v>
      </c>
      <c r="O2656" t="s">
        <v>8353</v>
      </c>
      <c r="P2656" s="13">
        <f t="shared" si="165"/>
        <v>42055.600995370376</v>
      </c>
      <c r="Q2656" s="13">
        <f t="shared" si="166"/>
        <v>42115.559328703705</v>
      </c>
      <c r="R2656">
        <f t="shared" si="167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>
        <v>43</v>
      </c>
      <c r="L2657" t="s">
        <v>8297</v>
      </c>
      <c r="M2657">
        <f t="shared" si="164"/>
        <v>21</v>
      </c>
      <c r="N2657" s="12" t="s">
        <v>8317</v>
      </c>
      <c r="O2657" t="s">
        <v>8353</v>
      </c>
      <c r="P2657" s="13">
        <f t="shared" si="165"/>
        <v>42381.866284722222</v>
      </c>
      <c r="Q2657" s="13">
        <f t="shared" si="166"/>
        <v>42409.833333333328</v>
      </c>
      <c r="R2657">
        <f t="shared" si="167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>
        <v>152</v>
      </c>
      <c r="L2658" t="s">
        <v>8297</v>
      </c>
      <c r="M2658">
        <f t="shared" si="164"/>
        <v>11</v>
      </c>
      <c r="N2658" s="12" t="s">
        <v>8317</v>
      </c>
      <c r="O2658" t="s">
        <v>8353</v>
      </c>
      <c r="P2658" s="13">
        <f t="shared" si="165"/>
        <v>42767.688518518517</v>
      </c>
      <c r="Q2658" s="13">
        <f t="shared" si="166"/>
        <v>42806.791666666672</v>
      </c>
      <c r="R2658">
        <f t="shared" si="167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>
        <v>59</v>
      </c>
      <c r="L2659" t="s">
        <v>8297</v>
      </c>
      <c r="M2659">
        <f t="shared" si="164"/>
        <v>19</v>
      </c>
      <c r="N2659" s="12" t="s">
        <v>8317</v>
      </c>
      <c r="O2659" t="s">
        <v>8353</v>
      </c>
      <c r="P2659" s="13">
        <f t="shared" si="165"/>
        <v>42551.928854166668</v>
      </c>
      <c r="Q2659" s="13">
        <f t="shared" si="166"/>
        <v>42585.0625</v>
      </c>
      <c r="R2659">
        <f t="shared" si="167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>
        <v>4</v>
      </c>
      <c r="L2660" t="s">
        <v>8297</v>
      </c>
      <c r="M2660">
        <f t="shared" si="164"/>
        <v>0</v>
      </c>
      <c r="N2660" s="12" t="s">
        <v>8317</v>
      </c>
      <c r="O2660" t="s">
        <v>8353</v>
      </c>
      <c r="P2660" s="13">
        <f t="shared" si="165"/>
        <v>42551.884189814817</v>
      </c>
      <c r="Q2660" s="13">
        <f t="shared" si="166"/>
        <v>42581.884189814817</v>
      </c>
      <c r="R2660">
        <f t="shared" si="167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>
        <v>10</v>
      </c>
      <c r="L2661" t="s">
        <v>8297</v>
      </c>
      <c r="M2661">
        <f t="shared" si="164"/>
        <v>3</v>
      </c>
      <c r="N2661" s="12" t="s">
        <v>8317</v>
      </c>
      <c r="O2661" t="s">
        <v>8353</v>
      </c>
      <c r="P2661" s="13">
        <f t="shared" si="165"/>
        <v>42082.069560185191</v>
      </c>
      <c r="Q2661" s="13">
        <f t="shared" si="166"/>
        <v>42112.069560185191</v>
      </c>
      <c r="R2661">
        <f t="shared" si="167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>
        <v>5</v>
      </c>
      <c r="L2662" t="s">
        <v>8297</v>
      </c>
      <c r="M2662">
        <f t="shared" si="164"/>
        <v>0</v>
      </c>
      <c r="N2662" s="12" t="s">
        <v>8317</v>
      </c>
      <c r="O2662" t="s">
        <v>8353</v>
      </c>
      <c r="P2662" s="13">
        <f t="shared" si="165"/>
        <v>42272.713171296295</v>
      </c>
      <c r="Q2662" s="13">
        <f t="shared" si="166"/>
        <v>42332.754837962959</v>
      </c>
      <c r="R2662">
        <f t="shared" si="167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>
        <v>60</v>
      </c>
      <c r="L2663" t="s">
        <v>8298</v>
      </c>
      <c r="M2663">
        <f t="shared" si="164"/>
        <v>103</v>
      </c>
      <c r="N2663" s="12" t="s">
        <v>8317</v>
      </c>
      <c r="O2663" t="s">
        <v>8354</v>
      </c>
      <c r="P2663" s="13">
        <f t="shared" si="165"/>
        <v>41542.958449074074</v>
      </c>
      <c r="Q2663" s="13">
        <f t="shared" si="166"/>
        <v>41572.958449074074</v>
      </c>
      <c r="R2663">
        <f t="shared" si="167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>
        <v>80</v>
      </c>
      <c r="L2664" t="s">
        <v>8298</v>
      </c>
      <c r="M2664">
        <f t="shared" si="164"/>
        <v>107</v>
      </c>
      <c r="N2664" s="12" t="s">
        <v>8317</v>
      </c>
      <c r="O2664" t="s">
        <v>8354</v>
      </c>
      <c r="P2664" s="13">
        <f t="shared" si="165"/>
        <v>42207.746678240743</v>
      </c>
      <c r="Q2664" s="13">
        <f t="shared" si="166"/>
        <v>42237.746678240743</v>
      </c>
      <c r="R2664">
        <f t="shared" si="167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>
        <v>56</v>
      </c>
      <c r="L2665" t="s">
        <v>8298</v>
      </c>
      <c r="M2665">
        <f t="shared" si="164"/>
        <v>105</v>
      </c>
      <c r="N2665" s="12" t="s">
        <v>8317</v>
      </c>
      <c r="O2665" t="s">
        <v>8354</v>
      </c>
      <c r="P2665" s="13">
        <f t="shared" si="165"/>
        <v>42222.622766203705</v>
      </c>
      <c r="Q2665" s="13">
        <f t="shared" si="166"/>
        <v>42251.625</v>
      </c>
      <c r="R2665">
        <f t="shared" si="167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>
        <v>104</v>
      </c>
      <c r="L2666" t="s">
        <v>8298</v>
      </c>
      <c r="M2666">
        <f t="shared" si="164"/>
        <v>103</v>
      </c>
      <c r="N2666" s="12" t="s">
        <v>8317</v>
      </c>
      <c r="O2666" t="s">
        <v>8354</v>
      </c>
      <c r="P2666" s="13">
        <f t="shared" si="165"/>
        <v>42313.02542824074</v>
      </c>
      <c r="Q2666" s="13">
        <f t="shared" si="166"/>
        <v>42347.290972222225</v>
      </c>
      <c r="R2666">
        <f t="shared" si="167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>
        <v>46</v>
      </c>
      <c r="L2667" t="s">
        <v>8298</v>
      </c>
      <c r="M2667">
        <f t="shared" si="164"/>
        <v>123</v>
      </c>
      <c r="N2667" s="12" t="s">
        <v>8317</v>
      </c>
      <c r="O2667" t="s">
        <v>8354</v>
      </c>
      <c r="P2667" s="13">
        <f t="shared" si="165"/>
        <v>42083.895532407405</v>
      </c>
      <c r="Q2667" s="13">
        <f t="shared" si="166"/>
        <v>42128.895532407405</v>
      </c>
      <c r="R2667">
        <f t="shared" si="167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>
        <v>206</v>
      </c>
      <c r="L2668" t="s">
        <v>8298</v>
      </c>
      <c r="M2668">
        <f t="shared" si="164"/>
        <v>159</v>
      </c>
      <c r="N2668" s="12" t="s">
        <v>8317</v>
      </c>
      <c r="O2668" t="s">
        <v>8354</v>
      </c>
      <c r="P2668" s="13">
        <f t="shared" si="165"/>
        <v>42235.764340277776</v>
      </c>
      <c r="Q2668" s="13">
        <f t="shared" si="166"/>
        <v>42272.875</v>
      </c>
      <c r="R2668">
        <f t="shared" si="167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>
        <v>18</v>
      </c>
      <c r="L2669" t="s">
        <v>8298</v>
      </c>
      <c r="M2669">
        <f t="shared" si="164"/>
        <v>111</v>
      </c>
      <c r="N2669" s="12" t="s">
        <v>8317</v>
      </c>
      <c r="O2669" t="s">
        <v>8354</v>
      </c>
      <c r="P2669" s="13">
        <f t="shared" si="165"/>
        <v>42380.926111111112</v>
      </c>
      <c r="Q2669" s="13">
        <f t="shared" si="166"/>
        <v>42410.926111111112</v>
      </c>
      <c r="R2669">
        <f t="shared" si="167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>
        <v>28</v>
      </c>
      <c r="L2670" t="s">
        <v>8298</v>
      </c>
      <c r="M2670">
        <f t="shared" si="164"/>
        <v>171</v>
      </c>
      <c r="N2670" s="12" t="s">
        <v>8317</v>
      </c>
      <c r="O2670" t="s">
        <v>8354</v>
      </c>
      <c r="P2670" s="13">
        <f t="shared" si="165"/>
        <v>42275.588715277772</v>
      </c>
      <c r="Q2670" s="13">
        <f t="shared" si="166"/>
        <v>42317.60555555555</v>
      </c>
      <c r="R2670">
        <f t="shared" si="167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>
        <v>11</v>
      </c>
      <c r="L2671" t="s">
        <v>8298</v>
      </c>
      <c r="M2671">
        <f t="shared" si="164"/>
        <v>125</v>
      </c>
      <c r="N2671" s="12" t="s">
        <v>8317</v>
      </c>
      <c r="O2671" t="s">
        <v>8354</v>
      </c>
      <c r="P2671" s="13">
        <f t="shared" si="165"/>
        <v>42319.035833333335</v>
      </c>
      <c r="Q2671" s="13">
        <f t="shared" si="166"/>
        <v>42379.035833333335</v>
      </c>
      <c r="R2671">
        <f t="shared" si="167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>
        <v>60</v>
      </c>
      <c r="L2672" t="s">
        <v>8298</v>
      </c>
      <c r="M2672">
        <f t="shared" si="164"/>
        <v>6</v>
      </c>
      <c r="N2672" s="12" t="s">
        <v>8317</v>
      </c>
      <c r="O2672" t="s">
        <v>8354</v>
      </c>
      <c r="P2672" s="13">
        <f t="shared" si="165"/>
        <v>41821.020601851851</v>
      </c>
      <c r="Q2672" s="13">
        <f t="shared" si="166"/>
        <v>41849.020601851851</v>
      </c>
      <c r="R2672">
        <f t="shared" si="167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>
        <v>84</v>
      </c>
      <c r="L2673" t="s">
        <v>8298</v>
      </c>
      <c r="M2673">
        <f t="shared" si="164"/>
        <v>11</v>
      </c>
      <c r="N2673" s="12" t="s">
        <v>8317</v>
      </c>
      <c r="O2673" t="s">
        <v>8354</v>
      </c>
      <c r="P2673" s="13">
        <f t="shared" si="165"/>
        <v>41962.749027777783</v>
      </c>
      <c r="Q2673" s="13">
        <f t="shared" si="166"/>
        <v>41992.818055555559</v>
      </c>
      <c r="R2673">
        <f t="shared" si="167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>
        <v>47</v>
      </c>
      <c r="L2674" t="s">
        <v>8298</v>
      </c>
      <c r="M2674">
        <f t="shared" si="164"/>
        <v>33</v>
      </c>
      <c r="N2674" s="12" t="s">
        <v>8317</v>
      </c>
      <c r="O2674" t="s">
        <v>8354</v>
      </c>
      <c r="P2674" s="13">
        <f t="shared" si="165"/>
        <v>42344.884143518517</v>
      </c>
      <c r="Q2674" s="13">
        <f t="shared" si="166"/>
        <v>42366.25</v>
      </c>
      <c r="R2674">
        <f t="shared" si="167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>
        <v>66</v>
      </c>
      <c r="L2675" t="s">
        <v>8298</v>
      </c>
      <c r="M2675">
        <f t="shared" si="164"/>
        <v>28</v>
      </c>
      <c r="N2675" s="12" t="s">
        <v>8317</v>
      </c>
      <c r="O2675" t="s">
        <v>8354</v>
      </c>
      <c r="P2675" s="13">
        <f t="shared" si="165"/>
        <v>41912.541655092595</v>
      </c>
      <c r="Q2675" s="13">
        <f t="shared" si="166"/>
        <v>41941.947916666664</v>
      </c>
      <c r="R2675">
        <f t="shared" si="167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>
        <v>171</v>
      </c>
      <c r="L2676" t="s">
        <v>8298</v>
      </c>
      <c r="M2676">
        <f t="shared" si="164"/>
        <v>63</v>
      </c>
      <c r="N2676" s="12" t="s">
        <v>8317</v>
      </c>
      <c r="O2676" t="s">
        <v>8354</v>
      </c>
      <c r="P2676" s="13">
        <f t="shared" si="165"/>
        <v>42529.632754629631</v>
      </c>
      <c r="Q2676" s="13">
        <f t="shared" si="166"/>
        <v>42556.207638888889</v>
      </c>
      <c r="R2676">
        <f t="shared" si="167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>
        <v>29</v>
      </c>
      <c r="L2677" t="s">
        <v>8298</v>
      </c>
      <c r="M2677">
        <f t="shared" si="164"/>
        <v>8</v>
      </c>
      <c r="N2677" s="12" t="s">
        <v>8317</v>
      </c>
      <c r="O2677" t="s">
        <v>8354</v>
      </c>
      <c r="P2677" s="13">
        <f t="shared" si="165"/>
        <v>41923.857511574075</v>
      </c>
      <c r="Q2677" s="13">
        <f t="shared" si="166"/>
        <v>41953.899178240739</v>
      </c>
      <c r="R2677">
        <f t="shared" si="167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>
        <v>9</v>
      </c>
      <c r="L2678" t="s">
        <v>8298</v>
      </c>
      <c r="M2678">
        <f t="shared" si="164"/>
        <v>50</v>
      </c>
      <c r="N2678" s="12" t="s">
        <v>8317</v>
      </c>
      <c r="O2678" t="s">
        <v>8354</v>
      </c>
      <c r="P2678" s="13">
        <f t="shared" si="165"/>
        <v>42482.624699074076</v>
      </c>
      <c r="Q2678" s="13">
        <f t="shared" si="166"/>
        <v>42512.624699074076</v>
      </c>
      <c r="R2678">
        <f t="shared" si="167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>
        <v>27</v>
      </c>
      <c r="L2679" t="s">
        <v>8298</v>
      </c>
      <c r="M2679">
        <f t="shared" si="164"/>
        <v>18</v>
      </c>
      <c r="N2679" s="12" t="s">
        <v>8317</v>
      </c>
      <c r="O2679" t="s">
        <v>8354</v>
      </c>
      <c r="P2679" s="13">
        <f t="shared" si="165"/>
        <v>41793.029432870368</v>
      </c>
      <c r="Q2679" s="13">
        <f t="shared" si="166"/>
        <v>41823.029432870368</v>
      </c>
      <c r="R2679">
        <f t="shared" si="167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>
        <v>2</v>
      </c>
      <c r="L2680" t="s">
        <v>8298</v>
      </c>
      <c r="M2680">
        <f t="shared" si="164"/>
        <v>0</v>
      </c>
      <c r="N2680" s="12" t="s">
        <v>8317</v>
      </c>
      <c r="O2680" t="s">
        <v>8354</v>
      </c>
      <c r="P2680" s="13">
        <f t="shared" si="165"/>
        <v>42241.798206018517</v>
      </c>
      <c r="Q2680" s="13">
        <f t="shared" si="166"/>
        <v>42271.798206018517</v>
      </c>
      <c r="R2680">
        <f t="shared" si="167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>
        <v>3</v>
      </c>
      <c r="L2681" t="s">
        <v>8298</v>
      </c>
      <c r="M2681">
        <f t="shared" si="164"/>
        <v>0</v>
      </c>
      <c r="N2681" s="12" t="s">
        <v>8317</v>
      </c>
      <c r="O2681" t="s">
        <v>8354</v>
      </c>
      <c r="P2681" s="13">
        <f t="shared" si="165"/>
        <v>42033.001087962963</v>
      </c>
      <c r="Q2681" s="13">
        <f t="shared" si="166"/>
        <v>42063.001087962963</v>
      </c>
      <c r="R2681">
        <f t="shared" si="167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>
        <v>4</v>
      </c>
      <c r="L2682" t="s">
        <v>8298</v>
      </c>
      <c r="M2682">
        <f t="shared" si="164"/>
        <v>1</v>
      </c>
      <c r="N2682" s="12" t="s">
        <v>8317</v>
      </c>
      <c r="O2682" t="s">
        <v>8354</v>
      </c>
      <c r="P2682" s="13">
        <f t="shared" si="165"/>
        <v>42436.211701388893</v>
      </c>
      <c r="Q2682" s="13">
        <f t="shared" si="166"/>
        <v>42466.170034722221</v>
      </c>
      <c r="R2682">
        <f t="shared" si="167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>
        <v>2</v>
      </c>
      <c r="L2683" t="s">
        <v>8280</v>
      </c>
      <c r="M2683">
        <f t="shared" si="164"/>
        <v>1</v>
      </c>
      <c r="N2683" s="12" t="s">
        <v>8334</v>
      </c>
      <c r="O2683" t="s">
        <v>8335</v>
      </c>
      <c r="P2683" s="13">
        <f t="shared" si="165"/>
        <v>41805.895254629628</v>
      </c>
      <c r="Q2683" s="13">
        <f t="shared" si="166"/>
        <v>41830.895254629628</v>
      </c>
      <c r="R2683">
        <f t="shared" si="167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>
        <v>20</v>
      </c>
      <c r="L2684" t="s">
        <v>8280</v>
      </c>
      <c r="M2684">
        <f t="shared" si="164"/>
        <v>28</v>
      </c>
      <c r="N2684" s="12" t="s">
        <v>8334</v>
      </c>
      <c r="O2684" t="s">
        <v>8335</v>
      </c>
      <c r="P2684" s="13">
        <f t="shared" si="165"/>
        <v>41932.871990740743</v>
      </c>
      <c r="Q2684" s="13">
        <f t="shared" si="166"/>
        <v>41965.249305555553</v>
      </c>
      <c r="R2684">
        <f t="shared" si="167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>
        <v>3</v>
      </c>
      <c r="L2685" t="s">
        <v>8280</v>
      </c>
      <c r="M2685">
        <f t="shared" si="164"/>
        <v>0</v>
      </c>
      <c r="N2685" s="12" t="s">
        <v>8334</v>
      </c>
      <c r="O2685" t="s">
        <v>8335</v>
      </c>
      <c r="P2685" s="13">
        <f t="shared" si="165"/>
        <v>42034.75509259259</v>
      </c>
      <c r="Q2685" s="13">
        <f t="shared" si="166"/>
        <v>42064.75509259259</v>
      </c>
      <c r="R2685">
        <f t="shared" si="167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>
        <v>4</v>
      </c>
      <c r="L2686" t="s">
        <v>8280</v>
      </c>
      <c r="M2686">
        <f t="shared" si="164"/>
        <v>1</v>
      </c>
      <c r="N2686" s="12" t="s">
        <v>8334</v>
      </c>
      <c r="O2686" t="s">
        <v>8335</v>
      </c>
      <c r="P2686" s="13">
        <f t="shared" si="165"/>
        <v>41820.914641203701</v>
      </c>
      <c r="Q2686" s="13">
        <f t="shared" si="166"/>
        <v>41860.914641203701</v>
      </c>
      <c r="R2686">
        <f t="shared" si="167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>
        <v>1</v>
      </c>
      <c r="L2687" t="s">
        <v>8280</v>
      </c>
      <c r="M2687">
        <f t="shared" si="164"/>
        <v>0</v>
      </c>
      <c r="N2687" s="12" t="s">
        <v>8334</v>
      </c>
      <c r="O2687" t="s">
        <v>8335</v>
      </c>
      <c r="P2687" s="13">
        <f t="shared" si="165"/>
        <v>42061.69594907407</v>
      </c>
      <c r="Q2687" s="13">
        <f t="shared" si="166"/>
        <v>42121.654282407413</v>
      </c>
      <c r="R2687">
        <f t="shared" si="167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>
        <v>0</v>
      </c>
      <c r="L2688" t="s">
        <v>8280</v>
      </c>
      <c r="M2688">
        <f t="shared" si="164"/>
        <v>0</v>
      </c>
      <c r="N2688" s="12" t="s">
        <v>8334</v>
      </c>
      <c r="O2688" t="s">
        <v>8335</v>
      </c>
      <c r="P2688" s="13">
        <f t="shared" si="165"/>
        <v>41892.974803240737</v>
      </c>
      <c r="Q2688" s="13">
        <f t="shared" si="166"/>
        <v>41912.974803240737</v>
      </c>
      <c r="R2688">
        <f t="shared" si="167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>
        <v>0</v>
      </c>
      <c r="L2689" t="s">
        <v>8280</v>
      </c>
      <c r="M2689">
        <f t="shared" si="164"/>
        <v>0</v>
      </c>
      <c r="N2689" s="12" t="s">
        <v>8334</v>
      </c>
      <c r="O2689" t="s">
        <v>8335</v>
      </c>
      <c r="P2689" s="13">
        <f t="shared" si="165"/>
        <v>42154.64025462963</v>
      </c>
      <c r="Q2689" s="13">
        <f t="shared" si="166"/>
        <v>42184.64025462963</v>
      </c>
      <c r="R2689">
        <f t="shared" si="167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>
        <v>14</v>
      </c>
      <c r="L2690" t="s">
        <v>8280</v>
      </c>
      <c r="M2690">
        <f t="shared" ref="M2690:M2753" si="168">ROUND(E2690/D2690*100,0)</f>
        <v>0</v>
      </c>
      <c r="N2690" s="12" t="s">
        <v>8334</v>
      </c>
      <c r="O2690" t="s">
        <v>8335</v>
      </c>
      <c r="P2690" s="13">
        <f t="shared" ref="P2690:P2753" si="169">(((J2690/60)/60)/24)+DATE(1970,1,1)</f>
        <v>42028.118865740747</v>
      </c>
      <c r="Q2690" s="13">
        <f t="shared" ref="Q2690:Q2753" si="170">(((I2690/60)/60)/24)+DATE(1970,1,1)</f>
        <v>42059.125</v>
      </c>
      <c r="R2690">
        <f t="shared" si="167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>
        <v>1</v>
      </c>
      <c r="L2691" t="s">
        <v>8280</v>
      </c>
      <c r="M2691">
        <f t="shared" si="168"/>
        <v>0</v>
      </c>
      <c r="N2691" s="12" t="s">
        <v>8334</v>
      </c>
      <c r="O2691" t="s">
        <v>8335</v>
      </c>
      <c r="P2691" s="13">
        <f t="shared" si="169"/>
        <v>42551.961689814809</v>
      </c>
      <c r="Q2691" s="13">
        <f t="shared" si="170"/>
        <v>42581.961689814809</v>
      </c>
      <c r="R2691">
        <f t="shared" ref="R2691:R2754" si="171">YEAR(P2691)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>
        <v>118</v>
      </c>
      <c r="L2692" t="s">
        <v>8280</v>
      </c>
      <c r="M2692">
        <f t="shared" si="168"/>
        <v>11</v>
      </c>
      <c r="N2692" s="12" t="s">
        <v>8334</v>
      </c>
      <c r="O2692" t="s">
        <v>8335</v>
      </c>
      <c r="P2692" s="13">
        <f t="shared" si="169"/>
        <v>42113.105046296296</v>
      </c>
      <c r="Q2692" s="13">
        <f t="shared" si="170"/>
        <v>42158.105046296296</v>
      </c>
      <c r="R2692">
        <f t="shared" si="171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>
        <v>2</v>
      </c>
      <c r="L2693" t="s">
        <v>8280</v>
      </c>
      <c r="M2693">
        <f t="shared" si="168"/>
        <v>0</v>
      </c>
      <c r="N2693" s="12" t="s">
        <v>8334</v>
      </c>
      <c r="O2693" t="s">
        <v>8335</v>
      </c>
      <c r="P2693" s="13">
        <f t="shared" si="169"/>
        <v>42089.724039351851</v>
      </c>
      <c r="Q2693" s="13">
        <f t="shared" si="170"/>
        <v>42134.724039351851</v>
      </c>
      <c r="R2693">
        <f t="shared" si="171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>
        <v>1</v>
      </c>
      <c r="L2694" t="s">
        <v>8280</v>
      </c>
      <c r="M2694">
        <f t="shared" si="168"/>
        <v>1</v>
      </c>
      <c r="N2694" s="12" t="s">
        <v>8334</v>
      </c>
      <c r="O2694" t="s">
        <v>8335</v>
      </c>
      <c r="P2694" s="13">
        <f t="shared" si="169"/>
        <v>42058.334027777775</v>
      </c>
      <c r="Q2694" s="13">
        <f t="shared" si="170"/>
        <v>42088.292361111111</v>
      </c>
      <c r="R2694">
        <f t="shared" si="171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>
        <v>3</v>
      </c>
      <c r="L2695" t="s">
        <v>8280</v>
      </c>
      <c r="M2695">
        <f t="shared" si="168"/>
        <v>1</v>
      </c>
      <c r="N2695" s="12" t="s">
        <v>8334</v>
      </c>
      <c r="O2695" t="s">
        <v>8335</v>
      </c>
      <c r="P2695" s="13">
        <f t="shared" si="169"/>
        <v>41834.138495370367</v>
      </c>
      <c r="Q2695" s="13">
        <f t="shared" si="170"/>
        <v>41864.138495370367</v>
      </c>
      <c r="R2695">
        <f t="shared" si="171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>
        <v>1</v>
      </c>
      <c r="L2696" t="s">
        <v>8280</v>
      </c>
      <c r="M2696">
        <f t="shared" si="168"/>
        <v>0</v>
      </c>
      <c r="N2696" s="12" t="s">
        <v>8334</v>
      </c>
      <c r="O2696" t="s">
        <v>8335</v>
      </c>
      <c r="P2696" s="13">
        <f t="shared" si="169"/>
        <v>41878.140497685185</v>
      </c>
      <c r="Q2696" s="13">
        <f t="shared" si="170"/>
        <v>41908.140497685185</v>
      </c>
      <c r="R2696">
        <f t="shared" si="171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>
        <v>3</v>
      </c>
      <c r="L2697" t="s">
        <v>8280</v>
      </c>
      <c r="M2697">
        <f t="shared" si="168"/>
        <v>0</v>
      </c>
      <c r="N2697" s="12" t="s">
        <v>8334</v>
      </c>
      <c r="O2697" t="s">
        <v>8335</v>
      </c>
      <c r="P2697" s="13">
        <f t="shared" si="169"/>
        <v>42048.181921296295</v>
      </c>
      <c r="Q2697" s="13">
        <f t="shared" si="170"/>
        <v>42108.14025462963</v>
      </c>
      <c r="R2697">
        <f t="shared" si="171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>
        <v>38</v>
      </c>
      <c r="L2698" t="s">
        <v>8280</v>
      </c>
      <c r="M2698">
        <f t="shared" si="168"/>
        <v>6</v>
      </c>
      <c r="N2698" s="12" t="s">
        <v>8334</v>
      </c>
      <c r="O2698" t="s">
        <v>8335</v>
      </c>
      <c r="P2698" s="13">
        <f t="shared" si="169"/>
        <v>41964.844444444447</v>
      </c>
      <c r="Q2698" s="13">
        <f t="shared" si="170"/>
        <v>41998.844444444447</v>
      </c>
      <c r="R2698">
        <f t="shared" si="171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>
        <v>52</v>
      </c>
      <c r="L2699" t="s">
        <v>8280</v>
      </c>
      <c r="M2699">
        <f t="shared" si="168"/>
        <v>26</v>
      </c>
      <c r="N2699" s="12" t="s">
        <v>8334</v>
      </c>
      <c r="O2699" t="s">
        <v>8335</v>
      </c>
      <c r="P2699" s="13">
        <f t="shared" si="169"/>
        <v>42187.940081018518</v>
      </c>
      <c r="Q2699" s="13">
        <f t="shared" si="170"/>
        <v>42218.916666666672</v>
      </c>
      <c r="R2699">
        <f t="shared" si="171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>
        <v>2</v>
      </c>
      <c r="L2700" t="s">
        <v>8280</v>
      </c>
      <c r="M2700">
        <f t="shared" si="168"/>
        <v>0</v>
      </c>
      <c r="N2700" s="12" t="s">
        <v>8334</v>
      </c>
      <c r="O2700" t="s">
        <v>8335</v>
      </c>
      <c r="P2700" s="13">
        <f t="shared" si="169"/>
        <v>41787.898240740738</v>
      </c>
      <c r="Q2700" s="13">
        <f t="shared" si="170"/>
        <v>41817.898240740738</v>
      </c>
      <c r="R2700">
        <f t="shared" si="171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>
        <v>0</v>
      </c>
      <c r="L2701" t="s">
        <v>8280</v>
      </c>
      <c r="M2701">
        <f t="shared" si="168"/>
        <v>0</v>
      </c>
      <c r="N2701" s="12" t="s">
        <v>8334</v>
      </c>
      <c r="O2701" t="s">
        <v>8335</v>
      </c>
      <c r="P2701" s="13">
        <f t="shared" si="169"/>
        <v>41829.896562499998</v>
      </c>
      <c r="Q2701" s="13">
        <f t="shared" si="170"/>
        <v>41859.896562499998</v>
      </c>
      <c r="R2701">
        <f t="shared" si="171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>
        <v>4</v>
      </c>
      <c r="L2702" t="s">
        <v>8280</v>
      </c>
      <c r="M2702">
        <f t="shared" si="168"/>
        <v>1</v>
      </c>
      <c r="N2702" s="12" t="s">
        <v>8334</v>
      </c>
      <c r="O2702" t="s">
        <v>8335</v>
      </c>
      <c r="P2702" s="13">
        <f t="shared" si="169"/>
        <v>41870.87467592593</v>
      </c>
      <c r="Q2702" s="13">
        <f t="shared" si="170"/>
        <v>41900.87467592593</v>
      </c>
      <c r="R2702">
        <f t="shared" si="171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>
        <v>46</v>
      </c>
      <c r="L2703" t="s">
        <v>8299</v>
      </c>
      <c r="M2703">
        <f t="shared" si="168"/>
        <v>46</v>
      </c>
      <c r="N2703" s="12" t="s">
        <v>8315</v>
      </c>
      <c r="O2703" t="s">
        <v>8355</v>
      </c>
      <c r="P2703" s="13">
        <f t="shared" si="169"/>
        <v>42801.774699074071</v>
      </c>
      <c r="Q2703" s="13">
        <f t="shared" si="170"/>
        <v>42832.733032407406</v>
      </c>
      <c r="R2703">
        <f t="shared" si="171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>
        <v>26</v>
      </c>
      <c r="L2704" t="s">
        <v>8299</v>
      </c>
      <c r="M2704">
        <f t="shared" si="168"/>
        <v>34</v>
      </c>
      <c r="N2704" s="12" t="s">
        <v>8315</v>
      </c>
      <c r="O2704" t="s">
        <v>8355</v>
      </c>
      <c r="P2704" s="13">
        <f t="shared" si="169"/>
        <v>42800.801817129628</v>
      </c>
      <c r="Q2704" s="13">
        <f t="shared" si="170"/>
        <v>42830.760150462964</v>
      </c>
      <c r="R2704">
        <f t="shared" si="171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>
        <v>45</v>
      </c>
      <c r="L2705" t="s">
        <v>8299</v>
      </c>
      <c r="M2705">
        <f t="shared" si="168"/>
        <v>104</v>
      </c>
      <c r="N2705" s="12" t="s">
        <v>8315</v>
      </c>
      <c r="O2705" t="s">
        <v>8355</v>
      </c>
      <c r="P2705" s="13">
        <f t="shared" si="169"/>
        <v>42756.690162037034</v>
      </c>
      <c r="Q2705" s="13">
        <f t="shared" si="170"/>
        <v>42816.648495370369</v>
      </c>
      <c r="R2705">
        <f t="shared" si="171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>
        <v>7</v>
      </c>
      <c r="L2706" t="s">
        <v>8299</v>
      </c>
      <c r="M2706">
        <f t="shared" si="168"/>
        <v>6</v>
      </c>
      <c r="N2706" s="12" t="s">
        <v>8315</v>
      </c>
      <c r="O2706" t="s">
        <v>8355</v>
      </c>
      <c r="P2706" s="13">
        <f t="shared" si="169"/>
        <v>42787.862430555557</v>
      </c>
      <c r="Q2706" s="13">
        <f t="shared" si="170"/>
        <v>42830.820763888885</v>
      </c>
      <c r="R2706">
        <f t="shared" si="171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>
        <v>8</v>
      </c>
      <c r="L2707" t="s">
        <v>8299</v>
      </c>
      <c r="M2707">
        <f t="shared" si="168"/>
        <v>11</v>
      </c>
      <c r="N2707" s="12" t="s">
        <v>8315</v>
      </c>
      <c r="O2707" t="s">
        <v>8355</v>
      </c>
      <c r="P2707" s="13">
        <f t="shared" si="169"/>
        <v>42773.916180555556</v>
      </c>
      <c r="Q2707" s="13">
        <f t="shared" si="170"/>
        <v>42818.874513888892</v>
      </c>
      <c r="R2707">
        <f t="shared" si="171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>
        <v>263</v>
      </c>
      <c r="L2708" t="s">
        <v>8299</v>
      </c>
      <c r="M2708">
        <f t="shared" si="168"/>
        <v>112</v>
      </c>
      <c r="N2708" s="12" t="s">
        <v>8315</v>
      </c>
      <c r="O2708" t="s">
        <v>8355</v>
      </c>
      <c r="P2708" s="13">
        <f t="shared" si="169"/>
        <v>41899.294942129629</v>
      </c>
      <c r="Q2708" s="13">
        <f t="shared" si="170"/>
        <v>41928.290972222225</v>
      </c>
      <c r="R2708">
        <f t="shared" si="171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>
        <v>394</v>
      </c>
      <c r="L2709" t="s">
        <v>8299</v>
      </c>
      <c r="M2709">
        <f t="shared" si="168"/>
        <v>351</v>
      </c>
      <c r="N2709" s="12" t="s">
        <v>8315</v>
      </c>
      <c r="O2709" t="s">
        <v>8355</v>
      </c>
      <c r="P2709" s="13">
        <f t="shared" si="169"/>
        <v>41391.782905092594</v>
      </c>
      <c r="Q2709" s="13">
        <f t="shared" si="170"/>
        <v>41421.290972222225</v>
      </c>
      <c r="R2709">
        <f t="shared" si="171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>
        <v>1049</v>
      </c>
      <c r="L2710" t="s">
        <v>8299</v>
      </c>
      <c r="M2710">
        <f t="shared" si="168"/>
        <v>233</v>
      </c>
      <c r="N2710" s="12" t="s">
        <v>8315</v>
      </c>
      <c r="O2710" t="s">
        <v>8355</v>
      </c>
      <c r="P2710" s="13">
        <f t="shared" si="169"/>
        <v>42512.698217592595</v>
      </c>
      <c r="Q2710" s="13">
        <f t="shared" si="170"/>
        <v>42572.698217592595</v>
      </c>
      <c r="R2710">
        <f t="shared" si="171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>
        <v>308</v>
      </c>
      <c r="L2711" t="s">
        <v>8299</v>
      </c>
      <c r="M2711">
        <f t="shared" si="168"/>
        <v>102</v>
      </c>
      <c r="N2711" s="12" t="s">
        <v>8315</v>
      </c>
      <c r="O2711" t="s">
        <v>8355</v>
      </c>
      <c r="P2711" s="13">
        <f t="shared" si="169"/>
        <v>42612.149780092594</v>
      </c>
      <c r="Q2711" s="13">
        <f t="shared" si="170"/>
        <v>42647.165972222225</v>
      </c>
      <c r="R2711">
        <f t="shared" si="171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>
        <v>1088</v>
      </c>
      <c r="L2712" t="s">
        <v>8299</v>
      </c>
      <c r="M2712">
        <f t="shared" si="168"/>
        <v>154</v>
      </c>
      <c r="N2712" s="12" t="s">
        <v>8315</v>
      </c>
      <c r="O2712" t="s">
        <v>8355</v>
      </c>
      <c r="P2712" s="13">
        <f t="shared" si="169"/>
        <v>41828.229490740741</v>
      </c>
      <c r="Q2712" s="13">
        <f t="shared" si="170"/>
        <v>41860.083333333336</v>
      </c>
      <c r="R2712">
        <f t="shared" si="171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>
        <v>73</v>
      </c>
      <c r="L2713" t="s">
        <v>8299</v>
      </c>
      <c r="M2713">
        <f t="shared" si="168"/>
        <v>101</v>
      </c>
      <c r="N2713" s="12" t="s">
        <v>8315</v>
      </c>
      <c r="O2713" t="s">
        <v>8355</v>
      </c>
      <c r="P2713" s="13">
        <f t="shared" si="169"/>
        <v>41780.745254629634</v>
      </c>
      <c r="Q2713" s="13">
        <f t="shared" si="170"/>
        <v>41810.917361111111</v>
      </c>
      <c r="R2713">
        <f t="shared" si="171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>
        <v>143</v>
      </c>
      <c r="L2714" t="s">
        <v>8299</v>
      </c>
      <c r="M2714">
        <f t="shared" si="168"/>
        <v>131</v>
      </c>
      <c r="N2714" s="12" t="s">
        <v>8315</v>
      </c>
      <c r="O2714" t="s">
        <v>8355</v>
      </c>
      <c r="P2714" s="13">
        <f t="shared" si="169"/>
        <v>41432.062037037038</v>
      </c>
      <c r="Q2714" s="13">
        <f t="shared" si="170"/>
        <v>41468.75</v>
      </c>
      <c r="R2714">
        <f t="shared" si="171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>
        <v>1420</v>
      </c>
      <c r="L2715" t="s">
        <v>8299</v>
      </c>
      <c r="M2715">
        <f t="shared" si="168"/>
        <v>102</v>
      </c>
      <c r="N2715" s="12" t="s">
        <v>8315</v>
      </c>
      <c r="O2715" t="s">
        <v>8355</v>
      </c>
      <c r="P2715" s="13">
        <f t="shared" si="169"/>
        <v>42322.653749999998</v>
      </c>
      <c r="Q2715" s="13">
        <f t="shared" si="170"/>
        <v>42362.653749999998</v>
      </c>
      <c r="R2715">
        <f t="shared" si="171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>
        <v>305</v>
      </c>
      <c r="L2716" t="s">
        <v>8299</v>
      </c>
      <c r="M2716">
        <f t="shared" si="168"/>
        <v>116</v>
      </c>
      <c r="N2716" s="12" t="s">
        <v>8315</v>
      </c>
      <c r="O2716" t="s">
        <v>8355</v>
      </c>
      <c r="P2716" s="13">
        <f t="shared" si="169"/>
        <v>42629.655046296291</v>
      </c>
      <c r="Q2716" s="13">
        <f t="shared" si="170"/>
        <v>42657.958333333328</v>
      </c>
      <c r="R2716">
        <f t="shared" si="171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>
        <v>551</v>
      </c>
      <c r="L2717" t="s">
        <v>8299</v>
      </c>
      <c r="M2717">
        <f t="shared" si="168"/>
        <v>265</v>
      </c>
      <c r="N2717" s="12" t="s">
        <v>8315</v>
      </c>
      <c r="O2717" t="s">
        <v>8355</v>
      </c>
      <c r="P2717" s="13">
        <f t="shared" si="169"/>
        <v>42387.398472222223</v>
      </c>
      <c r="Q2717" s="13">
        <f t="shared" si="170"/>
        <v>42421.398472222223</v>
      </c>
      <c r="R2717">
        <f t="shared" si="171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>
        <v>187</v>
      </c>
      <c r="L2718" t="s">
        <v>8299</v>
      </c>
      <c r="M2718">
        <f t="shared" si="168"/>
        <v>120</v>
      </c>
      <c r="N2718" s="12" t="s">
        <v>8315</v>
      </c>
      <c r="O2718" t="s">
        <v>8355</v>
      </c>
      <c r="P2718" s="13">
        <f t="shared" si="169"/>
        <v>42255.333252314813</v>
      </c>
      <c r="Q2718" s="13">
        <f t="shared" si="170"/>
        <v>42285.333252314813</v>
      </c>
      <c r="R2718">
        <f t="shared" si="171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>
        <v>325</v>
      </c>
      <c r="L2719" t="s">
        <v>8299</v>
      </c>
      <c r="M2719">
        <f t="shared" si="168"/>
        <v>120</v>
      </c>
      <c r="N2719" s="12" t="s">
        <v>8315</v>
      </c>
      <c r="O2719" t="s">
        <v>8355</v>
      </c>
      <c r="P2719" s="13">
        <f t="shared" si="169"/>
        <v>41934.914918981485</v>
      </c>
      <c r="Q2719" s="13">
        <f t="shared" si="170"/>
        <v>41979.956585648149</v>
      </c>
      <c r="R2719">
        <f t="shared" si="171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>
        <v>148</v>
      </c>
      <c r="L2720" t="s">
        <v>8299</v>
      </c>
      <c r="M2720">
        <f t="shared" si="168"/>
        <v>104</v>
      </c>
      <c r="N2720" s="12" t="s">
        <v>8315</v>
      </c>
      <c r="O2720" t="s">
        <v>8355</v>
      </c>
      <c r="P2720" s="13">
        <f t="shared" si="169"/>
        <v>42465.596585648149</v>
      </c>
      <c r="Q2720" s="13">
        <f t="shared" si="170"/>
        <v>42493.958333333328</v>
      </c>
      <c r="R2720">
        <f t="shared" si="171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>
        <v>69</v>
      </c>
      <c r="L2721" t="s">
        <v>8299</v>
      </c>
      <c r="M2721">
        <f t="shared" si="168"/>
        <v>109</v>
      </c>
      <c r="N2721" s="12" t="s">
        <v>8315</v>
      </c>
      <c r="O2721" t="s">
        <v>8355</v>
      </c>
      <c r="P2721" s="13">
        <f t="shared" si="169"/>
        <v>42418.031180555554</v>
      </c>
      <c r="Q2721" s="13">
        <f t="shared" si="170"/>
        <v>42477.989513888882</v>
      </c>
      <c r="R2721">
        <f t="shared" si="171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>
        <v>173</v>
      </c>
      <c r="L2722" t="s">
        <v>8299</v>
      </c>
      <c r="M2722">
        <f t="shared" si="168"/>
        <v>118</v>
      </c>
      <c r="N2722" s="12" t="s">
        <v>8315</v>
      </c>
      <c r="O2722" t="s">
        <v>8355</v>
      </c>
      <c r="P2722" s="13">
        <f t="shared" si="169"/>
        <v>42655.465891203698</v>
      </c>
      <c r="Q2722" s="13">
        <f t="shared" si="170"/>
        <v>42685.507557870369</v>
      </c>
      <c r="R2722">
        <f t="shared" si="171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>
        <v>269</v>
      </c>
      <c r="L2723" t="s">
        <v>8291</v>
      </c>
      <c r="M2723">
        <f t="shared" si="168"/>
        <v>1462</v>
      </c>
      <c r="N2723" s="12" t="s">
        <v>8317</v>
      </c>
      <c r="O2723" t="s">
        <v>8347</v>
      </c>
      <c r="P2723" s="13">
        <f t="shared" si="169"/>
        <v>41493.543958333335</v>
      </c>
      <c r="Q2723" s="13">
        <f t="shared" si="170"/>
        <v>41523.791666666664</v>
      </c>
      <c r="R2723">
        <f t="shared" si="171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>
        <v>185</v>
      </c>
      <c r="L2724" t="s">
        <v>8291</v>
      </c>
      <c r="M2724">
        <f t="shared" si="168"/>
        <v>253</v>
      </c>
      <c r="N2724" s="12" t="s">
        <v>8317</v>
      </c>
      <c r="O2724" t="s">
        <v>8347</v>
      </c>
      <c r="P2724" s="13">
        <f t="shared" si="169"/>
        <v>42704.857094907406</v>
      </c>
      <c r="Q2724" s="13">
        <f t="shared" si="170"/>
        <v>42764.857094907406</v>
      </c>
      <c r="R2724">
        <f t="shared" si="171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>
        <v>176</v>
      </c>
      <c r="L2725" t="s">
        <v>8291</v>
      </c>
      <c r="M2725">
        <f t="shared" si="168"/>
        <v>140</v>
      </c>
      <c r="N2725" s="12" t="s">
        <v>8317</v>
      </c>
      <c r="O2725" t="s">
        <v>8347</v>
      </c>
      <c r="P2725" s="13">
        <f t="shared" si="169"/>
        <v>41944.83898148148</v>
      </c>
      <c r="Q2725" s="13">
        <f t="shared" si="170"/>
        <v>42004.880648148144</v>
      </c>
      <c r="R2725">
        <f t="shared" si="171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>
        <v>1019</v>
      </c>
      <c r="L2726" t="s">
        <v>8291</v>
      </c>
      <c r="M2726">
        <f t="shared" si="168"/>
        <v>297</v>
      </c>
      <c r="N2726" s="12" t="s">
        <v>8317</v>
      </c>
      <c r="O2726" t="s">
        <v>8347</v>
      </c>
      <c r="P2726" s="13">
        <f t="shared" si="169"/>
        <v>42199.32707175926</v>
      </c>
      <c r="Q2726" s="13">
        <f t="shared" si="170"/>
        <v>42231.32707175926</v>
      </c>
      <c r="R2726">
        <f t="shared" si="171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>
        <v>113</v>
      </c>
      <c r="L2727" t="s">
        <v>8291</v>
      </c>
      <c r="M2727">
        <f t="shared" si="168"/>
        <v>145</v>
      </c>
      <c r="N2727" s="12" t="s">
        <v>8317</v>
      </c>
      <c r="O2727" t="s">
        <v>8347</v>
      </c>
      <c r="P2727" s="13">
        <f t="shared" si="169"/>
        <v>42745.744618055556</v>
      </c>
      <c r="Q2727" s="13">
        <f t="shared" si="170"/>
        <v>42795.744618055556</v>
      </c>
      <c r="R2727">
        <f t="shared" si="171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>
        <v>404</v>
      </c>
      <c r="L2728" t="s">
        <v>8291</v>
      </c>
      <c r="M2728">
        <f t="shared" si="168"/>
        <v>106</v>
      </c>
      <c r="N2728" s="12" t="s">
        <v>8317</v>
      </c>
      <c r="O2728" t="s">
        <v>8347</v>
      </c>
      <c r="P2728" s="13">
        <f t="shared" si="169"/>
        <v>42452.579988425925</v>
      </c>
      <c r="Q2728" s="13">
        <f t="shared" si="170"/>
        <v>42482.579988425925</v>
      </c>
      <c r="R2728">
        <f t="shared" si="171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>
        <v>707</v>
      </c>
      <c r="L2729" t="s">
        <v>8291</v>
      </c>
      <c r="M2729">
        <f t="shared" si="168"/>
        <v>493</v>
      </c>
      <c r="N2729" s="12" t="s">
        <v>8317</v>
      </c>
      <c r="O2729" t="s">
        <v>8347</v>
      </c>
      <c r="P2729" s="13">
        <f t="shared" si="169"/>
        <v>42198.676655092597</v>
      </c>
      <c r="Q2729" s="13">
        <f t="shared" si="170"/>
        <v>42223.676655092597</v>
      </c>
      <c r="R2729">
        <f t="shared" si="171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>
        <v>392</v>
      </c>
      <c r="L2730" t="s">
        <v>8291</v>
      </c>
      <c r="M2730">
        <f t="shared" si="168"/>
        <v>202</v>
      </c>
      <c r="N2730" s="12" t="s">
        <v>8317</v>
      </c>
      <c r="O2730" t="s">
        <v>8347</v>
      </c>
      <c r="P2730" s="13">
        <f t="shared" si="169"/>
        <v>42333.59993055556</v>
      </c>
      <c r="Q2730" s="13">
        <f t="shared" si="170"/>
        <v>42368.59993055556</v>
      </c>
      <c r="R2730">
        <f t="shared" si="171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>
        <v>23</v>
      </c>
      <c r="L2731" t="s">
        <v>8291</v>
      </c>
      <c r="M2731">
        <f t="shared" si="168"/>
        <v>104</v>
      </c>
      <c r="N2731" s="12" t="s">
        <v>8317</v>
      </c>
      <c r="O2731" t="s">
        <v>8347</v>
      </c>
      <c r="P2731" s="13">
        <f t="shared" si="169"/>
        <v>42095.240706018521</v>
      </c>
      <c r="Q2731" s="13">
        <f t="shared" si="170"/>
        <v>42125.240706018521</v>
      </c>
      <c r="R2731">
        <f t="shared" si="171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>
        <v>682</v>
      </c>
      <c r="L2732" t="s">
        <v>8291</v>
      </c>
      <c r="M2732">
        <f t="shared" si="168"/>
        <v>170</v>
      </c>
      <c r="N2732" s="12" t="s">
        <v>8317</v>
      </c>
      <c r="O2732" t="s">
        <v>8347</v>
      </c>
      <c r="P2732" s="13">
        <f t="shared" si="169"/>
        <v>41351.541377314818</v>
      </c>
      <c r="Q2732" s="13">
        <f t="shared" si="170"/>
        <v>41386.541377314818</v>
      </c>
      <c r="R2732">
        <f t="shared" si="171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>
        <v>37</v>
      </c>
      <c r="L2733" t="s">
        <v>8291</v>
      </c>
      <c r="M2733">
        <f t="shared" si="168"/>
        <v>104</v>
      </c>
      <c r="N2733" s="12" t="s">
        <v>8317</v>
      </c>
      <c r="O2733" t="s">
        <v>8347</v>
      </c>
      <c r="P2733" s="13">
        <f t="shared" si="169"/>
        <v>41872.525717592594</v>
      </c>
      <c r="Q2733" s="13">
        <f t="shared" si="170"/>
        <v>41930.166666666664</v>
      </c>
      <c r="R2733">
        <f t="shared" si="171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>
        <v>146</v>
      </c>
      <c r="L2734" t="s">
        <v>8291</v>
      </c>
      <c r="M2734">
        <f t="shared" si="168"/>
        <v>118</v>
      </c>
      <c r="N2734" s="12" t="s">
        <v>8317</v>
      </c>
      <c r="O2734" t="s">
        <v>8347</v>
      </c>
      <c r="P2734" s="13">
        <f t="shared" si="169"/>
        <v>41389.808194444442</v>
      </c>
      <c r="Q2734" s="13">
        <f t="shared" si="170"/>
        <v>41422</v>
      </c>
      <c r="R2734">
        <f t="shared" si="171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>
        <v>119</v>
      </c>
      <c r="L2735" t="s">
        <v>8291</v>
      </c>
      <c r="M2735">
        <f t="shared" si="168"/>
        <v>108</v>
      </c>
      <c r="N2735" s="12" t="s">
        <v>8317</v>
      </c>
      <c r="O2735" t="s">
        <v>8347</v>
      </c>
      <c r="P2735" s="13">
        <f t="shared" si="169"/>
        <v>42044.272847222222</v>
      </c>
      <c r="Q2735" s="13">
        <f t="shared" si="170"/>
        <v>42104.231180555551</v>
      </c>
      <c r="R2735">
        <f t="shared" si="171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>
        <v>163</v>
      </c>
      <c r="L2736" t="s">
        <v>8291</v>
      </c>
      <c r="M2736">
        <f t="shared" si="168"/>
        <v>2260300</v>
      </c>
      <c r="N2736" s="12" t="s">
        <v>8317</v>
      </c>
      <c r="O2736" t="s">
        <v>8347</v>
      </c>
      <c r="P2736" s="13">
        <f t="shared" si="169"/>
        <v>42626.668888888889</v>
      </c>
      <c r="Q2736" s="13">
        <f t="shared" si="170"/>
        <v>42656.915972222225</v>
      </c>
      <c r="R2736">
        <f t="shared" si="171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>
        <v>339</v>
      </c>
      <c r="L2737" t="s">
        <v>8291</v>
      </c>
      <c r="M2737">
        <f t="shared" si="168"/>
        <v>978</v>
      </c>
      <c r="N2737" s="12" t="s">
        <v>8317</v>
      </c>
      <c r="O2737" t="s">
        <v>8347</v>
      </c>
      <c r="P2737" s="13">
        <f t="shared" si="169"/>
        <v>41316.120949074073</v>
      </c>
      <c r="Q2737" s="13">
        <f t="shared" si="170"/>
        <v>41346.833333333336</v>
      </c>
      <c r="R2737">
        <f t="shared" si="171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>
        <v>58</v>
      </c>
      <c r="L2738" t="s">
        <v>8291</v>
      </c>
      <c r="M2738">
        <f t="shared" si="168"/>
        <v>123</v>
      </c>
      <c r="N2738" s="12" t="s">
        <v>8317</v>
      </c>
      <c r="O2738" t="s">
        <v>8347</v>
      </c>
      <c r="P2738" s="13">
        <f t="shared" si="169"/>
        <v>41722.666354166664</v>
      </c>
      <c r="Q2738" s="13">
        <f t="shared" si="170"/>
        <v>41752.666354166664</v>
      </c>
      <c r="R2738">
        <f t="shared" si="171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>
        <v>456</v>
      </c>
      <c r="L2739" t="s">
        <v>8291</v>
      </c>
      <c r="M2739">
        <f t="shared" si="168"/>
        <v>246</v>
      </c>
      <c r="N2739" s="12" t="s">
        <v>8317</v>
      </c>
      <c r="O2739" t="s">
        <v>8347</v>
      </c>
      <c r="P2739" s="13">
        <f t="shared" si="169"/>
        <v>41611.917673611111</v>
      </c>
      <c r="Q2739" s="13">
        <f t="shared" si="170"/>
        <v>41654.791666666664</v>
      </c>
      <c r="R2739">
        <f t="shared" si="171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>
        <v>15</v>
      </c>
      <c r="L2740" t="s">
        <v>8291</v>
      </c>
      <c r="M2740">
        <f t="shared" si="168"/>
        <v>148</v>
      </c>
      <c r="N2740" s="12" t="s">
        <v>8317</v>
      </c>
      <c r="O2740" t="s">
        <v>8347</v>
      </c>
      <c r="P2740" s="13">
        <f t="shared" si="169"/>
        <v>42620.143564814818</v>
      </c>
      <c r="Q2740" s="13">
        <f t="shared" si="170"/>
        <v>42680.143564814818</v>
      </c>
      <c r="R2740">
        <f t="shared" si="171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>
        <v>191</v>
      </c>
      <c r="L2741" t="s">
        <v>8291</v>
      </c>
      <c r="M2741">
        <f t="shared" si="168"/>
        <v>384</v>
      </c>
      <c r="N2741" s="12" t="s">
        <v>8317</v>
      </c>
      <c r="O2741" t="s">
        <v>8347</v>
      </c>
      <c r="P2741" s="13">
        <f t="shared" si="169"/>
        <v>41719.887928240743</v>
      </c>
      <c r="Q2741" s="13">
        <f t="shared" si="170"/>
        <v>41764.887928240743</v>
      </c>
      <c r="R2741">
        <f t="shared" si="171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>
        <v>17</v>
      </c>
      <c r="L2742" t="s">
        <v>8291</v>
      </c>
      <c r="M2742">
        <f t="shared" si="168"/>
        <v>103</v>
      </c>
      <c r="N2742" s="12" t="s">
        <v>8317</v>
      </c>
      <c r="O2742" t="s">
        <v>8347</v>
      </c>
      <c r="P2742" s="13">
        <f t="shared" si="169"/>
        <v>42045.031851851847</v>
      </c>
      <c r="Q2742" s="13">
        <f t="shared" si="170"/>
        <v>42074.99018518519</v>
      </c>
      <c r="R2742">
        <f t="shared" si="171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>
        <v>4</v>
      </c>
      <c r="L2743" t="s">
        <v>8300</v>
      </c>
      <c r="M2743">
        <f t="shared" si="168"/>
        <v>0</v>
      </c>
      <c r="N2743" s="12" t="s">
        <v>8320</v>
      </c>
      <c r="O2743" t="s">
        <v>8356</v>
      </c>
      <c r="P2743" s="13">
        <f t="shared" si="169"/>
        <v>41911.657430555555</v>
      </c>
      <c r="Q2743" s="13">
        <f t="shared" si="170"/>
        <v>41932.088194444441</v>
      </c>
      <c r="R2743">
        <f t="shared" si="171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>
        <v>18</v>
      </c>
      <c r="L2744" t="s">
        <v>8300</v>
      </c>
      <c r="M2744">
        <f t="shared" si="168"/>
        <v>29</v>
      </c>
      <c r="N2744" s="12" t="s">
        <v>8320</v>
      </c>
      <c r="O2744" t="s">
        <v>8356</v>
      </c>
      <c r="P2744" s="13">
        <f t="shared" si="169"/>
        <v>41030.719756944447</v>
      </c>
      <c r="Q2744" s="13">
        <f t="shared" si="170"/>
        <v>41044.719756944447</v>
      </c>
      <c r="R2744">
        <f t="shared" si="171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>
        <v>0</v>
      </c>
      <c r="L2745" t="s">
        <v>8300</v>
      </c>
      <c r="M2745">
        <f t="shared" si="168"/>
        <v>0</v>
      </c>
      <c r="N2745" s="12" t="s">
        <v>8320</v>
      </c>
      <c r="O2745" t="s">
        <v>8356</v>
      </c>
      <c r="P2745" s="13">
        <f t="shared" si="169"/>
        <v>42632.328784722224</v>
      </c>
      <c r="Q2745" s="13">
        <f t="shared" si="170"/>
        <v>42662.328784722224</v>
      </c>
      <c r="R2745">
        <f t="shared" si="171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>
        <v>22</v>
      </c>
      <c r="L2746" t="s">
        <v>8300</v>
      </c>
      <c r="M2746">
        <f t="shared" si="168"/>
        <v>5</v>
      </c>
      <c r="N2746" s="12" t="s">
        <v>8320</v>
      </c>
      <c r="O2746" t="s">
        <v>8356</v>
      </c>
      <c r="P2746" s="13">
        <f t="shared" si="169"/>
        <v>40938.062476851854</v>
      </c>
      <c r="Q2746" s="13">
        <f t="shared" si="170"/>
        <v>40968.062476851854</v>
      </c>
      <c r="R2746">
        <f t="shared" si="171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>
        <v>49</v>
      </c>
      <c r="L2747" t="s">
        <v>8300</v>
      </c>
      <c r="M2747">
        <f t="shared" si="168"/>
        <v>22</v>
      </c>
      <c r="N2747" s="12" t="s">
        <v>8320</v>
      </c>
      <c r="O2747" t="s">
        <v>8356</v>
      </c>
      <c r="P2747" s="13">
        <f t="shared" si="169"/>
        <v>41044.988055555557</v>
      </c>
      <c r="Q2747" s="13">
        <f t="shared" si="170"/>
        <v>41104.988055555557</v>
      </c>
      <c r="R2747">
        <f t="shared" si="171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>
        <v>19</v>
      </c>
      <c r="L2748" t="s">
        <v>8300</v>
      </c>
      <c r="M2748">
        <f t="shared" si="168"/>
        <v>27</v>
      </c>
      <c r="N2748" s="12" t="s">
        <v>8320</v>
      </c>
      <c r="O2748" t="s">
        <v>8356</v>
      </c>
      <c r="P2748" s="13">
        <f t="shared" si="169"/>
        <v>41850.781377314815</v>
      </c>
      <c r="Q2748" s="13">
        <f t="shared" si="170"/>
        <v>41880.781377314815</v>
      </c>
      <c r="R2748">
        <f t="shared" si="171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>
        <v>4</v>
      </c>
      <c r="L2749" t="s">
        <v>8300</v>
      </c>
      <c r="M2749">
        <f t="shared" si="168"/>
        <v>28</v>
      </c>
      <c r="N2749" s="12" t="s">
        <v>8320</v>
      </c>
      <c r="O2749" t="s">
        <v>8356</v>
      </c>
      <c r="P2749" s="13">
        <f t="shared" si="169"/>
        <v>41044.64811342593</v>
      </c>
      <c r="Q2749" s="13">
        <f t="shared" si="170"/>
        <v>41076.131944444445</v>
      </c>
      <c r="R2749">
        <f t="shared" si="171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>
        <v>4</v>
      </c>
      <c r="L2750" t="s">
        <v>8300</v>
      </c>
      <c r="M2750">
        <f t="shared" si="168"/>
        <v>1</v>
      </c>
      <c r="N2750" s="12" t="s">
        <v>8320</v>
      </c>
      <c r="O2750" t="s">
        <v>8356</v>
      </c>
      <c r="P2750" s="13">
        <f t="shared" si="169"/>
        <v>42585.7106712963</v>
      </c>
      <c r="Q2750" s="13">
        <f t="shared" si="170"/>
        <v>42615.7106712963</v>
      </c>
      <c r="R2750">
        <f t="shared" si="171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>
        <v>2</v>
      </c>
      <c r="L2751" t="s">
        <v>8300</v>
      </c>
      <c r="M2751">
        <f t="shared" si="168"/>
        <v>1</v>
      </c>
      <c r="N2751" s="12" t="s">
        <v>8320</v>
      </c>
      <c r="O2751" t="s">
        <v>8356</v>
      </c>
      <c r="P2751" s="13">
        <f t="shared" si="169"/>
        <v>42068.799039351856</v>
      </c>
      <c r="Q2751" s="13">
        <f t="shared" si="170"/>
        <v>42098.757372685184</v>
      </c>
      <c r="R2751">
        <f t="shared" si="171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>
        <v>0</v>
      </c>
      <c r="L2752" t="s">
        <v>8300</v>
      </c>
      <c r="M2752">
        <f t="shared" si="168"/>
        <v>0</v>
      </c>
      <c r="N2752" s="12" t="s">
        <v>8320</v>
      </c>
      <c r="O2752" t="s">
        <v>8356</v>
      </c>
      <c r="P2752" s="13">
        <f t="shared" si="169"/>
        <v>41078.899826388886</v>
      </c>
      <c r="Q2752" s="13">
        <f t="shared" si="170"/>
        <v>41090.833333333336</v>
      </c>
      <c r="R2752">
        <f t="shared" si="171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>
        <v>0</v>
      </c>
      <c r="L2753" t="s">
        <v>8300</v>
      </c>
      <c r="M2753">
        <f t="shared" si="168"/>
        <v>0</v>
      </c>
      <c r="N2753" s="12" t="s">
        <v>8320</v>
      </c>
      <c r="O2753" t="s">
        <v>8356</v>
      </c>
      <c r="P2753" s="13">
        <f t="shared" si="169"/>
        <v>41747.887060185189</v>
      </c>
      <c r="Q2753" s="13">
        <f t="shared" si="170"/>
        <v>41807.887060185189</v>
      </c>
      <c r="R2753">
        <f t="shared" si="171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>
        <v>14</v>
      </c>
      <c r="L2754" t="s">
        <v>8300</v>
      </c>
      <c r="M2754">
        <f t="shared" ref="M2754:M2817" si="172">ROUND(E2754/D2754*100,0)</f>
        <v>11</v>
      </c>
      <c r="N2754" s="12" t="s">
        <v>8320</v>
      </c>
      <c r="O2754" t="s">
        <v>8356</v>
      </c>
      <c r="P2754" s="13">
        <f t="shared" ref="P2754:P2817" si="173">(((J2754/60)/60)/24)+DATE(1970,1,1)</f>
        <v>40855.765092592592</v>
      </c>
      <c r="Q2754" s="13">
        <f t="shared" ref="Q2754:Q2817" si="174">(((I2754/60)/60)/24)+DATE(1970,1,1)</f>
        <v>40895.765092592592</v>
      </c>
      <c r="R2754">
        <f t="shared" si="171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>
        <v>8</v>
      </c>
      <c r="L2755" t="s">
        <v>8300</v>
      </c>
      <c r="M2755">
        <f t="shared" si="172"/>
        <v>19</v>
      </c>
      <c r="N2755" s="12" t="s">
        <v>8320</v>
      </c>
      <c r="O2755" t="s">
        <v>8356</v>
      </c>
      <c r="P2755" s="13">
        <f t="shared" si="173"/>
        <v>41117.900729166664</v>
      </c>
      <c r="Q2755" s="13">
        <f t="shared" si="174"/>
        <v>41147.900729166664</v>
      </c>
      <c r="R2755">
        <f t="shared" ref="R2755:R2818" si="175">YEAR(P2755)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>
        <v>0</v>
      </c>
      <c r="L2756" t="s">
        <v>8300</v>
      </c>
      <c r="M2756">
        <f t="shared" si="172"/>
        <v>0</v>
      </c>
      <c r="N2756" s="12" t="s">
        <v>8320</v>
      </c>
      <c r="O2756" t="s">
        <v>8356</v>
      </c>
      <c r="P2756" s="13">
        <f t="shared" si="173"/>
        <v>41863.636006944449</v>
      </c>
      <c r="Q2756" s="13">
        <f t="shared" si="174"/>
        <v>41893.636006944449</v>
      </c>
      <c r="R2756">
        <f t="shared" si="175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>
        <v>15</v>
      </c>
      <c r="L2757" t="s">
        <v>8300</v>
      </c>
      <c r="M2757">
        <f t="shared" si="172"/>
        <v>52</v>
      </c>
      <c r="N2757" s="12" t="s">
        <v>8320</v>
      </c>
      <c r="O2757" t="s">
        <v>8356</v>
      </c>
      <c r="P2757" s="13">
        <f t="shared" si="173"/>
        <v>42072.790821759263</v>
      </c>
      <c r="Q2757" s="13">
        <f t="shared" si="174"/>
        <v>42102.790821759263</v>
      </c>
      <c r="R2757">
        <f t="shared" si="175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>
        <v>33</v>
      </c>
      <c r="L2758" t="s">
        <v>8300</v>
      </c>
      <c r="M2758">
        <f t="shared" si="172"/>
        <v>10</v>
      </c>
      <c r="N2758" s="12" t="s">
        <v>8320</v>
      </c>
      <c r="O2758" t="s">
        <v>8356</v>
      </c>
      <c r="P2758" s="13">
        <f t="shared" si="173"/>
        <v>41620.90047453704</v>
      </c>
      <c r="Q2758" s="13">
        <f t="shared" si="174"/>
        <v>41650.90047453704</v>
      </c>
      <c r="R2758">
        <f t="shared" si="175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>
        <v>2</v>
      </c>
      <c r="L2759" t="s">
        <v>8300</v>
      </c>
      <c r="M2759">
        <f t="shared" si="172"/>
        <v>1</v>
      </c>
      <c r="N2759" s="12" t="s">
        <v>8320</v>
      </c>
      <c r="O2759" t="s">
        <v>8356</v>
      </c>
      <c r="P2759" s="13">
        <f t="shared" si="173"/>
        <v>42573.65662037037</v>
      </c>
      <c r="Q2759" s="13">
        <f t="shared" si="174"/>
        <v>42588.65662037037</v>
      </c>
      <c r="R2759">
        <f t="shared" si="175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>
        <v>6</v>
      </c>
      <c r="L2760" t="s">
        <v>8300</v>
      </c>
      <c r="M2760">
        <f t="shared" si="172"/>
        <v>12</v>
      </c>
      <c r="N2760" s="12" t="s">
        <v>8320</v>
      </c>
      <c r="O2760" t="s">
        <v>8356</v>
      </c>
      <c r="P2760" s="13">
        <f t="shared" si="173"/>
        <v>42639.441932870366</v>
      </c>
      <c r="Q2760" s="13">
        <f t="shared" si="174"/>
        <v>42653.441932870366</v>
      </c>
      <c r="R2760">
        <f t="shared" si="175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>
        <v>2</v>
      </c>
      <c r="L2761" t="s">
        <v>8300</v>
      </c>
      <c r="M2761">
        <f t="shared" si="172"/>
        <v>11</v>
      </c>
      <c r="N2761" s="12" t="s">
        <v>8320</v>
      </c>
      <c r="O2761" t="s">
        <v>8356</v>
      </c>
      <c r="P2761" s="13">
        <f t="shared" si="173"/>
        <v>42524.36650462963</v>
      </c>
      <c r="Q2761" s="13">
        <f t="shared" si="174"/>
        <v>42567.36650462963</v>
      </c>
      <c r="R2761">
        <f t="shared" si="175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>
        <v>0</v>
      </c>
      <c r="L2762" t="s">
        <v>8300</v>
      </c>
      <c r="M2762">
        <f t="shared" si="172"/>
        <v>0</v>
      </c>
      <c r="N2762" s="12" t="s">
        <v>8320</v>
      </c>
      <c r="O2762" t="s">
        <v>8356</v>
      </c>
      <c r="P2762" s="13">
        <f t="shared" si="173"/>
        <v>41415.461319444446</v>
      </c>
      <c r="Q2762" s="13">
        <f t="shared" si="174"/>
        <v>41445.461319444446</v>
      </c>
      <c r="R2762">
        <f t="shared" si="175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>
        <v>4</v>
      </c>
      <c r="L2763" t="s">
        <v>8300</v>
      </c>
      <c r="M2763">
        <f t="shared" si="172"/>
        <v>1</v>
      </c>
      <c r="N2763" s="12" t="s">
        <v>8320</v>
      </c>
      <c r="O2763" t="s">
        <v>8356</v>
      </c>
      <c r="P2763" s="13">
        <f t="shared" si="173"/>
        <v>41247.063576388886</v>
      </c>
      <c r="Q2763" s="13">
        <f t="shared" si="174"/>
        <v>41277.063576388886</v>
      </c>
      <c r="R2763">
        <f t="shared" si="175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>
        <v>1</v>
      </c>
      <c r="L2764" t="s">
        <v>8300</v>
      </c>
      <c r="M2764">
        <f t="shared" si="172"/>
        <v>1</v>
      </c>
      <c r="N2764" s="12" t="s">
        <v>8320</v>
      </c>
      <c r="O2764" t="s">
        <v>8356</v>
      </c>
      <c r="P2764" s="13">
        <f t="shared" si="173"/>
        <v>40927.036979166667</v>
      </c>
      <c r="Q2764" s="13">
        <f t="shared" si="174"/>
        <v>40986.995312500003</v>
      </c>
      <c r="R2764">
        <f t="shared" si="175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>
        <v>3</v>
      </c>
      <c r="L2765" t="s">
        <v>8300</v>
      </c>
      <c r="M2765">
        <f t="shared" si="172"/>
        <v>0</v>
      </c>
      <c r="N2765" s="12" t="s">
        <v>8320</v>
      </c>
      <c r="O2765" t="s">
        <v>8356</v>
      </c>
      <c r="P2765" s="13">
        <f t="shared" si="173"/>
        <v>41373.579675925925</v>
      </c>
      <c r="Q2765" s="13">
        <f t="shared" si="174"/>
        <v>41418.579675925925</v>
      </c>
      <c r="R2765">
        <f t="shared" si="175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>
        <v>4</v>
      </c>
      <c r="L2766" t="s">
        <v>8300</v>
      </c>
      <c r="M2766">
        <f t="shared" si="172"/>
        <v>1</v>
      </c>
      <c r="N2766" s="12" t="s">
        <v>8320</v>
      </c>
      <c r="O2766" t="s">
        <v>8356</v>
      </c>
      <c r="P2766" s="13">
        <f t="shared" si="173"/>
        <v>41030.292025462964</v>
      </c>
      <c r="Q2766" s="13">
        <f t="shared" si="174"/>
        <v>41059.791666666664</v>
      </c>
      <c r="R2766">
        <f t="shared" si="175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>
        <v>0</v>
      </c>
      <c r="L2767" t="s">
        <v>8300</v>
      </c>
      <c r="M2767">
        <f t="shared" si="172"/>
        <v>0</v>
      </c>
      <c r="N2767" s="12" t="s">
        <v>8320</v>
      </c>
      <c r="O2767" t="s">
        <v>8356</v>
      </c>
      <c r="P2767" s="13">
        <f t="shared" si="173"/>
        <v>41194.579027777778</v>
      </c>
      <c r="Q2767" s="13">
        <f t="shared" si="174"/>
        <v>41210.579027777778</v>
      </c>
      <c r="R2767">
        <f t="shared" si="175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>
        <v>4</v>
      </c>
      <c r="L2768" t="s">
        <v>8300</v>
      </c>
      <c r="M2768">
        <f t="shared" si="172"/>
        <v>2</v>
      </c>
      <c r="N2768" s="12" t="s">
        <v>8320</v>
      </c>
      <c r="O2768" t="s">
        <v>8356</v>
      </c>
      <c r="P2768" s="13">
        <f t="shared" si="173"/>
        <v>40736.668032407404</v>
      </c>
      <c r="Q2768" s="13">
        <f t="shared" si="174"/>
        <v>40766.668032407404</v>
      </c>
      <c r="R2768">
        <f t="shared" si="175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>
        <v>3</v>
      </c>
      <c r="L2769" t="s">
        <v>8300</v>
      </c>
      <c r="M2769">
        <f t="shared" si="172"/>
        <v>1</v>
      </c>
      <c r="N2769" s="12" t="s">
        <v>8320</v>
      </c>
      <c r="O2769" t="s">
        <v>8356</v>
      </c>
      <c r="P2769" s="13">
        <f t="shared" si="173"/>
        <v>42172.958912037036</v>
      </c>
      <c r="Q2769" s="13">
        <f t="shared" si="174"/>
        <v>42232.958912037036</v>
      </c>
      <c r="R2769">
        <f t="shared" si="175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>
        <v>34</v>
      </c>
      <c r="L2770" t="s">
        <v>8300</v>
      </c>
      <c r="M2770">
        <f t="shared" si="172"/>
        <v>14</v>
      </c>
      <c r="N2770" s="12" t="s">
        <v>8320</v>
      </c>
      <c r="O2770" t="s">
        <v>8356</v>
      </c>
      <c r="P2770" s="13">
        <f t="shared" si="173"/>
        <v>40967.614849537036</v>
      </c>
      <c r="Q2770" s="13">
        <f t="shared" si="174"/>
        <v>40997.573182870372</v>
      </c>
      <c r="R2770">
        <f t="shared" si="175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>
        <v>2</v>
      </c>
      <c r="L2771" t="s">
        <v>8300</v>
      </c>
      <c r="M2771">
        <f t="shared" si="172"/>
        <v>0</v>
      </c>
      <c r="N2771" s="12" t="s">
        <v>8320</v>
      </c>
      <c r="O2771" t="s">
        <v>8356</v>
      </c>
      <c r="P2771" s="13">
        <f t="shared" si="173"/>
        <v>41745.826273148145</v>
      </c>
      <c r="Q2771" s="13">
        <f t="shared" si="174"/>
        <v>41795.826273148145</v>
      </c>
      <c r="R2771">
        <f t="shared" si="175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>
        <v>33</v>
      </c>
      <c r="L2772" t="s">
        <v>8300</v>
      </c>
      <c r="M2772">
        <f t="shared" si="172"/>
        <v>10</v>
      </c>
      <c r="N2772" s="12" t="s">
        <v>8320</v>
      </c>
      <c r="O2772" t="s">
        <v>8356</v>
      </c>
      <c r="P2772" s="13">
        <f t="shared" si="173"/>
        <v>41686.705208333333</v>
      </c>
      <c r="Q2772" s="13">
        <f t="shared" si="174"/>
        <v>41716.663541666669</v>
      </c>
      <c r="R2772">
        <f t="shared" si="175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>
        <v>0</v>
      </c>
      <c r="L2773" t="s">
        <v>8300</v>
      </c>
      <c r="M2773">
        <f t="shared" si="172"/>
        <v>0</v>
      </c>
      <c r="N2773" s="12" t="s">
        <v>8320</v>
      </c>
      <c r="O2773" t="s">
        <v>8356</v>
      </c>
      <c r="P2773" s="13">
        <f t="shared" si="173"/>
        <v>41257.531712962962</v>
      </c>
      <c r="Q2773" s="13">
        <f t="shared" si="174"/>
        <v>41306.708333333336</v>
      </c>
      <c r="R2773">
        <f t="shared" si="175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>
        <v>0</v>
      </c>
      <c r="L2774" t="s">
        <v>8300</v>
      </c>
      <c r="M2774">
        <f t="shared" si="172"/>
        <v>0</v>
      </c>
      <c r="N2774" s="12" t="s">
        <v>8320</v>
      </c>
      <c r="O2774" t="s">
        <v>8356</v>
      </c>
      <c r="P2774" s="13">
        <f t="shared" si="173"/>
        <v>41537.869143518517</v>
      </c>
      <c r="Q2774" s="13">
        <f t="shared" si="174"/>
        <v>41552.869143518517</v>
      </c>
      <c r="R2774">
        <f t="shared" si="175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>
        <v>1</v>
      </c>
      <c r="L2775" t="s">
        <v>8300</v>
      </c>
      <c r="M2775">
        <f t="shared" si="172"/>
        <v>0</v>
      </c>
      <c r="N2775" s="12" t="s">
        <v>8320</v>
      </c>
      <c r="O2775" t="s">
        <v>8356</v>
      </c>
      <c r="P2775" s="13">
        <f t="shared" si="173"/>
        <v>42474.86482638889</v>
      </c>
      <c r="Q2775" s="13">
        <f t="shared" si="174"/>
        <v>42484.86482638889</v>
      </c>
      <c r="R2775">
        <f t="shared" si="175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>
        <v>13</v>
      </c>
      <c r="L2776" t="s">
        <v>8300</v>
      </c>
      <c r="M2776">
        <f t="shared" si="172"/>
        <v>14</v>
      </c>
      <c r="N2776" s="12" t="s">
        <v>8320</v>
      </c>
      <c r="O2776" t="s">
        <v>8356</v>
      </c>
      <c r="P2776" s="13">
        <f t="shared" si="173"/>
        <v>41311.126481481479</v>
      </c>
      <c r="Q2776" s="13">
        <f t="shared" si="174"/>
        <v>41341.126481481479</v>
      </c>
      <c r="R2776">
        <f t="shared" si="175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>
        <v>2</v>
      </c>
      <c r="L2777" t="s">
        <v>8300</v>
      </c>
      <c r="M2777">
        <f t="shared" si="172"/>
        <v>3</v>
      </c>
      <c r="N2777" s="12" t="s">
        <v>8320</v>
      </c>
      <c r="O2777" t="s">
        <v>8356</v>
      </c>
      <c r="P2777" s="13">
        <f t="shared" si="173"/>
        <v>40863.013356481482</v>
      </c>
      <c r="Q2777" s="13">
        <f t="shared" si="174"/>
        <v>40893.013356481482</v>
      </c>
      <c r="R2777">
        <f t="shared" si="175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>
        <v>36</v>
      </c>
      <c r="L2778" t="s">
        <v>8300</v>
      </c>
      <c r="M2778">
        <f t="shared" si="172"/>
        <v>8</v>
      </c>
      <c r="N2778" s="12" t="s">
        <v>8320</v>
      </c>
      <c r="O2778" t="s">
        <v>8356</v>
      </c>
      <c r="P2778" s="13">
        <f t="shared" si="173"/>
        <v>42136.297175925924</v>
      </c>
      <c r="Q2778" s="13">
        <f t="shared" si="174"/>
        <v>42167.297175925924</v>
      </c>
      <c r="R2778">
        <f t="shared" si="175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>
        <v>1</v>
      </c>
      <c r="L2779" t="s">
        <v>8300</v>
      </c>
      <c r="M2779">
        <f t="shared" si="172"/>
        <v>0</v>
      </c>
      <c r="N2779" s="12" t="s">
        <v>8320</v>
      </c>
      <c r="O2779" t="s">
        <v>8356</v>
      </c>
      <c r="P2779" s="13">
        <f t="shared" si="173"/>
        <v>42172.669027777782</v>
      </c>
      <c r="Q2779" s="13">
        <f t="shared" si="174"/>
        <v>42202.669027777782</v>
      </c>
      <c r="R2779">
        <f t="shared" si="175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>
        <v>15</v>
      </c>
      <c r="L2780" t="s">
        <v>8300</v>
      </c>
      <c r="M2780">
        <f t="shared" si="172"/>
        <v>26</v>
      </c>
      <c r="N2780" s="12" t="s">
        <v>8320</v>
      </c>
      <c r="O2780" t="s">
        <v>8356</v>
      </c>
      <c r="P2780" s="13">
        <f t="shared" si="173"/>
        <v>41846.978078703702</v>
      </c>
      <c r="Q2780" s="13">
        <f t="shared" si="174"/>
        <v>41876.978078703702</v>
      </c>
      <c r="R2780">
        <f t="shared" si="175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>
        <v>1</v>
      </c>
      <c r="L2781" t="s">
        <v>8300</v>
      </c>
      <c r="M2781">
        <f t="shared" si="172"/>
        <v>2</v>
      </c>
      <c r="N2781" s="12" t="s">
        <v>8320</v>
      </c>
      <c r="O2781" t="s">
        <v>8356</v>
      </c>
      <c r="P2781" s="13">
        <f t="shared" si="173"/>
        <v>42300.585891203707</v>
      </c>
      <c r="Q2781" s="13">
        <f t="shared" si="174"/>
        <v>42330.627557870372</v>
      </c>
      <c r="R2781">
        <f t="shared" si="175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>
        <v>0</v>
      </c>
      <c r="L2782" t="s">
        <v>8300</v>
      </c>
      <c r="M2782">
        <f t="shared" si="172"/>
        <v>0</v>
      </c>
      <c r="N2782" s="12" t="s">
        <v>8320</v>
      </c>
      <c r="O2782" t="s">
        <v>8356</v>
      </c>
      <c r="P2782" s="13">
        <f t="shared" si="173"/>
        <v>42774.447777777779</v>
      </c>
      <c r="Q2782" s="13">
        <f t="shared" si="174"/>
        <v>42804.447777777779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>
        <v>28</v>
      </c>
      <c r="L2783" t="s">
        <v>8267</v>
      </c>
      <c r="M2783">
        <f t="shared" si="172"/>
        <v>105</v>
      </c>
      <c r="N2783" s="12" t="s">
        <v>8315</v>
      </c>
      <c r="O2783" t="s">
        <v>8316</v>
      </c>
      <c r="P2783" s="13">
        <f t="shared" si="173"/>
        <v>42018.94159722222</v>
      </c>
      <c r="Q2783" s="13">
        <f t="shared" si="174"/>
        <v>42047.291666666672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>
        <v>18</v>
      </c>
      <c r="L2784" t="s">
        <v>8267</v>
      </c>
      <c r="M2784">
        <f t="shared" si="172"/>
        <v>120</v>
      </c>
      <c r="N2784" s="12" t="s">
        <v>8315</v>
      </c>
      <c r="O2784" t="s">
        <v>8316</v>
      </c>
      <c r="P2784" s="13">
        <f t="shared" si="173"/>
        <v>42026.924976851849</v>
      </c>
      <c r="Q2784" s="13">
        <f t="shared" si="174"/>
        <v>42052.207638888889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>
        <v>61</v>
      </c>
      <c r="L2785" t="s">
        <v>8267</v>
      </c>
      <c r="M2785">
        <f t="shared" si="172"/>
        <v>115</v>
      </c>
      <c r="N2785" s="12" t="s">
        <v>8315</v>
      </c>
      <c r="O2785" t="s">
        <v>8316</v>
      </c>
      <c r="P2785" s="13">
        <f t="shared" si="173"/>
        <v>42103.535254629634</v>
      </c>
      <c r="Q2785" s="13">
        <f t="shared" si="174"/>
        <v>42117.535254629634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>
        <v>108</v>
      </c>
      <c r="L2786" t="s">
        <v>8267</v>
      </c>
      <c r="M2786">
        <f t="shared" si="172"/>
        <v>119</v>
      </c>
      <c r="N2786" s="12" t="s">
        <v>8315</v>
      </c>
      <c r="O2786" t="s">
        <v>8316</v>
      </c>
      <c r="P2786" s="13">
        <f t="shared" si="173"/>
        <v>41920.787534722222</v>
      </c>
      <c r="Q2786" s="13">
        <f t="shared" si="174"/>
        <v>41941.787534722222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>
        <v>142</v>
      </c>
      <c r="L2787" t="s">
        <v>8267</v>
      </c>
      <c r="M2787">
        <f t="shared" si="172"/>
        <v>105</v>
      </c>
      <c r="N2787" s="12" t="s">
        <v>8315</v>
      </c>
      <c r="O2787" t="s">
        <v>8316</v>
      </c>
      <c r="P2787" s="13">
        <f t="shared" si="173"/>
        <v>42558.189432870371</v>
      </c>
      <c r="Q2787" s="13">
        <f t="shared" si="174"/>
        <v>42587.875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>
        <v>74</v>
      </c>
      <c r="L2788" t="s">
        <v>8267</v>
      </c>
      <c r="M2788">
        <f t="shared" si="172"/>
        <v>118</v>
      </c>
      <c r="N2788" s="12" t="s">
        <v>8315</v>
      </c>
      <c r="O2788" t="s">
        <v>8316</v>
      </c>
      <c r="P2788" s="13">
        <f t="shared" si="173"/>
        <v>41815.569212962961</v>
      </c>
      <c r="Q2788" s="13">
        <f t="shared" si="174"/>
        <v>41829.569212962961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>
        <v>38</v>
      </c>
      <c r="L2789" t="s">
        <v>8267</v>
      </c>
      <c r="M2789">
        <f t="shared" si="172"/>
        <v>120</v>
      </c>
      <c r="N2789" s="12" t="s">
        <v>8315</v>
      </c>
      <c r="O2789" t="s">
        <v>8316</v>
      </c>
      <c r="P2789" s="13">
        <f t="shared" si="173"/>
        <v>41808.198518518519</v>
      </c>
      <c r="Q2789" s="13">
        <f t="shared" si="174"/>
        <v>41838.198518518519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>
        <v>20</v>
      </c>
      <c r="L2790" t="s">
        <v>8267</v>
      </c>
      <c r="M2790">
        <f t="shared" si="172"/>
        <v>103</v>
      </c>
      <c r="N2790" s="12" t="s">
        <v>8315</v>
      </c>
      <c r="O2790" t="s">
        <v>8316</v>
      </c>
      <c r="P2790" s="13">
        <f t="shared" si="173"/>
        <v>42550.701886574068</v>
      </c>
      <c r="Q2790" s="13">
        <f t="shared" si="174"/>
        <v>42580.701886574068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>
        <v>24</v>
      </c>
      <c r="L2791" t="s">
        <v>8267</v>
      </c>
      <c r="M2791">
        <f t="shared" si="172"/>
        <v>101</v>
      </c>
      <c r="N2791" s="12" t="s">
        <v>8315</v>
      </c>
      <c r="O2791" t="s">
        <v>8316</v>
      </c>
      <c r="P2791" s="13">
        <f t="shared" si="173"/>
        <v>42056.013124999998</v>
      </c>
      <c r="Q2791" s="13">
        <f t="shared" si="174"/>
        <v>42075.166666666672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>
        <v>66</v>
      </c>
      <c r="L2792" t="s">
        <v>8267</v>
      </c>
      <c r="M2792">
        <f t="shared" si="172"/>
        <v>105</v>
      </c>
      <c r="N2792" s="12" t="s">
        <v>8315</v>
      </c>
      <c r="O2792" t="s">
        <v>8316</v>
      </c>
      <c r="P2792" s="13">
        <f t="shared" si="173"/>
        <v>42016.938692129625</v>
      </c>
      <c r="Q2792" s="13">
        <f t="shared" si="174"/>
        <v>42046.938692129625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>
        <v>28</v>
      </c>
      <c r="L2793" t="s">
        <v>8267</v>
      </c>
      <c r="M2793">
        <f t="shared" si="172"/>
        <v>103</v>
      </c>
      <c r="N2793" s="12" t="s">
        <v>8315</v>
      </c>
      <c r="O2793" t="s">
        <v>8316</v>
      </c>
      <c r="P2793" s="13">
        <f t="shared" si="173"/>
        <v>42591.899988425925</v>
      </c>
      <c r="Q2793" s="13">
        <f t="shared" si="174"/>
        <v>42622.166666666672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>
        <v>24</v>
      </c>
      <c r="L2794" t="s">
        <v>8267</v>
      </c>
      <c r="M2794">
        <f t="shared" si="172"/>
        <v>108</v>
      </c>
      <c r="N2794" s="12" t="s">
        <v>8315</v>
      </c>
      <c r="O2794" t="s">
        <v>8316</v>
      </c>
      <c r="P2794" s="13">
        <f t="shared" si="173"/>
        <v>42183.231006944443</v>
      </c>
      <c r="Q2794" s="13">
        <f t="shared" si="174"/>
        <v>42228.231006944443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>
        <v>73</v>
      </c>
      <c r="L2795" t="s">
        <v>8267</v>
      </c>
      <c r="M2795">
        <f t="shared" si="172"/>
        <v>111</v>
      </c>
      <c r="N2795" s="12" t="s">
        <v>8315</v>
      </c>
      <c r="O2795" t="s">
        <v>8316</v>
      </c>
      <c r="P2795" s="13">
        <f t="shared" si="173"/>
        <v>42176.419039351851</v>
      </c>
      <c r="Q2795" s="13">
        <f t="shared" si="174"/>
        <v>42206.419039351851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>
        <v>3</v>
      </c>
      <c r="L2796" t="s">
        <v>8267</v>
      </c>
      <c r="M2796">
        <f t="shared" si="172"/>
        <v>150</v>
      </c>
      <c r="N2796" s="12" t="s">
        <v>8315</v>
      </c>
      <c r="O2796" t="s">
        <v>8316</v>
      </c>
      <c r="P2796" s="13">
        <f t="shared" si="173"/>
        <v>42416.691655092596</v>
      </c>
      <c r="Q2796" s="13">
        <f t="shared" si="174"/>
        <v>42432.791666666672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>
        <v>20</v>
      </c>
      <c r="L2797" t="s">
        <v>8267</v>
      </c>
      <c r="M2797">
        <f t="shared" si="172"/>
        <v>104</v>
      </c>
      <c r="N2797" s="12" t="s">
        <v>8315</v>
      </c>
      <c r="O2797" t="s">
        <v>8316</v>
      </c>
      <c r="P2797" s="13">
        <f t="shared" si="173"/>
        <v>41780.525937500002</v>
      </c>
      <c r="Q2797" s="13">
        <f t="shared" si="174"/>
        <v>41796.958333333336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>
        <v>21</v>
      </c>
      <c r="L2798" t="s">
        <v>8267</v>
      </c>
      <c r="M2798">
        <f t="shared" si="172"/>
        <v>116</v>
      </c>
      <c r="N2798" s="12" t="s">
        <v>8315</v>
      </c>
      <c r="O2798" t="s">
        <v>8316</v>
      </c>
      <c r="P2798" s="13">
        <f t="shared" si="173"/>
        <v>41795.528101851851</v>
      </c>
      <c r="Q2798" s="13">
        <f t="shared" si="174"/>
        <v>41825.528101851851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>
        <v>94</v>
      </c>
      <c r="L2799" t="s">
        <v>8267</v>
      </c>
      <c r="M2799">
        <f t="shared" si="172"/>
        <v>103</v>
      </c>
      <c r="N2799" s="12" t="s">
        <v>8315</v>
      </c>
      <c r="O2799" t="s">
        <v>8316</v>
      </c>
      <c r="P2799" s="13">
        <f t="shared" si="173"/>
        <v>41798.94027777778</v>
      </c>
      <c r="Q2799" s="13">
        <f t="shared" si="174"/>
        <v>41828.94027777778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>
        <v>139</v>
      </c>
      <c r="L2800" t="s">
        <v>8267</v>
      </c>
      <c r="M2800">
        <f t="shared" si="172"/>
        <v>101</v>
      </c>
      <c r="N2800" s="12" t="s">
        <v>8315</v>
      </c>
      <c r="O2800" t="s">
        <v>8316</v>
      </c>
      <c r="P2800" s="13">
        <f t="shared" si="173"/>
        <v>42201.675011574072</v>
      </c>
      <c r="Q2800" s="13">
        <f t="shared" si="174"/>
        <v>42216.666666666672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>
        <v>130</v>
      </c>
      <c r="L2801" t="s">
        <v>8267</v>
      </c>
      <c r="M2801">
        <f t="shared" si="172"/>
        <v>117</v>
      </c>
      <c r="N2801" s="12" t="s">
        <v>8315</v>
      </c>
      <c r="O2801" t="s">
        <v>8316</v>
      </c>
      <c r="P2801" s="13">
        <f t="shared" si="173"/>
        <v>42507.264699074076</v>
      </c>
      <c r="Q2801" s="13">
        <f t="shared" si="174"/>
        <v>42538.666666666672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>
        <v>31</v>
      </c>
      <c r="L2802" t="s">
        <v>8267</v>
      </c>
      <c r="M2802">
        <f t="shared" si="172"/>
        <v>133</v>
      </c>
      <c r="N2802" s="12" t="s">
        <v>8315</v>
      </c>
      <c r="O2802" t="s">
        <v>8316</v>
      </c>
      <c r="P2802" s="13">
        <f t="shared" si="173"/>
        <v>41948.552847222221</v>
      </c>
      <c r="Q2802" s="13">
        <f t="shared" si="174"/>
        <v>42008.552847222221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>
        <v>13</v>
      </c>
      <c r="L2803" t="s">
        <v>8267</v>
      </c>
      <c r="M2803">
        <f t="shared" si="172"/>
        <v>133</v>
      </c>
      <c r="N2803" s="12" t="s">
        <v>8315</v>
      </c>
      <c r="O2803" t="s">
        <v>8316</v>
      </c>
      <c r="P2803" s="13">
        <f t="shared" si="173"/>
        <v>41900.243159722224</v>
      </c>
      <c r="Q2803" s="13">
        <f t="shared" si="174"/>
        <v>41922.458333333336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>
        <v>90</v>
      </c>
      <c r="L2804" t="s">
        <v>8267</v>
      </c>
      <c r="M2804">
        <f t="shared" si="172"/>
        <v>102</v>
      </c>
      <c r="N2804" s="12" t="s">
        <v>8315</v>
      </c>
      <c r="O2804" t="s">
        <v>8316</v>
      </c>
      <c r="P2804" s="13">
        <f t="shared" si="173"/>
        <v>42192.64707175926</v>
      </c>
      <c r="Q2804" s="13">
        <f t="shared" si="174"/>
        <v>42222.64707175926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>
        <v>141</v>
      </c>
      <c r="L2805" t="s">
        <v>8267</v>
      </c>
      <c r="M2805">
        <f t="shared" si="172"/>
        <v>128</v>
      </c>
      <c r="N2805" s="12" t="s">
        <v>8315</v>
      </c>
      <c r="O2805" t="s">
        <v>8316</v>
      </c>
      <c r="P2805" s="13">
        <f t="shared" si="173"/>
        <v>42158.065694444449</v>
      </c>
      <c r="Q2805" s="13">
        <f t="shared" si="174"/>
        <v>42201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>
        <v>23</v>
      </c>
      <c r="L2806" t="s">
        <v>8267</v>
      </c>
      <c r="M2806">
        <f t="shared" si="172"/>
        <v>115</v>
      </c>
      <c r="N2806" s="12" t="s">
        <v>8315</v>
      </c>
      <c r="O2806" t="s">
        <v>8316</v>
      </c>
      <c r="P2806" s="13">
        <f t="shared" si="173"/>
        <v>41881.453587962962</v>
      </c>
      <c r="Q2806" s="13">
        <f t="shared" si="174"/>
        <v>41911.453587962962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>
        <v>18</v>
      </c>
      <c r="L2807" t="s">
        <v>8267</v>
      </c>
      <c r="M2807">
        <f t="shared" si="172"/>
        <v>110</v>
      </c>
      <c r="N2807" s="12" t="s">
        <v>8315</v>
      </c>
      <c r="O2807" t="s">
        <v>8316</v>
      </c>
      <c r="P2807" s="13">
        <f t="shared" si="173"/>
        <v>42213.505474537036</v>
      </c>
      <c r="Q2807" s="13">
        <f t="shared" si="174"/>
        <v>42238.505474537036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>
        <v>76</v>
      </c>
      <c r="L2808" t="s">
        <v>8267</v>
      </c>
      <c r="M2808">
        <f t="shared" si="172"/>
        <v>112</v>
      </c>
      <c r="N2808" s="12" t="s">
        <v>8315</v>
      </c>
      <c r="O2808" t="s">
        <v>8316</v>
      </c>
      <c r="P2808" s="13">
        <f t="shared" si="173"/>
        <v>42185.267245370371</v>
      </c>
      <c r="Q2808" s="13">
        <f t="shared" si="174"/>
        <v>42221.458333333328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>
        <v>93</v>
      </c>
      <c r="L2809" t="s">
        <v>8267</v>
      </c>
      <c r="M2809">
        <f t="shared" si="172"/>
        <v>126</v>
      </c>
      <c r="N2809" s="12" t="s">
        <v>8315</v>
      </c>
      <c r="O2809" t="s">
        <v>8316</v>
      </c>
      <c r="P2809" s="13">
        <f t="shared" si="173"/>
        <v>42154.873124999998</v>
      </c>
      <c r="Q2809" s="13">
        <f t="shared" si="174"/>
        <v>42184.873124999998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>
        <v>69</v>
      </c>
      <c r="L2810" t="s">
        <v>8267</v>
      </c>
      <c r="M2810">
        <f t="shared" si="172"/>
        <v>100</v>
      </c>
      <c r="N2810" s="12" t="s">
        <v>8315</v>
      </c>
      <c r="O2810" t="s">
        <v>8316</v>
      </c>
      <c r="P2810" s="13">
        <f t="shared" si="173"/>
        <v>42208.84646990741</v>
      </c>
      <c r="Q2810" s="13">
        <f t="shared" si="174"/>
        <v>42238.84646990741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>
        <v>21</v>
      </c>
      <c r="L2811" t="s">
        <v>8267</v>
      </c>
      <c r="M2811">
        <f t="shared" si="172"/>
        <v>102</v>
      </c>
      <c r="N2811" s="12" t="s">
        <v>8315</v>
      </c>
      <c r="O2811" t="s">
        <v>8316</v>
      </c>
      <c r="P2811" s="13">
        <f t="shared" si="173"/>
        <v>42451.496817129635</v>
      </c>
      <c r="Q2811" s="13">
        <f t="shared" si="174"/>
        <v>42459.610416666663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>
        <v>57</v>
      </c>
      <c r="L2812" t="s">
        <v>8267</v>
      </c>
      <c r="M2812">
        <f t="shared" si="172"/>
        <v>108</v>
      </c>
      <c r="N2812" s="12" t="s">
        <v>8315</v>
      </c>
      <c r="O2812" t="s">
        <v>8316</v>
      </c>
      <c r="P2812" s="13">
        <f t="shared" si="173"/>
        <v>41759.13962962963</v>
      </c>
      <c r="Q2812" s="13">
        <f t="shared" si="174"/>
        <v>41791.165972222225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>
        <v>108</v>
      </c>
      <c r="L2813" t="s">
        <v>8267</v>
      </c>
      <c r="M2813">
        <f t="shared" si="172"/>
        <v>100</v>
      </c>
      <c r="N2813" s="12" t="s">
        <v>8315</v>
      </c>
      <c r="O2813" t="s">
        <v>8316</v>
      </c>
      <c r="P2813" s="13">
        <f t="shared" si="173"/>
        <v>42028.496562500004</v>
      </c>
      <c r="Q2813" s="13">
        <f t="shared" si="174"/>
        <v>42058.496562500004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>
        <v>83</v>
      </c>
      <c r="L2814" t="s">
        <v>8267</v>
      </c>
      <c r="M2814">
        <f t="shared" si="172"/>
        <v>113</v>
      </c>
      <c r="N2814" s="12" t="s">
        <v>8315</v>
      </c>
      <c r="O2814" t="s">
        <v>8316</v>
      </c>
      <c r="P2814" s="13">
        <f t="shared" si="173"/>
        <v>42054.74418981481</v>
      </c>
      <c r="Q2814" s="13">
        <f t="shared" si="174"/>
        <v>42100.166666666672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>
        <v>96</v>
      </c>
      <c r="L2815" t="s">
        <v>8267</v>
      </c>
      <c r="M2815">
        <f t="shared" si="172"/>
        <v>128</v>
      </c>
      <c r="N2815" s="12" t="s">
        <v>8315</v>
      </c>
      <c r="O2815" t="s">
        <v>8316</v>
      </c>
      <c r="P2815" s="13">
        <f t="shared" si="173"/>
        <v>42693.742604166662</v>
      </c>
      <c r="Q2815" s="13">
        <f t="shared" si="174"/>
        <v>42718.742604166662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>
        <v>64</v>
      </c>
      <c r="L2816" t="s">
        <v>8267</v>
      </c>
      <c r="M2816">
        <f t="shared" si="172"/>
        <v>108</v>
      </c>
      <c r="N2816" s="12" t="s">
        <v>8315</v>
      </c>
      <c r="O2816" t="s">
        <v>8316</v>
      </c>
      <c r="P2816" s="13">
        <f t="shared" si="173"/>
        <v>42103.399479166663</v>
      </c>
      <c r="Q2816" s="13">
        <f t="shared" si="174"/>
        <v>42133.399479166663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>
        <v>14</v>
      </c>
      <c r="L2817" t="s">
        <v>8267</v>
      </c>
      <c r="M2817">
        <f t="shared" si="172"/>
        <v>242</v>
      </c>
      <c r="N2817" s="12" t="s">
        <v>8315</v>
      </c>
      <c r="O2817" t="s">
        <v>8316</v>
      </c>
      <c r="P2817" s="13">
        <f t="shared" si="173"/>
        <v>42559.776724537034</v>
      </c>
      <c r="Q2817" s="13">
        <f t="shared" si="174"/>
        <v>42589.776724537034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>
        <v>169</v>
      </c>
      <c r="L2818" t="s">
        <v>8267</v>
      </c>
      <c r="M2818">
        <f t="shared" ref="M2818:M2881" si="176">ROUND(E2818/D2818*100,0)</f>
        <v>142</v>
      </c>
      <c r="N2818" s="12" t="s">
        <v>8315</v>
      </c>
      <c r="O2818" t="s">
        <v>8316</v>
      </c>
      <c r="P2818" s="13">
        <f t="shared" ref="P2818:P2881" si="177">(((J2818/60)/60)/24)+DATE(1970,1,1)</f>
        <v>42188.467499999999</v>
      </c>
      <c r="Q2818" s="13">
        <f t="shared" ref="Q2818:Q2881" si="178">(((I2818/60)/60)/24)+DATE(1970,1,1)</f>
        <v>42218.666666666672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>
        <v>33</v>
      </c>
      <c r="L2819" t="s">
        <v>8267</v>
      </c>
      <c r="M2819">
        <f t="shared" si="176"/>
        <v>130</v>
      </c>
      <c r="N2819" s="12" t="s">
        <v>8315</v>
      </c>
      <c r="O2819" t="s">
        <v>8316</v>
      </c>
      <c r="P2819" s="13">
        <f t="shared" si="177"/>
        <v>42023.634976851856</v>
      </c>
      <c r="Q2819" s="13">
        <f t="shared" si="178"/>
        <v>42063.634976851856</v>
      </c>
      <c r="R2819">
        <f t="shared" ref="R2819:R2882" si="179">YEAR(P2819)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>
        <v>102</v>
      </c>
      <c r="L2820" t="s">
        <v>8267</v>
      </c>
      <c r="M2820">
        <f t="shared" si="176"/>
        <v>106</v>
      </c>
      <c r="N2820" s="12" t="s">
        <v>8315</v>
      </c>
      <c r="O2820" t="s">
        <v>8316</v>
      </c>
      <c r="P2820" s="13">
        <f t="shared" si="177"/>
        <v>42250.598217592589</v>
      </c>
      <c r="Q2820" s="13">
        <f t="shared" si="178"/>
        <v>42270.598217592589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>
        <v>104</v>
      </c>
      <c r="L2821" t="s">
        <v>8267</v>
      </c>
      <c r="M2821">
        <f t="shared" si="176"/>
        <v>105</v>
      </c>
      <c r="N2821" s="12" t="s">
        <v>8315</v>
      </c>
      <c r="O2821" t="s">
        <v>8316</v>
      </c>
      <c r="P2821" s="13">
        <f t="shared" si="177"/>
        <v>42139.525567129633</v>
      </c>
      <c r="Q2821" s="13">
        <f t="shared" si="178"/>
        <v>42169.525567129633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>
        <v>20</v>
      </c>
      <c r="L2822" t="s">
        <v>8267</v>
      </c>
      <c r="M2822">
        <f t="shared" si="176"/>
        <v>136</v>
      </c>
      <c r="N2822" s="12" t="s">
        <v>8315</v>
      </c>
      <c r="O2822" t="s">
        <v>8316</v>
      </c>
      <c r="P2822" s="13">
        <f t="shared" si="177"/>
        <v>42401.610983796301</v>
      </c>
      <c r="Q2822" s="13">
        <f t="shared" si="178"/>
        <v>42426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>
        <v>35</v>
      </c>
      <c r="L2823" t="s">
        <v>8267</v>
      </c>
      <c r="M2823">
        <f t="shared" si="176"/>
        <v>100</v>
      </c>
      <c r="N2823" s="12" t="s">
        <v>8315</v>
      </c>
      <c r="O2823" t="s">
        <v>8316</v>
      </c>
      <c r="P2823" s="13">
        <f t="shared" si="177"/>
        <v>41875.922858796301</v>
      </c>
      <c r="Q2823" s="13">
        <f t="shared" si="178"/>
        <v>41905.922858796301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>
        <v>94</v>
      </c>
      <c r="L2824" t="s">
        <v>8267</v>
      </c>
      <c r="M2824">
        <f t="shared" si="176"/>
        <v>100</v>
      </c>
      <c r="N2824" s="12" t="s">
        <v>8315</v>
      </c>
      <c r="O2824" t="s">
        <v>8316</v>
      </c>
      <c r="P2824" s="13">
        <f t="shared" si="177"/>
        <v>42060.683935185181</v>
      </c>
      <c r="Q2824" s="13">
        <f t="shared" si="178"/>
        <v>42090.642268518524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>
        <v>14</v>
      </c>
      <c r="L2825" t="s">
        <v>8267</v>
      </c>
      <c r="M2825">
        <f t="shared" si="176"/>
        <v>124</v>
      </c>
      <c r="N2825" s="12" t="s">
        <v>8315</v>
      </c>
      <c r="O2825" t="s">
        <v>8316</v>
      </c>
      <c r="P2825" s="13">
        <f t="shared" si="177"/>
        <v>42067.011643518519</v>
      </c>
      <c r="Q2825" s="13">
        <f t="shared" si="178"/>
        <v>42094.957638888889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>
        <v>15</v>
      </c>
      <c r="L2826" t="s">
        <v>8267</v>
      </c>
      <c r="M2826">
        <f t="shared" si="176"/>
        <v>117</v>
      </c>
      <c r="N2826" s="12" t="s">
        <v>8315</v>
      </c>
      <c r="O2826" t="s">
        <v>8316</v>
      </c>
      <c r="P2826" s="13">
        <f t="shared" si="177"/>
        <v>42136.270787037036</v>
      </c>
      <c r="Q2826" s="13">
        <f t="shared" si="178"/>
        <v>42168.071527777778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>
        <v>51</v>
      </c>
      <c r="L2827" t="s">
        <v>8267</v>
      </c>
      <c r="M2827">
        <f t="shared" si="176"/>
        <v>103</v>
      </c>
      <c r="N2827" s="12" t="s">
        <v>8315</v>
      </c>
      <c r="O2827" t="s">
        <v>8316</v>
      </c>
      <c r="P2827" s="13">
        <f t="shared" si="177"/>
        <v>42312.792662037042</v>
      </c>
      <c r="Q2827" s="13">
        <f t="shared" si="178"/>
        <v>42342.792662037042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>
        <v>19</v>
      </c>
      <c r="L2828" t="s">
        <v>8267</v>
      </c>
      <c r="M2828">
        <f t="shared" si="176"/>
        <v>108</v>
      </c>
      <c r="N2828" s="12" t="s">
        <v>8315</v>
      </c>
      <c r="O2828" t="s">
        <v>8316</v>
      </c>
      <c r="P2828" s="13">
        <f t="shared" si="177"/>
        <v>42171.034861111111</v>
      </c>
      <c r="Q2828" s="13">
        <f t="shared" si="178"/>
        <v>42195.291666666672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>
        <v>23</v>
      </c>
      <c r="L2829" t="s">
        <v>8267</v>
      </c>
      <c r="M2829">
        <f t="shared" si="176"/>
        <v>120</v>
      </c>
      <c r="N2829" s="12" t="s">
        <v>8315</v>
      </c>
      <c r="O2829" t="s">
        <v>8316</v>
      </c>
      <c r="P2829" s="13">
        <f t="shared" si="177"/>
        <v>42494.683634259258</v>
      </c>
      <c r="Q2829" s="13">
        <f t="shared" si="178"/>
        <v>42524.6875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>
        <v>97</v>
      </c>
      <c r="L2830" t="s">
        <v>8267</v>
      </c>
      <c r="M2830">
        <f t="shared" si="176"/>
        <v>100</v>
      </c>
      <c r="N2830" s="12" t="s">
        <v>8315</v>
      </c>
      <c r="O2830" t="s">
        <v>8316</v>
      </c>
      <c r="P2830" s="13">
        <f t="shared" si="177"/>
        <v>42254.264687499999</v>
      </c>
      <c r="Q2830" s="13">
        <f t="shared" si="178"/>
        <v>42279.958333333328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>
        <v>76</v>
      </c>
      <c r="L2831" t="s">
        <v>8267</v>
      </c>
      <c r="M2831">
        <f t="shared" si="176"/>
        <v>107</v>
      </c>
      <c r="N2831" s="12" t="s">
        <v>8315</v>
      </c>
      <c r="O2831" t="s">
        <v>8316</v>
      </c>
      <c r="P2831" s="13">
        <f t="shared" si="177"/>
        <v>42495.434236111112</v>
      </c>
      <c r="Q2831" s="13">
        <f t="shared" si="178"/>
        <v>42523.434236111112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>
        <v>11</v>
      </c>
      <c r="L2832" t="s">
        <v>8267</v>
      </c>
      <c r="M2832">
        <f t="shared" si="176"/>
        <v>100</v>
      </c>
      <c r="N2832" s="12" t="s">
        <v>8315</v>
      </c>
      <c r="O2832" t="s">
        <v>8316</v>
      </c>
      <c r="P2832" s="13">
        <f t="shared" si="177"/>
        <v>41758.839675925927</v>
      </c>
      <c r="Q2832" s="13">
        <f t="shared" si="178"/>
        <v>41771.165972222225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>
        <v>52</v>
      </c>
      <c r="L2833" t="s">
        <v>8267</v>
      </c>
      <c r="M2833">
        <f t="shared" si="176"/>
        <v>111</v>
      </c>
      <c r="N2833" s="12" t="s">
        <v>8315</v>
      </c>
      <c r="O2833" t="s">
        <v>8316</v>
      </c>
      <c r="P2833" s="13">
        <f t="shared" si="177"/>
        <v>42171.824884259258</v>
      </c>
      <c r="Q2833" s="13">
        <f t="shared" si="178"/>
        <v>42201.824884259258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>
        <v>95</v>
      </c>
      <c r="L2834" t="s">
        <v>8267</v>
      </c>
      <c r="M2834">
        <f t="shared" si="176"/>
        <v>115</v>
      </c>
      <c r="N2834" s="12" t="s">
        <v>8315</v>
      </c>
      <c r="O2834" t="s">
        <v>8316</v>
      </c>
      <c r="P2834" s="13">
        <f t="shared" si="177"/>
        <v>41938.709421296298</v>
      </c>
      <c r="Q2834" s="13">
        <f t="shared" si="178"/>
        <v>41966.916666666672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>
        <v>35</v>
      </c>
      <c r="L2835" t="s">
        <v>8267</v>
      </c>
      <c r="M2835">
        <f t="shared" si="176"/>
        <v>108</v>
      </c>
      <c r="N2835" s="12" t="s">
        <v>8315</v>
      </c>
      <c r="O2835" t="s">
        <v>8316</v>
      </c>
      <c r="P2835" s="13">
        <f t="shared" si="177"/>
        <v>42268.127696759257</v>
      </c>
      <c r="Q2835" s="13">
        <f t="shared" si="178"/>
        <v>42288.083333333328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>
        <v>21</v>
      </c>
      <c r="L2836" t="s">
        <v>8267</v>
      </c>
      <c r="M2836">
        <f t="shared" si="176"/>
        <v>170</v>
      </c>
      <c r="N2836" s="12" t="s">
        <v>8315</v>
      </c>
      <c r="O2836" t="s">
        <v>8316</v>
      </c>
      <c r="P2836" s="13">
        <f t="shared" si="177"/>
        <v>42019.959837962961</v>
      </c>
      <c r="Q2836" s="13">
        <f t="shared" si="178"/>
        <v>42034.959837962961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>
        <v>93</v>
      </c>
      <c r="L2837" t="s">
        <v>8267</v>
      </c>
      <c r="M2837">
        <f t="shared" si="176"/>
        <v>187</v>
      </c>
      <c r="N2837" s="12" t="s">
        <v>8315</v>
      </c>
      <c r="O2837" t="s">
        <v>8316</v>
      </c>
      <c r="P2837" s="13">
        <f t="shared" si="177"/>
        <v>42313.703900462962</v>
      </c>
      <c r="Q2837" s="13">
        <f t="shared" si="178"/>
        <v>42343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>
        <v>11</v>
      </c>
      <c r="L2838" t="s">
        <v>8267</v>
      </c>
      <c r="M2838">
        <f t="shared" si="176"/>
        <v>108</v>
      </c>
      <c r="N2838" s="12" t="s">
        <v>8315</v>
      </c>
      <c r="O2838" t="s">
        <v>8316</v>
      </c>
      <c r="P2838" s="13">
        <f t="shared" si="177"/>
        <v>42746.261782407411</v>
      </c>
      <c r="Q2838" s="13">
        <f t="shared" si="178"/>
        <v>42784.207638888889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>
        <v>21</v>
      </c>
      <c r="L2839" t="s">
        <v>8267</v>
      </c>
      <c r="M2839">
        <f t="shared" si="176"/>
        <v>100</v>
      </c>
      <c r="N2839" s="12" t="s">
        <v>8315</v>
      </c>
      <c r="O2839" t="s">
        <v>8316</v>
      </c>
      <c r="P2839" s="13">
        <f t="shared" si="177"/>
        <v>42307.908379629633</v>
      </c>
      <c r="Q2839" s="13">
        <f t="shared" si="178"/>
        <v>42347.950046296297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>
        <v>54</v>
      </c>
      <c r="L2840" t="s">
        <v>8267</v>
      </c>
      <c r="M2840">
        <f t="shared" si="176"/>
        <v>120</v>
      </c>
      <c r="N2840" s="12" t="s">
        <v>8315</v>
      </c>
      <c r="O2840" t="s">
        <v>8316</v>
      </c>
      <c r="P2840" s="13">
        <f t="shared" si="177"/>
        <v>41842.607592592591</v>
      </c>
      <c r="Q2840" s="13">
        <f t="shared" si="178"/>
        <v>41864.916666666664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>
        <v>31</v>
      </c>
      <c r="L2841" t="s">
        <v>8267</v>
      </c>
      <c r="M2841">
        <f t="shared" si="176"/>
        <v>111</v>
      </c>
      <c r="N2841" s="12" t="s">
        <v>8315</v>
      </c>
      <c r="O2841" t="s">
        <v>8316</v>
      </c>
      <c r="P2841" s="13">
        <f t="shared" si="177"/>
        <v>41853.240208333329</v>
      </c>
      <c r="Q2841" s="13">
        <f t="shared" si="178"/>
        <v>41876.207638888889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>
        <v>132</v>
      </c>
      <c r="L2842" t="s">
        <v>8267</v>
      </c>
      <c r="M2842">
        <f t="shared" si="176"/>
        <v>104</v>
      </c>
      <c r="N2842" s="12" t="s">
        <v>8315</v>
      </c>
      <c r="O2842" t="s">
        <v>8316</v>
      </c>
      <c r="P2842" s="13">
        <f t="shared" si="177"/>
        <v>42060.035636574074</v>
      </c>
      <c r="Q2842" s="13">
        <f t="shared" si="178"/>
        <v>42081.708333333328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>
        <v>1</v>
      </c>
      <c r="L2843" t="s">
        <v>8267</v>
      </c>
      <c r="M2843">
        <f t="shared" si="176"/>
        <v>1</v>
      </c>
      <c r="N2843" s="12" t="s">
        <v>8315</v>
      </c>
      <c r="O2843" t="s">
        <v>8316</v>
      </c>
      <c r="P2843" s="13">
        <f t="shared" si="177"/>
        <v>42291.739548611105</v>
      </c>
      <c r="Q2843" s="13">
        <f t="shared" si="178"/>
        <v>42351.781215277777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>
        <v>0</v>
      </c>
      <c r="L2844" t="s">
        <v>8267</v>
      </c>
      <c r="M2844">
        <f t="shared" si="176"/>
        <v>0</v>
      </c>
      <c r="N2844" s="12" t="s">
        <v>8315</v>
      </c>
      <c r="O2844" t="s">
        <v>8316</v>
      </c>
      <c r="P2844" s="13">
        <f t="shared" si="177"/>
        <v>41784.952488425923</v>
      </c>
      <c r="Q2844" s="13">
        <f t="shared" si="178"/>
        <v>41811.458333333336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>
        <v>0</v>
      </c>
      <c r="L2845" t="s">
        <v>8267</v>
      </c>
      <c r="M2845">
        <f t="shared" si="176"/>
        <v>0</v>
      </c>
      <c r="N2845" s="12" t="s">
        <v>8315</v>
      </c>
      <c r="O2845" t="s">
        <v>8316</v>
      </c>
      <c r="P2845" s="13">
        <f t="shared" si="177"/>
        <v>42492.737847222219</v>
      </c>
      <c r="Q2845" s="13">
        <f t="shared" si="178"/>
        <v>42534.166666666672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>
        <v>1</v>
      </c>
      <c r="L2846" t="s">
        <v>8267</v>
      </c>
      <c r="M2846">
        <f t="shared" si="176"/>
        <v>5</v>
      </c>
      <c r="N2846" s="12" t="s">
        <v>8315</v>
      </c>
      <c r="O2846" t="s">
        <v>8316</v>
      </c>
      <c r="P2846" s="13">
        <f t="shared" si="177"/>
        <v>42709.546064814815</v>
      </c>
      <c r="Q2846" s="13">
        <f t="shared" si="178"/>
        <v>42739.546064814815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>
        <v>39</v>
      </c>
      <c r="L2847" t="s">
        <v>8267</v>
      </c>
      <c r="M2847">
        <f t="shared" si="176"/>
        <v>32</v>
      </c>
      <c r="N2847" s="12" t="s">
        <v>8315</v>
      </c>
      <c r="O2847" t="s">
        <v>8316</v>
      </c>
      <c r="P2847" s="13">
        <f t="shared" si="177"/>
        <v>42103.016585648147</v>
      </c>
      <c r="Q2847" s="13">
        <f t="shared" si="178"/>
        <v>42163.016585648147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>
        <v>0</v>
      </c>
      <c r="L2848" t="s">
        <v>8267</v>
      </c>
      <c r="M2848">
        <f t="shared" si="176"/>
        <v>0</v>
      </c>
      <c r="N2848" s="12" t="s">
        <v>8315</v>
      </c>
      <c r="O2848" t="s">
        <v>8316</v>
      </c>
      <c r="P2848" s="13">
        <f t="shared" si="177"/>
        <v>42108.692060185189</v>
      </c>
      <c r="Q2848" s="13">
        <f t="shared" si="178"/>
        <v>42153.692060185189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>
        <v>0</v>
      </c>
      <c r="L2849" t="s">
        <v>8267</v>
      </c>
      <c r="M2849">
        <f t="shared" si="176"/>
        <v>0</v>
      </c>
      <c r="N2849" s="12" t="s">
        <v>8315</v>
      </c>
      <c r="O2849" t="s">
        <v>8316</v>
      </c>
      <c r="P2849" s="13">
        <f t="shared" si="177"/>
        <v>42453.806307870371</v>
      </c>
      <c r="Q2849" s="13">
        <f t="shared" si="178"/>
        <v>42513.806307870371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>
        <v>3</v>
      </c>
      <c r="L2850" t="s">
        <v>8267</v>
      </c>
      <c r="M2850">
        <f t="shared" si="176"/>
        <v>0</v>
      </c>
      <c r="N2850" s="12" t="s">
        <v>8315</v>
      </c>
      <c r="O2850" t="s">
        <v>8316</v>
      </c>
      <c r="P2850" s="13">
        <f t="shared" si="177"/>
        <v>42123.648831018523</v>
      </c>
      <c r="Q2850" s="13">
        <f t="shared" si="178"/>
        <v>42153.648831018523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>
        <v>1</v>
      </c>
      <c r="L2851" t="s">
        <v>8267</v>
      </c>
      <c r="M2851">
        <f t="shared" si="176"/>
        <v>1</v>
      </c>
      <c r="N2851" s="12" t="s">
        <v>8315</v>
      </c>
      <c r="O2851" t="s">
        <v>8316</v>
      </c>
      <c r="P2851" s="13">
        <f t="shared" si="177"/>
        <v>42453.428240740745</v>
      </c>
      <c r="Q2851" s="13">
        <f t="shared" si="178"/>
        <v>42483.428240740745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>
        <v>13</v>
      </c>
      <c r="L2852" t="s">
        <v>8267</v>
      </c>
      <c r="M2852">
        <f t="shared" si="176"/>
        <v>4</v>
      </c>
      <c r="N2852" s="12" t="s">
        <v>8315</v>
      </c>
      <c r="O2852" t="s">
        <v>8316</v>
      </c>
      <c r="P2852" s="13">
        <f t="shared" si="177"/>
        <v>41858.007071759261</v>
      </c>
      <c r="Q2852" s="13">
        <f t="shared" si="178"/>
        <v>41888.007071759261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>
        <v>0</v>
      </c>
      <c r="L2853" t="s">
        <v>8267</v>
      </c>
      <c r="M2853">
        <f t="shared" si="176"/>
        <v>0</v>
      </c>
      <c r="N2853" s="12" t="s">
        <v>8315</v>
      </c>
      <c r="O2853" t="s">
        <v>8316</v>
      </c>
      <c r="P2853" s="13">
        <f t="shared" si="177"/>
        <v>42390.002650462964</v>
      </c>
      <c r="Q2853" s="13">
        <f t="shared" si="178"/>
        <v>42398.970138888893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>
        <v>6</v>
      </c>
      <c r="L2854" t="s">
        <v>8267</v>
      </c>
      <c r="M2854">
        <f t="shared" si="176"/>
        <v>2</v>
      </c>
      <c r="N2854" s="12" t="s">
        <v>8315</v>
      </c>
      <c r="O2854" t="s">
        <v>8316</v>
      </c>
      <c r="P2854" s="13">
        <f t="shared" si="177"/>
        <v>41781.045173611114</v>
      </c>
      <c r="Q2854" s="13">
        <f t="shared" si="178"/>
        <v>41811.045173611114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>
        <v>0</v>
      </c>
      <c r="L2855" t="s">
        <v>8267</v>
      </c>
      <c r="M2855">
        <f t="shared" si="176"/>
        <v>0</v>
      </c>
      <c r="N2855" s="12" t="s">
        <v>8315</v>
      </c>
      <c r="O2855" t="s">
        <v>8316</v>
      </c>
      <c r="P2855" s="13">
        <f t="shared" si="177"/>
        <v>41836.190937499996</v>
      </c>
      <c r="Q2855" s="13">
        <f t="shared" si="178"/>
        <v>41896.190937499996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>
        <v>14</v>
      </c>
      <c r="L2856" t="s">
        <v>8267</v>
      </c>
      <c r="M2856">
        <f t="shared" si="176"/>
        <v>42</v>
      </c>
      <c r="N2856" s="12" t="s">
        <v>8315</v>
      </c>
      <c r="O2856" t="s">
        <v>8316</v>
      </c>
      <c r="P2856" s="13">
        <f t="shared" si="177"/>
        <v>42111.71665509259</v>
      </c>
      <c r="Q2856" s="13">
        <f t="shared" si="178"/>
        <v>42131.71665509259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>
        <v>5</v>
      </c>
      <c r="L2857" t="s">
        <v>8267</v>
      </c>
      <c r="M2857">
        <f t="shared" si="176"/>
        <v>50</v>
      </c>
      <c r="N2857" s="12" t="s">
        <v>8315</v>
      </c>
      <c r="O2857" t="s">
        <v>8316</v>
      </c>
      <c r="P2857" s="13">
        <f t="shared" si="177"/>
        <v>42370.007766203707</v>
      </c>
      <c r="Q2857" s="13">
        <f t="shared" si="178"/>
        <v>42398.981944444444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>
        <v>6</v>
      </c>
      <c r="L2858" t="s">
        <v>8267</v>
      </c>
      <c r="M2858">
        <f t="shared" si="176"/>
        <v>5</v>
      </c>
      <c r="N2858" s="12" t="s">
        <v>8315</v>
      </c>
      <c r="O2858" t="s">
        <v>8316</v>
      </c>
      <c r="P2858" s="13">
        <f t="shared" si="177"/>
        <v>42165.037581018521</v>
      </c>
      <c r="Q2858" s="13">
        <f t="shared" si="178"/>
        <v>42224.898611111115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>
        <v>15</v>
      </c>
      <c r="L2859" t="s">
        <v>8267</v>
      </c>
      <c r="M2859">
        <f t="shared" si="176"/>
        <v>20</v>
      </c>
      <c r="N2859" s="12" t="s">
        <v>8315</v>
      </c>
      <c r="O2859" t="s">
        <v>8316</v>
      </c>
      <c r="P2859" s="13">
        <f t="shared" si="177"/>
        <v>42726.920081018514</v>
      </c>
      <c r="Q2859" s="13">
        <f t="shared" si="178"/>
        <v>42786.75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>
        <v>0</v>
      </c>
      <c r="L2860" t="s">
        <v>8267</v>
      </c>
      <c r="M2860">
        <f t="shared" si="176"/>
        <v>0</v>
      </c>
      <c r="N2860" s="12" t="s">
        <v>8315</v>
      </c>
      <c r="O2860" t="s">
        <v>8316</v>
      </c>
      <c r="P2860" s="13">
        <f t="shared" si="177"/>
        <v>41954.545081018514</v>
      </c>
      <c r="Q2860" s="13">
        <f t="shared" si="178"/>
        <v>41978.477777777778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>
        <v>1</v>
      </c>
      <c r="L2861" t="s">
        <v>8267</v>
      </c>
      <c r="M2861">
        <f t="shared" si="176"/>
        <v>2</v>
      </c>
      <c r="N2861" s="12" t="s">
        <v>8315</v>
      </c>
      <c r="O2861" t="s">
        <v>8316</v>
      </c>
      <c r="P2861" s="13">
        <f t="shared" si="177"/>
        <v>42233.362314814818</v>
      </c>
      <c r="Q2861" s="13">
        <f t="shared" si="178"/>
        <v>42293.362314814818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>
        <v>9</v>
      </c>
      <c r="L2862" t="s">
        <v>8267</v>
      </c>
      <c r="M2862">
        <f t="shared" si="176"/>
        <v>7</v>
      </c>
      <c r="N2862" s="12" t="s">
        <v>8315</v>
      </c>
      <c r="O2862" t="s">
        <v>8316</v>
      </c>
      <c r="P2862" s="13">
        <f t="shared" si="177"/>
        <v>42480.800648148142</v>
      </c>
      <c r="Q2862" s="13">
        <f t="shared" si="178"/>
        <v>42540.800648148142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>
        <v>3</v>
      </c>
      <c r="L2863" t="s">
        <v>8267</v>
      </c>
      <c r="M2863">
        <f t="shared" si="176"/>
        <v>32</v>
      </c>
      <c r="N2863" s="12" t="s">
        <v>8315</v>
      </c>
      <c r="O2863" t="s">
        <v>8316</v>
      </c>
      <c r="P2863" s="13">
        <f t="shared" si="177"/>
        <v>42257.590833333335</v>
      </c>
      <c r="Q2863" s="13">
        <f t="shared" si="178"/>
        <v>42271.590833333335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>
        <v>3</v>
      </c>
      <c r="L2864" t="s">
        <v>8267</v>
      </c>
      <c r="M2864">
        <f t="shared" si="176"/>
        <v>0</v>
      </c>
      <c r="N2864" s="12" t="s">
        <v>8315</v>
      </c>
      <c r="O2864" t="s">
        <v>8316</v>
      </c>
      <c r="P2864" s="13">
        <f t="shared" si="177"/>
        <v>41784.789687500001</v>
      </c>
      <c r="Q2864" s="13">
        <f t="shared" si="178"/>
        <v>41814.789687500001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>
        <v>1</v>
      </c>
      <c r="L2865" t="s">
        <v>8267</v>
      </c>
      <c r="M2865">
        <f t="shared" si="176"/>
        <v>0</v>
      </c>
      <c r="N2865" s="12" t="s">
        <v>8315</v>
      </c>
      <c r="O2865" t="s">
        <v>8316</v>
      </c>
      <c r="P2865" s="13">
        <f t="shared" si="177"/>
        <v>41831.675034722226</v>
      </c>
      <c r="Q2865" s="13">
        <f t="shared" si="178"/>
        <v>41891.675034722226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>
        <v>3</v>
      </c>
      <c r="L2866" t="s">
        <v>8267</v>
      </c>
      <c r="M2866">
        <f t="shared" si="176"/>
        <v>2</v>
      </c>
      <c r="N2866" s="12" t="s">
        <v>8315</v>
      </c>
      <c r="O2866" t="s">
        <v>8316</v>
      </c>
      <c r="P2866" s="13">
        <f t="shared" si="177"/>
        <v>42172.613506944443</v>
      </c>
      <c r="Q2866" s="13">
        <f t="shared" si="178"/>
        <v>42202.554166666669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>
        <v>0</v>
      </c>
      <c r="L2867" t="s">
        <v>8267</v>
      </c>
      <c r="M2867">
        <f t="shared" si="176"/>
        <v>0</v>
      </c>
      <c r="N2867" s="12" t="s">
        <v>8315</v>
      </c>
      <c r="O2867" t="s">
        <v>8316</v>
      </c>
      <c r="P2867" s="13">
        <f t="shared" si="177"/>
        <v>41950.114108796297</v>
      </c>
      <c r="Q2867" s="13">
        <f t="shared" si="178"/>
        <v>42010.114108796297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>
        <v>2</v>
      </c>
      <c r="L2868" t="s">
        <v>8267</v>
      </c>
      <c r="M2868">
        <f t="shared" si="176"/>
        <v>1</v>
      </c>
      <c r="N2868" s="12" t="s">
        <v>8315</v>
      </c>
      <c r="O2868" t="s">
        <v>8316</v>
      </c>
      <c r="P2868" s="13">
        <f t="shared" si="177"/>
        <v>42627.955104166671</v>
      </c>
      <c r="Q2868" s="13">
        <f t="shared" si="178"/>
        <v>42657.916666666672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>
        <v>10</v>
      </c>
      <c r="L2869" t="s">
        <v>8267</v>
      </c>
      <c r="M2869">
        <f t="shared" si="176"/>
        <v>20</v>
      </c>
      <c r="N2869" s="12" t="s">
        <v>8315</v>
      </c>
      <c r="O2869" t="s">
        <v>8316</v>
      </c>
      <c r="P2869" s="13">
        <f t="shared" si="177"/>
        <v>42531.195277777777</v>
      </c>
      <c r="Q2869" s="13">
        <f t="shared" si="178"/>
        <v>42555.166666666672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>
        <v>60</v>
      </c>
      <c r="L2870" t="s">
        <v>8267</v>
      </c>
      <c r="M2870">
        <f t="shared" si="176"/>
        <v>42</v>
      </c>
      <c r="N2870" s="12" t="s">
        <v>8315</v>
      </c>
      <c r="O2870" t="s">
        <v>8316</v>
      </c>
      <c r="P2870" s="13">
        <f t="shared" si="177"/>
        <v>42618.827013888891</v>
      </c>
      <c r="Q2870" s="13">
        <f t="shared" si="178"/>
        <v>42648.827013888891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>
        <v>5</v>
      </c>
      <c r="L2871" t="s">
        <v>8267</v>
      </c>
      <c r="M2871">
        <f t="shared" si="176"/>
        <v>1</v>
      </c>
      <c r="N2871" s="12" t="s">
        <v>8315</v>
      </c>
      <c r="O2871" t="s">
        <v>8316</v>
      </c>
      <c r="P2871" s="13">
        <f t="shared" si="177"/>
        <v>42540.593530092592</v>
      </c>
      <c r="Q2871" s="13">
        <f t="shared" si="178"/>
        <v>42570.593530092592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>
        <v>9</v>
      </c>
      <c r="L2872" t="s">
        <v>8267</v>
      </c>
      <c r="M2872">
        <f t="shared" si="176"/>
        <v>15</v>
      </c>
      <c r="N2872" s="12" t="s">
        <v>8315</v>
      </c>
      <c r="O2872" t="s">
        <v>8316</v>
      </c>
      <c r="P2872" s="13">
        <f t="shared" si="177"/>
        <v>41746.189409722225</v>
      </c>
      <c r="Q2872" s="13">
        <f t="shared" si="178"/>
        <v>41776.189409722225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>
        <v>13</v>
      </c>
      <c r="L2873" t="s">
        <v>8267</v>
      </c>
      <c r="M2873">
        <f t="shared" si="176"/>
        <v>5</v>
      </c>
      <c r="N2873" s="12" t="s">
        <v>8315</v>
      </c>
      <c r="O2873" t="s">
        <v>8316</v>
      </c>
      <c r="P2873" s="13">
        <f t="shared" si="177"/>
        <v>41974.738576388889</v>
      </c>
      <c r="Q2873" s="13">
        <f t="shared" si="178"/>
        <v>41994.738576388889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>
        <v>0</v>
      </c>
      <c r="L2874" t="s">
        <v>8267</v>
      </c>
      <c r="M2874">
        <f t="shared" si="176"/>
        <v>0</v>
      </c>
      <c r="N2874" s="12" t="s">
        <v>8315</v>
      </c>
      <c r="O2874" t="s">
        <v>8316</v>
      </c>
      <c r="P2874" s="13">
        <f t="shared" si="177"/>
        <v>42115.11618055556</v>
      </c>
      <c r="Q2874" s="13">
        <f t="shared" si="178"/>
        <v>42175.11618055556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>
        <v>8</v>
      </c>
      <c r="L2875" t="s">
        <v>8267</v>
      </c>
      <c r="M2875">
        <f t="shared" si="176"/>
        <v>38</v>
      </c>
      <c r="N2875" s="12" t="s">
        <v>8315</v>
      </c>
      <c r="O2875" t="s">
        <v>8316</v>
      </c>
      <c r="P2875" s="13">
        <f t="shared" si="177"/>
        <v>42002.817488425921</v>
      </c>
      <c r="Q2875" s="13">
        <f t="shared" si="178"/>
        <v>42032.817488425921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>
        <v>3</v>
      </c>
      <c r="L2876" t="s">
        <v>8267</v>
      </c>
      <c r="M2876">
        <f t="shared" si="176"/>
        <v>5</v>
      </c>
      <c r="N2876" s="12" t="s">
        <v>8315</v>
      </c>
      <c r="O2876" t="s">
        <v>8316</v>
      </c>
      <c r="P2876" s="13">
        <f t="shared" si="177"/>
        <v>42722.84474537037</v>
      </c>
      <c r="Q2876" s="13">
        <f t="shared" si="178"/>
        <v>42752.84474537037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>
        <v>3</v>
      </c>
      <c r="L2877" t="s">
        <v>8267</v>
      </c>
      <c r="M2877">
        <f t="shared" si="176"/>
        <v>0</v>
      </c>
      <c r="N2877" s="12" t="s">
        <v>8315</v>
      </c>
      <c r="O2877" t="s">
        <v>8316</v>
      </c>
      <c r="P2877" s="13">
        <f t="shared" si="177"/>
        <v>42465.128391203703</v>
      </c>
      <c r="Q2877" s="13">
        <f t="shared" si="178"/>
        <v>42495.128391203703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>
        <v>0</v>
      </c>
      <c r="L2878" t="s">
        <v>8267</v>
      </c>
      <c r="M2878">
        <f t="shared" si="176"/>
        <v>0</v>
      </c>
      <c r="N2878" s="12" t="s">
        <v>8315</v>
      </c>
      <c r="O2878" t="s">
        <v>8316</v>
      </c>
      <c r="P2878" s="13">
        <f t="shared" si="177"/>
        <v>42171.743969907402</v>
      </c>
      <c r="Q2878" s="13">
        <f t="shared" si="178"/>
        <v>42201.743969907402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>
        <v>6</v>
      </c>
      <c r="L2879" t="s">
        <v>8267</v>
      </c>
      <c r="M2879">
        <f t="shared" si="176"/>
        <v>11</v>
      </c>
      <c r="N2879" s="12" t="s">
        <v>8315</v>
      </c>
      <c r="O2879" t="s">
        <v>8316</v>
      </c>
      <c r="P2879" s="13">
        <f t="shared" si="177"/>
        <v>42672.955138888887</v>
      </c>
      <c r="Q2879" s="13">
        <f t="shared" si="178"/>
        <v>42704.708333333328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>
        <v>4</v>
      </c>
      <c r="L2880" t="s">
        <v>8267</v>
      </c>
      <c r="M2880">
        <f t="shared" si="176"/>
        <v>2</v>
      </c>
      <c r="N2880" s="12" t="s">
        <v>8315</v>
      </c>
      <c r="O2880" t="s">
        <v>8316</v>
      </c>
      <c r="P2880" s="13">
        <f t="shared" si="177"/>
        <v>42128.615682870368</v>
      </c>
      <c r="Q2880" s="13">
        <f t="shared" si="178"/>
        <v>42188.615682870368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>
        <v>1</v>
      </c>
      <c r="L2881" t="s">
        <v>8267</v>
      </c>
      <c r="M2881">
        <f t="shared" si="176"/>
        <v>0</v>
      </c>
      <c r="N2881" s="12" t="s">
        <v>8315</v>
      </c>
      <c r="O2881" t="s">
        <v>8316</v>
      </c>
      <c r="P2881" s="13">
        <f t="shared" si="177"/>
        <v>42359.725243055553</v>
      </c>
      <c r="Q2881" s="13">
        <f t="shared" si="178"/>
        <v>42389.725243055553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>
        <v>29</v>
      </c>
      <c r="L2882" t="s">
        <v>8267</v>
      </c>
      <c r="M2882">
        <f t="shared" ref="M2882:M2945" si="180">ROUND(E2882/D2882*100,0)</f>
        <v>23</v>
      </c>
      <c r="N2882" s="12" t="s">
        <v>8315</v>
      </c>
      <c r="O2882" t="s">
        <v>8316</v>
      </c>
      <c r="P2882" s="13">
        <f t="shared" ref="P2882:P2945" si="181">(((J2882/60)/60)/24)+DATE(1970,1,1)</f>
        <v>42192.905694444446</v>
      </c>
      <c r="Q2882" s="13">
        <f t="shared" ref="Q2882:Q2945" si="182">(((I2882/60)/60)/24)+DATE(1970,1,1)</f>
        <v>42236.711805555555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>
        <v>0</v>
      </c>
      <c r="L2883" t="s">
        <v>8267</v>
      </c>
      <c r="M2883">
        <f t="shared" si="180"/>
        <v>0</v>
      </c>
      <c r="N2883" s="12" t="s">
        <v>8315</v>
      </c>
      <c r="O2883" t="s">
        <v>8316</v>
      </c>
      <c r="P2883" s="13">
        <f t="shared" si="181"/>
        <v>41916.597638888888</v>
      </c>
      <c r="Q2883" s="13">
        <f t="shared" si="182"/>
        <v>41976.639305555553</v>
      </c>
      <c r="R2883">
        <f t="shared" ref="R2883:R2946" si="183">YEAR(P2883)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>
        <v>4</v>
      </c>
      <c r="L2884" t="s">
        <v>8267</v>
      </c>
      <c r="M2884">
        <f t="shared" si="180"/>
        <v>34</v>
      </c>
      <c r="N2884" s="12" t="s">
        <v>8315</v>
      </c>
      <c r="O2884" t="s">
        <v>8316</v>
      </c>
      <c r="P2884" s="13">
        <f t="shared" si="181"/>
        <v>42461.596273148149</v>
      </c>
      <c r="Q2884" s="13">
        <f t="shared" si="182"/>
        <v>42491.596273148149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>
        <v>5</v>
      </c>
      <c r="L2885" t="s">
        <v>8267</v>
      </c>
      <c r="M2885">
        <f t="shared" si="180"/>
        <v>19</v>
      </c>
      <c r="N2885" s="12" t="s">
        <v>8315</v>
      </c>
      <c r="O2885" t="s">
        <v>8316</v>
      </c>
      <c r="P2885" s="13">
        <f t="shared" si="181"/>
        <v>42370.90320601852</v>
      </c>
      <c r="Q2885" s="13">
        <f t="shared" si="182"/>
        <v>42406.207638888889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>
        <v>4</v>
      </c>
      <c r="L2886" t="s">
        <v>8267</v>
      </c>
      <c r="M2886">
        <f t="shared" si="180"/>
        <v>0</v>
      </c>
      <c r="N2886" s="12" t="s">
        <v>8315</v>
      </c>
      <c r="O2886" t="s">
        <v>8316</v>
      </c>
      <c r="P2886" s="13">
        <f t="shared" si="181"/>
        <v>41948.727256944447</v>
      </c>
      <c r="Q2886" s="13">
        <f t="shared" si="182"/>
        <v>41978.727256944447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>
        <v>5</v>
      </c>
      <c r="L2887" t="s">
        <v>8267</v>
      </c>
      <c r="M2887">
        <f t="shared" si="180"/>
        <v>33</v>
      </c>
      <c r="N2887" s="12" t="s">
        <v>8315</v>
      </c>
      <c r="O2887" t="s">
        <v>8316</v>
      </c>
      <c r="P2887" s="13">
        <f t="shared" si="181"/>
        <v>42047.07640046296</v>
      </c>
      <c r="Q2887" s="13">
        <f t="shared" si="182"/>
        <v>42077.034733796296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>
        <v>1</v>
      </c>
      <c r="L2888" t="s">
        <v>8267</v>
      </c>
      <c r="M2888">
        <f t="shared" si="180"/>
        <v>5</v>
      </c>
      <c r="N2888" s="12" t="s">
        <v>8315</v>
      </c>
      <c r="O2888" t="s">
        <v>8316</v>
      </c>
      <c r="P2888" s="13">
        <f t="shared" si="181"/>
        <v>42261.632916666669</v>
      </c>
      <c r="Q2888" s="13">
        <f t="shared" si="182"/>
        <v>42266.165972222225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>
        <v>1</v>
      </c>
      <c r="L2889" t="s">
        <v>8267</v>
      </c>
      <c r="M2889">
        <f t="shared" si="180"/>
        <v>0</v>
      </c>
      <c r="N2889" s="12" t="s">
        <v>8315</v>
      </c>
      <c r="O2889" t="s">
        <v>8316</v>
      </c>
      <c r="P2889" s="13">
        <f t="shared" si="181"/>
        <v>41985.427361111113</v>
      </c>
      <c r="Q2889" s="13">
        <f t="shared" si="182"/>
        <v>42015.427361111113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>
        <v>0</v>
      </c>
      <c r="L2890" t="s">
        <v>8267</v>
      </c>
      <c r="M2890">
        <f t="shared" si="180"/>
        <v>0</v>
      </c>
      <c r="N2890" s="12" t="s">
        <v>8315</v>
      </c>
      <c r="O2890" t="s">
        <v>8316</v>
      </c>
      <c r="P2890" s="13">
        <f t="shared" si="181"/>
        <v>41922.535185185188</v>
      </c>
      <c r="Q2890" s="13">
        <f t="shared" si="182"/>
        <v>41930.207638888889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>
        <v>14</v>
      </c>
      <c r="L2891" t="s">
        <v>8267</v>
      </c>
      <c r="M2891">
        <f t="shared" si="180"/>
        <v>38</v>
      </c>
      <c r="N2891" s="12" t="s">
        <v>8315</v>
      </c>
      <c r="O2891" t="s">
        <v>8316</v>
      </c>
      <c r="P2891" s="13">
        <f t="shared" si="181"/>
        <v>41850.863252314812</v>
      </c>
      <c r="Q2891" s="13">
        <f t="shared" si="182"/>
        <v>41880.863252314812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>
        <v>3</v>
      </c>
      <c r="L2892" t="s">
        <v>8267</v>
      </c>
      <c r="M2892">
        <f t="shared" si="180"/>
        <v>1</v>
      </c>
      <c r="N2892" s="12" t="s">
        <v>8315</v>
      </c>
      <c r="O2892" t="s">
        <v>8316</v>
      </c>
      <c r="P2892" s="13">
        <f t="shared" si="181"/>
        <v>41831.742962962962</v>
      </c>
      <c r="Q2892" s="13">
        <f t="shared" si="182"/>
        <v>41860.125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>
        <v>10</v>
      </c>
      <c r="L2893" t="s">
        <v>8267</v>
      </c>
      <c r="M2893">
        <f t="shared" si="180"/>
        <v>3</v>
      </c>
      <c r="N2893" s="12" t="s">
        <v>8315</v>
      </c>
      <c r="O2893" t="s">
        <v>8316</v>
      </c>
      <c r="P2893" s="13">
        <f t="shared" si="181"/>
        <v>42415.883425925931</v>
      </c>
      <c r="Q2893" s="13">
        <f t="shared" si="182"/>
        <v>42475.84175925926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>
        <v>17</v>
      </c>
      <c r="L2894" t="s">
        <v>8267</v>
      </c>
      <c r="M2894">
        <f t="shared" si="180"/>
        <v>9</v>
      </c>
      <c r="N2894" s="12" t="s">
        <v>8315</v>
      </c>
      <c r="O2894" t="s">
        <v>8316</v>
      </c>
      <c r="P2894" s="13">
        <f t="shared" si="181"/>
        <v>41869.714166666665</v>
      </c>
      <c r="Q2894" s="13">
        <f t="shared" si="182"/>
        <v>41876.875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>
        <v>2</v>
      </c>
      <c r="L2895" t="s">
        <v>8267</v>
      </c>
      <c r="M2895">
        <f t="shared" si="180"/>
        <v>1</v>
      </c>
      <c r="N2895" s="12" t="s">
        <v>8315</v>
      </c>
      <c r="O2895" t="s">
        <v>8316</v>
      </c>
      <c r="P2895" s="13">
        <f t="shared" si="181"/>
        <v>41953.773090277777</v>
      </c>
      <c r="Q2895" s="13">
        <f t="shared" si="182"/>
        <v>42013.083333333328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>
        <v>0</v>
      </c>
      <c r="L2896" t="s">
        <v>8267</v>
      </c>
      <c r="M2896">
        <f t="shared" si="180"/>
        <v>0</v>
      </c>
      <c r="N2896" s="12" t="s">
        <v>8315</v>
      </c>
      <c r="O2896" t="s">
        <v>8316</v>
      </c>
      <c r="P2896" s="13">
        <f t="shared" si="181"/>
        <v>42037.986284722225</v>
      </c>
      <c r="Q2896" s="13">
        <f t="shared" si="182"/>
        <v>42097.944618055553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>
        <v>4</v>
      </c>
      <c r="L2897" t="s">
        <v>8267</v>
      </c>
      <c r="M2897">
        <f t="shared" si="180"/>
        <v>5</v>
      </c>
      <c r="N2897" s="12" t="s">
        <v>8315</v>
      </c>
      <c r="O2897" t="s">
        <v>8316</v>
      </c>
      <c r="P2897" s="13">
        <f t="shared" si="181"/>
        <v>41811.555462962962</v>
      </c>
      <c r="Q2897" s="13">
        <f t="shared" si="182"/>
        <v>41812.875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>
        <v>12</v>
      </c>
      <c r="L2898" t="s">
        <v>8267</v>
      </c>
      <c r="M2898">
        <f t="shared" si="180"/>
        <v>21</v>
      </c>
      <c r="N2898" s="12" t="s">
        <v>8315</v>
      </c>
      <c r="O2898" t="s">
        <v>8316</v>
      </c>
      <c r="P2898" s="13">
        <f t="shared" si="181"/>
        <v>42701.908807870372</v>
      </c>
      <c r="Q2898" s="13">
        <f t="shared" si="182"/>
        <v>42716.25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>
        <v>3</v>
      </c>
      <c r="L2899" t="s">
        <v>8267</v>
      </c>
      <c r="M2899">
        <f t="shared" si="180"/>
        <v>5</v>
      </c>
      <c r="N2899" s="12" t="s">
        <v>8315</v>
      </c>
      <c r="O2899" t="s">
        <v>8316</v>
      </c>
      <c r="P2899" s="13">
        <f t="shared" si="181"/>
        <v>42258.646504629629</v>
      </c>
      <c r="Q2899" s="13">
        <f t="shared" si="182"/>
        <v>42288.645196759258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>
        <v>12</v>
      </c>
      <c r="L2900" t="s">
        <v>8267</v>
      </c>
      <c r="M2900">
        <f t="shared" si="180"/>
        <v>4</v>
      </c>
      <c r="N2900" s="12" t="s">
        <v>8315</v>
      </c>
      <c r="O2900" t="s">
        <v>8316</v>
      </c>
      <c r="P2900" s="13">
        <f t="shared" si="181"/>
        <v>42278.664965277778</v>
      </c>
      <c r="Q2900" s="13">
        <f t="shared" si="182"/>
        <v>42308.664965277778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>
        <v>0</v>
      </c>
      <c r="L2901" t="s">
        <v>8267</v>
      </c>
      <c r="M2901">
        <f t="shared" si="180"/>
        <v>0</v>
      </c>
      <c r="N2901" s="12" t="s">
        <v>8315</v>
      </c>
      <c r="O2901" t="s">
        <v>8316</v>
      </c>
      <c r="P2901" s="13">
        <f t="shared" si="181"/>
        <v>42515.078217592592</v>
      </c>
      <c r="Q2901" s="13">
        <f t="shared" si="182"/>
        <v>42575.078217592592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>
        <v>7</v>
      </c>
      <c r="L2902" t="s">
        <v>8267</v>
      </c>
      <c r="M2902">
        <f t="shared" si="180"/>
        <v>62</v>
      </c>
      <c r="N2902" s="12" t="s">
        <v>8315</v>
      </c>
      <c r="O2902" t="s">
        <v>8316</v>
      </c>
      <c r="P2902" s="13">
        <f t="shared" si="181"/>
        <v>41830.234166666669</v>
      </c>
      <c r="Q2902" s="13">
        <f t="shared" si="182"/>
        <v>41860.234166666669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>
        <v>2</v>
      </c>
      <c r="L2903" t="s">
        <v>8267</v>
      </c>
      <c r="M2903">
        <f t="shared" si="180"/>
        <v>1</v>
      </c>
      <c r="N2903" s="12" t="s">
        <v>8315</v>
      </c>
      <c r="O2903" t="s">
        <v>8316</v>
      </c>
      <c r="P2903" s="13">
        <f t="shared" si="181"/>
        <v>41982.904386574075</v>
      </c>
      <c r="Q2903" s="13">
        <f t="shared" si="182"/>
        <v>42042.904386574075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>
        <v>1</v>
      </c>
      <c r="L2904" t="s">
        <v>8267</v>
      </c>
      <c r="M2904">
        <f t="shared" si="180"/>
        <v>0</v>
      </c>
      <c r="N2904" s="12" t="s">
        <v>8315</v>
      </c>
      <c r="O2904" t="s">
        <v>8316</v>
      </c>
      <c r="P2904" s="13">
        <f t="shared" si="181"/>
        <v>42210.439768518518</v>
      </c>
      <c r="Q2904" s="13">
        <f t="shared" si="182"/>
        <v>42240.439768518518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>
        <v>4</v>
      </c>
      <c r="L2905" t="s">
        <v>8267</v>
      </c>
      <c r="M2905">
        <f t="shared" si="180"/>
        <v>1</v>
      </c>
      <c r="N2905" s="12" t="s">
        <v>8315</v>
      </c>
      <c r="O2905" t="s">
        <v>8316</v>
      </c>
      <c r="P2905" s="13">
        <f t="shared" si="181"/>
        <v>42196.166874999995</v>
      </c>
      <c r="Q2905" s="13">
        <f t="shared" si="182"/>
        <v>42256.166874999995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>
        <v>4</v>
      </c>
      <c r="L2906" t="s">
        <v>8267</v>
      </c>
      <c r="M2906">
        <f t="shared" si="180"/>
        <v>5</v>
      </c>
      <c r="N2906" s="12" t="s">
        <v>8315</v>
      </c>
      <c r="O2906" t="s">
        <v>8316</v>
      </c>
      <c r="P2906" s="13">
        <f t="shared" si="181"/>
        <v>41940.967951388891</v>
      </c>
      <c r="Q2906" s="13">
        <f t="shared" si="182"/>
        <v>41952.5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>
        <v>17</v>
      </c>
      <c r="L2907" t="s">
        <v>8267</v>
      </c>
      <c r="M2907">
        <f t="shared" si="180"/>
        <v>18</v>
      </c>
      <c r="N2907" s="12" t="s">
        <v>8315</v>
      </c>
      <c r="O2907" t="s">
        <v>8316</v>
      </c>
      <c r="P2907" s="13">
        <f t="shared" si="181"/>
        <v>42606.056863425925</v>
      </c>
      <c r="Q2907" s="13">
        <f t="shared" si="182"/>
        <v>42620.056863425925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>
        <v>7</v>
      </c>
      <c r="L2908" t="s">
        <v>8267</v>
      </c>
      <c r="M2908">
        <f t="shared" si="180"/>
        <v>9</v>
      </c>
      <c r="N2908" s="12" t="s">
        <v>8315</v>
      </c>
      <c r="O2908" t="s">
        <v>8316</v>
      </c>
      <c r="P2908" s="13">
        <f t="shared" si="181"/>
        <v>42199.648912037039</v>
      </c>
      <c r="Q2908" s="13">
        <f t="shared" si="182"/>
        <v>42217.041666666672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>
        <v>2</v>
      </c>
      <c r="L2909" t="s">
        <v>8267</v>
      </c>
      <c r="M2909">
        <f t="shared" si="180"/>
        <v>0</v>
      </c>
      <c r="N2909" s="12" t="s">
        <v>8315</v>
      </c>
      <c r="O2909" t="s">
        <v>8316</v>
      </c>
      <c r="P2909" s="13">
        <f t="shared" si="181"/>
        <v>42444.877743055549</v>
      </c>
      <c r="Q2909" s="13">
        <f t="shared" si="182"/>
        <v>42504.877743055549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>
        <v>5</v>
      </c>
      <c r="L2910" t="s">
        <v>8267</v>
      </c>
      <c r="M2910">
        <f t="shared" si="180"/>
        <v>3</v>
      </c>
      <c r="N2910" s="12" t="s">
        <v>8315</v>
      </c>
      <c r="O2910" t="s">
        <v>8316</v>
      </c>
      <c r="P2910" s="13">
        <f t="shared" si="181"/>
        <v>42499.731701388882</v>
      </c>
      <c r="Q2910" s="13">
        <f t="shared" si="182"/>
        <v>42529.731701388882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>
        <v>1</v>
      </c>
      <c r="L2911" t="s">
        <v>8267</v>
      </c>
      <c r="M2911">
        <f t="shared" si="180"/>
        <v>0</v>
      </c>
      <c r="N2911" s="12" t="s">
        <v>8315</v>
      </c>
      <c r="O2911" t="s">
        <v>8316</v>
      </c>
      <c r="P2911" s="13">
        <f t="shared" si="181"/>
        <v>41929.266215277778</v>
      </c>
      <c r="Q2911" s="13">
        <f t="shared" si="182"/>
        <v>41968.823611111111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>
        <v>1</v>
      </c>
      <c r="L2912" t="s">
        <v>8267</v>
      </c>
      <c r="M2912">
        <f t="shared" si="180"/>
        <v>0</v>
      </c>
      <c r="N2912" s="12" t="s">
        <v>8315</v>
      </c>
      <c r="O2912" t="s">
        <v>8316</v>
      </c>
      <c r="P2912" s="13">
        <f t="shared" si="181"/>
        <v>42107.841284722221</v>
      </c>
      <c r="Q2912" s="13">
        <f t="shared" si="182"/>
        <v>42167.841284722221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>
        <v>14</v>
      </c>
      <c r="L2913" t="s">
        <v>8267</v>
      </c>
      <c r="M2913">
        <f t="shared" si="180"/>
        <v>37</v>
      </c>
      <c r="N2913" s="12" t="s">
        <v>8315</v>
      </c>
      <c r="O2913" t="s">
        <v>8316</v>
      </c>
      <c r="P2913" s="13">
        <f t="shared" si="181"/>
        <v>42142.768819444449</v>
      </c>
      <c r="Q2913" s="13">
        <f t="shared" si="182"/>
        <v>42182.768819444449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>
        <v>26</v>
      </c>
      <c r="L2914" t="s">
        <v>8267</v>
      </c>
      <c r="M2914">
        <f t="shared" si="180"/>
        <v>14</v>
      </c>
      <c r="N2914" s="12" t="s">
        <v>8315</v>
      </c>
      <c r="O2914" t="s">
        <v>8316</v>
      </c>
      <c r="P2914" s="13">
        <f t="shared" si="181"/>
        <v>42354.131643518514</v>
      </c>
      <c r="Q2914" s="13">
        <f t="shared" si="182"/>
        <v>42384.131643518514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>
        <v>2</v>
      </c>
      <c r="L2915" t="s">
        <v>8267</v>
      </c>
      <c r="M2915">
        <f t="shared" si="180"/>
        <v>0</v>
      </c>
      <c r="N2915" s="12" t="s">
        <v>8315</v>
      </c>
      <c r="O2915" t="s">
        <v>8316</v>
      </c>
      <c r="P2915" s="13">
        <f t="shared" si="181"/>
        <v>41828.922905092593</v>
      </c>
      <c r="Q2915" s="13">
        <f t="shared" si="182"/>
        <v>41888.922905092593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>
        <v>1</v>
      </c>
      <c r="L2916" t="s">
        <v>8267</v>
      </c>
      <c r="M2916">
        <f t="shared" si="180"/>
        <v>0</v>
      </c>
      <c r="N2916" s="12" t="s">
        <v>8315</v>
      </c>
      <c r="O2916" t="s">
        <v>8316</v>
      </c>
      <c r="P2916" s="13">
        <f t="shared" si="181"/>
        <v>42017.907337962963</v>
      </c>
      <c r="Q2916" s="13">
        <f t="shared" si="182"/>
        <v>42077.865671296298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>
        <v>3</v>
      </c>
      <c r="L2917" t="s">
        <v>8267</v>
      </c>
      <c r="M2917">
        <f t="shared" si="180"/>
        <v>61</v>
      </c>
      <c r="N2917" s="12" t="s">
        <v>8315</v>
      </c>
      <c r="O2917" t="s">
        <v>8316</v>
      </c>
      <c r="P2917" s="13">
        <f t="shared" si="181"/>
        <v>42415.398032407407</v>
      </c>
      <c r="Q2917" s="13">
        <f t="shared" si="182"/>
        <v>42445.356365740736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>
        <v>7</v>
      </c>
      <c r="L2918" t="s">
        <v>8267</v>
      </c>
      <c r="M2918">
        <f t="shared" si="180"/>
        <v>8</v>
      </c>
      <c r="N2918" s="12" t="s">
        <v>8315</v>
      </c>
      <c r="O2918" t="s">
        <v>8316</v>
      </c>
      <c r="P2918" s="13">
        <f t="shared" si="181"/>
        <v>41755.476724537039</v>
      </c>
      <c r="Q2918" s="13">
        <f t="shared" si="182"/>
        <v>41778.476724537039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>
        <v>9</v>
      </c>
      <c r="L2919" t="s">
        <v>8267</v>
      </c>
      <c r="M2919">
        <f t="shared" si="180"/>
        <v>22</v>
      </c>
      <c r="N2919" s="12" t="s">
        <v>8315</v>
      </c>
      <c r="O2919" t="s">
        <v>8316</v>
      </c>
      <c r="P2919" s="13">
        <f t="shared" si="181"/>
        <v>42245.234340277777</v>
      </c>
      <c r="Q2919" s="13">
        <f t="shared" si="182"/>
        <v>42263.234340277777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>
        <v>20</v>
      </c>
      <c r="L2920" t="s">
        <v>8267</v>
      </c>
      <c r="M2920">
        <f t="shared" si="180"/>
        <v>27</v>
      </c>
      <c r="N2920" s="12" t="s">
        <v>8315</v>
      </c>
      <c r="O2920" t="s">
        <v>8316</v>
      </c>
      <c r="P2920" s="13">
        <f t="shared" si="181"/>
        <v>42278.629710648151</v>
      </c>
      <c r="Q2920" s="13">
        <f t="shared" si="182"/>
        <v>42306.629710648151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>
        <v>6</v>
      </c>
      <c r="L2921" t="s">
        <v>8267</v>
      </c>
      <c r="M2921">
        <f t="shared" si="180"/>
        <v>9</v>
      </c>
      <c r="N2921" s="12" t="s">
        <v>8315</v>
      </c>
      <c r="O2921" t="s">
        <v>8316</v>
      </c>
      <c r="P2921" s="13">
        <f t="shared" si="181"/>
        <v>41826.61954861111</v>
      </c>
      <c r="Q2921" s="13">
        <f t="shared" si="182"/>
        <v>41856.61954861111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>
        <v>13</v>
      </c>
      <c r="L2922" t="s">
        <v>8267</v>
      </c>
      <c r="M2922">
        <f t="shared" si="180"/>
        <v>27</v>
      </c>
      <c r="N2922" s="12" t="s">
        <v>8315</v>
      </c>
      <c r="O2922" t="s">
        <v>8316</v>
      </c>
      <c r="P2922" s="13">
        <f t="shared" si="181"/>
        <v>42058.792476851857</v>
      </c>
      <c r="Q2922" s="13">
        <f t="shared" si="182"/>
        <v>42088.750810185185</v>
      </c>
      <c r="R2922">
        <f t="shared" si="183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>
        <v>3</v>
      </c>
      <c r="L2923" t="s">
        <v>8301</v>
      </c>
      <c r="M2923">
        <f t="shared" si="180"/>
        <v>129</v>
      </c>
      <c r="N2923" s="12" t="s">
        <v>8315</v>
      </c>
      <c r="O2923" t="s">
        <v>8357</v>
      </c>
      <c r="P2923" s="13">
        <f t="shared" si="181"/>
        <v>41877.886620370373</v>
      </c>
      <c r="Q2923" s="13">
        <f t="shared" si="182"/>
        <v>41907.886620370373</v>
      </c>
      <c r="R2923">
        <f t="shared" si="183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>
        <v>6</v>
      </c>
      <c r="L2924" t="s">
        <v>8301</v>
      </c>
      <c r="M2924">
        <f t="shared" si="180"/>
        <v>100</v>
      </c>
      <c r="N2924" s="12" t="s">
        <v>8315</v>
      </c>
      <c r="O2924" t="s">
        <v>8357</v>
      </c>
      <c r="P2924" s="13">
        <f t="shared" si="181"/>
        <v>42097.874155092592</v>
      </c>
      <c r="Q2924" s="13">
        <f t="shared" si="182"/>
        <v>42142.874155092592</v>
      </c>
      <c r="R2924">
        <f t="shared" si="183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>
        <v>10</v>
      </c>
      <c r="L2925" t="s">
        <v>8301</v>
      </c>
      <c r="M2925">
        <f t="shared" si="180"/>
        <v>100</v>
      </c>
      <c r="N2925" s="12" t="s">
        <v>8315</v>
      </c>
      <c r="O2925" t="s">
        <v>8357</v>
      </c>
      <c r="P2925" s="13">
        <f t="shared" si="181"/>
        <v>42013.15253472222</v>
      </c>
      <c r="Q2925" s="13">
        <f t="shared" si="182"/>
        <v>42028.125</v>
      </c>
      <c r="R2925">
        <f t="shared" si="183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>
        <v>147</v>
      </c>
      <c r="L2926" t="s">
        <v>8301</v>
      </c>
      <c r="M2926">
        <f t="shared" si="180"/>
        <v>103</v>
      </c>
      <c r="N2926" s="12" t="s">
        <v>8315</v>
      </c>
      <c r="O2926" t="s">
        <v>8357</v>
      </c>
      <c r="P2926" s="13">
        <f t="shared" si="181"/>
        <v>42103.556828703702</v>
      </c>
      <c r="Q2926" s="13">
        <f t="shared" si="182"/>
        <v>42133.165972222225</v>
      </c>
      <c r="R2926">
        <f t="shared" si="183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>
        <v>199</v>
      </c>
      <c r="L2927" t="s">
        <v>8301</v>
      </c>
      <c r="M2927">
        <f t="shared" si="180"/>
        <v>102</v>
      </c>
      <c r="N2927" s="12" t="s">
        <v>8315</v>
      </c>
      <c r="O2927" t="s">
        <v>8357</v>
      </c>
      <c r="P2927" s="13">
        <f t="shared" si="181"/>
        <v>41863.584120370368</v>
      </c>
      <c r="Q2927" s="13">
        <f t="shared" si="182"/>
        <v>41893.584120370368</v>
      </c>
      <c r="R2927">
        <f t="shared" si="183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>
        <v>50</v>
      </c>
      <c r="L2928" t="s">
        <v>8301</v>
      </c>
      <c r="M2928">
        <f t="shared" si="180"/>
        <v>125</v>
      </c>
      <c r="N2928" s="12" t="s">
        <v>8315</v>
      </c>
      <c r="O2928" t="s">
        <v>8357</v>
      </c>
      <c r="P2928" s="13">
        <f t="shared" si="181"/>
        <v>42044.765960648147</v>
      </c>
      <c r="Q2928" s="13">
        <f t="shared" si="182"/>
        <v>42058.765960648147</v>
      </c>
      <c r="R2928">
        <f t="shared" si="183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>
        <v>21</v>
      </c>
      <c r="L2929" t="s">
        <v>8301</v>
      </c>
      <c r="M2929">
        <f t="shared" si="180"/>
        <v>131</v>
      </c>
      <c r="N2929" s="12" t="s">
        <v>8315</v>
      </c>
      <c r="O2929" t="s">
        <v>8357</v>
      </c>
      <c r="P2929" s="13">
        <f t="shared" si="181"/>
        <v>41806.669317129628</v>
      </c>
      <c r="Q2929" s="13">
        <f t="shared" si="182"/>
        <v>41835.208333333336</v>
      </c>
      <c r="R2929">
        <f t="shared" si="183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>
        <v>24</v>
      </c>
      <c r="L2930" t="s">
        <v>8301</v>
      </c>
      <c r="M2930">
        <f t="shared" si="180"/>
        <v>100</v>
      </c>
      <c r="N2930" s="12" t="s">
        <v>8315</v>
      </c>
      <c r="O2930" t="s">
        <v>8357</v>
      </c>
      <c r="P2930" s="13">
        <f t="shared" si="181"/>
        <v>42403.998217592598</v>
      </c>
      <c r="Q2930" s="13">
        <f t="shared" si="182"/>
        <v>42433.998217592598</v>
      </c>
      <c r="R2930">
        <f t="shared" si="183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>
        <v>32</v>
      </c>
      <c r="L2931" t="s">
        <v>8301</v>
      </c>
      <c r="M2931">
        <f t="shared" si="180"/>
        <v>102</v>
      </c>
      <c r="N2931" s="12" t="s">
        <v>8315</v>
      </c>
      <c r="O2931" t="s">
        <v>8357</v>
      </c>
      <c r="P2931" s="13">
        <f t="shared" si="181"/>
        <v>41754.564328703702</v>
      </c>
      <c r="Q2931" s="13">
        <f t="shared" si="182"/>
        <v>41784.564328703702</v>
      </c>
      <c r="R2931">
        <f t="shared" si="183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>
        <v>62</v>
      </c>
      <c r="L2932" t="s">
        <v>8301</v>
      </c>
      <c r="M2932">
        <f t="shared" si="180"/>
        <v>101</v>
      </c>
      <c r="N2932" s="12" t="s">
        <v>8315</v>
      </c>
      <c r="O2932" t="s">
        <v>8357</v>
      </c>
      <c r="P2932" s="13">
        <f t="shared" si="181"/>
        <v>42101.584074074075</v>
      </c>
      <c r="Q2932" s="13">
        <f t="shared" si="182"/>
        <v>42131.584074074075</v>
      </c>
      <c r="R2932">
        <f t="shared" si="183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>
        <v>9</v>
      </c>
      <c r="L2933" t="s">
        <v>8301</v>
      </c>
      <c r="M2933">
        <f t="shared" si="180"/>
        <v>106</v>
      </c>
      <c r="N2933" s="12" t="s">
        <v>8315</v>
      </c>
      <c r="O2933" t="s">
        <v>8357</v>
      </c>
      <c r="P2933" s="13">
        <f t="shared" si="181"/>
        <v>41872.291238425925</v>
      </c>
      <c r="Q2933" s="13">
        <f t="shared" si="182"/>
        <v>41897.255555555559</v>
      </c>
      <c r="R2933">
        <f t="shared" si="183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>
        <v>38</v>
      </c>
      <c r="L2934" t="s">
        <v>8301</v>
      </c>
      <c r="M2934">
        <f t="shared" si="180"/>
        <v>105</v>
      </c>
      <c r="N2934" s="12" t="s">
        <v>8315</v>
      </c>
      <c r="O2934" t="s">
        <v>8357</v>
      </c>
      <c r="P2934" s="13">
        <f t="shared" si="181"/>
        <v>42025.164780092593</v>
      </c>
      <c r="Q2934" s="13">
        <f t="shared" si="182"/>
        <v>42056.458333333328</v>
      </c>
      <c r="R2934">
        <f t="shared" si="183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>
        <v>54</v>
      </c>
      <c r="L2935" t="s">
        <v>8301</v>
      </c>
      <c r="M2935">
        <f t="shared" si="180"/>
        <v>103</v>
      </c>
      <c r="N2935" s="12" t="s">
        <v>8315</v>
      </c>
      <c r="O2935" t="s">
        <v>8357</v>
      </c>
      <c r="P2935" s="13">
        <f t="shared" si="181"/>
        <v>42495.956631944442</v>
      </c>
      <c r="Q2935" s="13">
        <f t="shared" si="182"/>
        <v>42525.956631944442</v>
      </c>
      <c r="R2935">
        <f t="shared" si="183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>
        <v>37</v>
      </c>
      <c r="L2936" t="s">
        <v>8301</v>
      </c>
      <c r="M2936">
        <f t="shared" si="180"/>
        <v>108</v>
      </c>
      <c r="N2936" s="12" t="s">
        <v>8315</v>
      </c>
      <c r="O2936" t="s">
        <v>8357</v>
      </c>
      <c r="P2936" s="13">
        <f t="shared" si="181"/>
        <v>41775.636157407411</v>
      </c>
      <c r="Q2936" s="13">
        <f t="shared" si="182"/>
        <v>41805.636157407411</v>
      </c>
      <c r="R2936">
        <f t="shared" si="183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>
        <v>39</v>
      </c>
      <c r="L2937" t="s">
        <v>8301</v>
      </c>
      <c r="M2937">
        <f t="shared" si="180"/>
        <v>101</v>
      </c>
      <c r="N2937" s="12" t="s">
        <v>8315</v>
      </c>
      <c r="O2937" t="s">
        <v>8357</v>
      </c>
      <c r="P2937" s="13">
        <f t="shared" si="181"/>
        <v>42553.583425925928</v>
      </c>
      <c r="Q2937" s="13">
        <f t="shared" si="182"/>
        <v>42611.708333333328</v>
      </c>
      <c r="R2937">
        <f t="shared" si="183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>
        <v>34</v>
      </c>
      <c r="L2938" t="s">
        <v>8301</v>
      </c>
      <c r="M2938">
        <f t="shared" si="180"/>
        <v>128</v>
      </c>
      <c r="N2938" s="12" t="s">
        <v>8315</v>
      </c>
      <c r="O2938" t="s">
        <v>8357</v>
      </c>
      <c r="P2938" s="13">
        <f t="shared" si="181"/>
        <v>41912.650729166664</v>
      </c>
      <c r="Q2938" s="13">
        <f t="shared" si="182"/>
        <v>41925.207638888889</v>
      </c>
      <c r="R2938">
        <f t="shared" si="183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>
        <v>55</v>
      </c>
      <c r="L2939" t="s">
        <v>8301</v>
      </c>
      <c r="M2939">
        <f t="shared" si="180"/>
        <v>133</v>
      </c>
      <c r="N2939" s="12" t="s">
        <v>8315</v>
      </c>
      <c r="O2939" t="s">
        <v>8357</v>
      </c>
      <c r="P2939" s="13">
        <f t="shared" si="181"/>
        <v>41803.457326388889</v>
      </c>
      <c r="Q2939" s="13">
        <f t="shared" si="182"/>
        <v>41833.457326388889</v>
      </c>
      <c r="R2939">
        <f t="shared" si="183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>
        <v>32</v>
      </c>
      <c r="L2940" t="s">
        <v>8301</v>
      </c>
      <c r="M2940">
        <f t="shared" si="180"/>
        <v>101</v>
      </c>
      <c r="N2940" s="12" t="s">
        <v>8315</v>
      </c>
      <c r="O2940" t="s">
        <v>8357</v>
      </c>
      <c r="P2940" s="13">
        <f t="shared" si="181"/>
        <v>42004.703865740739</v>
      </c>
      <c r="Q2940" s="13">
        <f t="shared" si="182"/>
        <v>42034.703865740739</v>
      </c>
      <c r="R2940">
        <f t="shared" si="183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>
        <v>25</v>
      </c>
      <c r="L2941" t="s">
        <v>8301</v>
      </c>
      <c r="M2941">
        <f t="shared" si="180"/>
        <v>103</v>
      </c>
      <c r="N2941" s="12" t="s">
        <v>8315</v>
      </c>
      <c r="O2941" t="s">
        <v>8357</v>
      </c>
      <c r="P2941" s="13">
        <f t="shared" si="181"/>
        <v>41845.809166666666</v>
      </c>
      <c r="Q2941" s="13">
        <f t="shared" si="182"/>
        <v>41879.041666666664</v>
      </c>
      <c r="R2941">
        <f t="shared" si="183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>
        <v>33</v>
      </c>
      <c r="L2942" t="s">
        <v>8301</v>
      </c>
      <c r="M2942">
        <f t="shared" si="180"/>
        <v>107</v>
      </c>
      <c r="N2942" s="12" t="s">
        <v>8315</v>
      </c>
      <c r="O2942" t="s">
        <v>8357</v>
      </c>
      <c r="P2942" s="13">
        <f t="shared" si="181"/>
        <v>41982.773356481484</v>
      </c>
      <c r="Q2942" s="13">
        <f t="shared" si="182"/>
        <v>42022.773356481484</v>
      </c>
      <c r="R2942">
        <f t="shared" si="183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>
        <v>1</v>
      </c>
      <c r="L2943" t="s">
        <v>8299</v>
      </c>
      <c r="M2943">
        <f t="shared" si="180"/>
        <v>0</v>
      </c>
      <c r="N2943" s="12" t="s">
        <v>8315</v>
      </c>
      <c r="O2943" t="s">
        <v>8355</v>
      </c>
      <c r="P2943" s="13">
        <f t="shared" si="181"/>
        <v>42034.960127314815</v>
      </c>
      <c r="Q2943" s="13">
        <f t="shared" si="182"/>
        <v>42064.960127314815</v>
      </c>
      <c r="R2943">
        <f t="shared" si="183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>
        <v>202</v>
      </c>
      <c r="L2944" t="s">
        <v>8299</v>
      </c>
      <c r="M2944">
        <f t="shared" si="180"/>
        <v>20</v>
      </c>
      <c r="N2944" s="12" t="s">
        <v>8315</v>
      </c>
      <c r="O2944" t="s">
        <v>8355</v>
      </c>
      <c r="P2944" s="13">
        <f t="shared" si="181"/>
        <v>42334.803923611107</v>
      </c>
      <c r="Q2944" s="13">
        <f t="shared" si="182"/>
        <v>42354.845833333333</v>
      </c>
      <c r="R2944">
        <f t="shared" si="183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>
        <v>0</v>
      </c>
      <c r="L2945" t="s">
        <v>8299</v>
      </c>
      <c r="M2945">
        <f t="shared" si="180"/>
        <v>0</v>
      </c>
      <c r="N2945" s="12" t="s">
        <v>8315</v>
      </c>
      <c r="O2945" t="s">
        <v>8355</v>
      </c>
      <c r="P2945" s="13">
        <f t="shared" si="181"/>
        <v>42077.129398148143</v>
      </c>
      <c r="Q2945" s="13">
        <f t="shared" si="182"/>
        <v>42107.129398148143</v>
      </c>
      <c r="R2945">
        <f t="shared" si="183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>
        <v>1</v>
      </c>
      <c r="L2946" t="s">
        <v>8299</v>
      </c>
      <c r="M2946">
        <f t="shared" ref="M2946:M3009" si="184">ROUND(E2946/D2946*100,0)</f>
        <v>1</v>
      </c>
      <c r="N2946" s="12" t="s">
        <v>8315</v>
      </c>
      <c r="O2946" t="s">
        <v>8355</v>
      </c>
      <c r="P2946" s="13">
        <f t="shared" ref="P2946:P3009" si="185">(((J2946/60)/60)/24)+DATE(1970,1,1)</f>
        <v>42132.9143287037</v>
      </c>
      <c r="Q2946" s="13">
        <f t="shared" ref="Q2946:Q3009" si="186">(((I2946/60)/60)/24)+DATE(1970,1,1)</f>
        <v>42162.9143287037</v>
      </c>
      <c r="R2946">
        <f t="shared" si="183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>
        <v>0</v>
      </c>
      <c r="L2947" t="s">
        <v>8299</v>
      </c>
      <c r="M2947">
        <f t="shared" si="184"/>
        <v>0</v>
      </c>
      <c r="N2947" s="12" t="s">
        <v>8315</v>
      </c>
      <c r="O2947" t="s">
        <v>8355</v>
      </c>
      <c r="P2947" s="13">
        <f t="shared" si="185"/>
        <v>42118.139583333337</v>
      </c>
      <c r="Q2947" s="13">
        <f t="shared" si="186"/>
        <v>42148.139583333337</v>
      </c>
      <c r="R2947">
        <f t="shared" ref="R2947:R3010" si="187">YEAR(P2947)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>
        <v>2</v>
      </c>
      <c r="L2948" t="s">
        <v>8299</v>
      </c>
      <c r="M2948">
        <f t="shared" si="184"/>
        <v>0</v>
      </c>
      <c r="N2948" s="12" t="s">
        <v>8315</v>
      </c>
      <c r="O2948" t="s">
        <v>8355</v>
      </c>
      <c r="P2948" s="13">
        <f t="shared" si="185"/>
        <v>42567.531157407408</v>
      </c>
      <c r="Q2948" s="13">
        <f t="shared" si="186"/>
        <v>42597.531157407408</v>
      </c>
      <c r="R2948">
        <f t="shared" si="187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>
        <v>13</v>
      </c>
      <c r="L2949" t="s">
        <v>8299</v>
      </c>
      <c r="M2949">
        <f t="shared" si="184"/>
        <v>4</v>
      </c>
      <c r="N2949" s="12" t="s">
        <v>8315</v>
      </c>
      <c r="O2949" t="s">
        <v>8355</v>
      </c>
      <c r="P2949" s="13">
        <f t="shared" si="185"/>
        <v>42649.562118055561</v>
      </c>
      <c r="Q2949" s="13">
        <f t="shared" si="186"/>
        <v>42698.715972222228</v>
      </c>
      <c r="R2949">
        <f t="shared" si="187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>
        <v>9</v>
      </c>
      <c r="L2950" t="s">
        <v>8299</v>
      </c>
      <c r="M2950">
        <f t="shared" si="184"/>
        <v>0</v>
      </c>
      <c r="N2950" s="12" t="s">
        <v>8315</v>
      </c>
      <c r="O2950" t="s">
        <v>8355</v>
      </c>
      <c r="P2950" s="13">
        <f t="shared" si="185"/>
        <v>42097.649224537032</v>
      </c>
      <c r="Q2950" s="13">
        <f t="shared" si="186"/>
        <v>42157.649224537032</v>
      </c>
      <c r="R2950">
        <f t="shared" si="187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>
        <v>2</v>
      </c>
      <c r="L2951" t="s">
        <v>8299</v>
      </c>
      <c r="M2951">
        <f t="shared" si="184"/>
        <v>3</v>
      </c>
      <c r="N2951" s="12" t="s">
        <v>8315</v>
      </c>
      <c r="O2951" t="s">
        <v>8355</v>
      </c>
      <c r="P2951" s="13">
        <f t="shared" si="185"/>
        <v>42297.823113425926</v>
      </c>
      <c r="Q2951" s="13">
        <f t="shared" si="186"/>
        <v>42327.864780092597</v>
      </c>
      <c r="R2951">
        <f t="shared" si="187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>
        <v>0</v>
      </c>
      <c r="L2952" t="s">
        <v>8299</v>
      </c>
      <c r="M2952">
        <f t="shared" si="184"/>
        <v>0</v>
      </c>
      <c r="N2952" s="12" t="s">
        <v>8315</v>
      </c>
      <c r="O2952" t="s">
        <v>8355</v>
      </c>
      <c r="P2952" s="13">
        <f t="shared" si="185"/>
        <v>42362.36518518519</v>
      </c>
      <c r="Q2952" s="13">
        <f t="shared" si="186"/>
        <v>42392.36518518519</v>
      </c>
      <c r="R2952">
        <f t="shared" si="187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>
        <v>58</v>
      </c>
      <c r="L2953" t="s">
        <v>8299</v>
      </c>
      <c r="M2953">
        <f t="shared" si="184"/>
        <v>2</v>
      </c>
      <c r="N2953" s="12" t="s">
        <v>8315</v>
      </c>
      <c r="O2953" t="s">
        <v>8355</v>
      </c>
      <c r="P2953" s="13">
        <f t="shared" si="185"/>
        <v>41872.802928240737</v>
      </c>
      <c r="Q2953" s="13">
        <f t="shared" si="186"/>
        <v>41917.802928240737</v>
      </c>
      <c r="R2953">
        <f t="shared" si="187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>
        <v>8</v>
      </c>
      <c r="L2954" t="s">
        <v>8299</v>
      </c>
      <c r="M2954">
        <f t="shared" si="184"/>
        <v>8</v>
      </c>
      <c r="N2954" s="12" t="s">
        <v>8315</v>
      </c>
      <c r="O2954" t="s">
        <v>8355</v>
      </c>
      <c r="P2954" s="13">
        <f t="shared" si="185"/>
        <v>42628.690266203703</v>
      </c>
      <c r="Q2954" s="13">
        <f t="shared" si="186"/>
        <v>42660.166666666672</v>
      </c>
      <c r="R2954">
        <f t="shared" si="187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>
        <v>3</v>
      </c>
      <c r="L2955" t="s">
        <v>8299</v>
      </c>
      <c r="M2955">
        <f t="shared" si="184"/>
        <v>0</v>
      </c>
      <c r="N2955" s="12" t="s">
        <v>8315</v>
      </c>
      <c r="O2955" t="s">
        <v>8355</v>
      </c>
      <c r="P2955" s="13">
        <f t="shared" si="185"/>
        <v>42255.791909722218</v>
      </c>
      <c r="Q2955" s="13">
        <f t="shared" si="186"/>
        <v>42285.791909722218</v>
      </c>
      <c r="R2955">
        <f t="shared" si="187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>
        <v>0</v>
      </c>
      <c r="L2956" t="s">
        <v>8299</v>
      </c>
      <c r="M2956">
        <f t="shared" si="184"/>
        <v>0</v>
      </c>
      <c r="N2956" s="12" t="s">
        <v>8315</v>
      </c>
      <c r="O2956" t="s">
        <v>8355</v>
      </c>
      <c r="P2956" s="13">
        <f t="shared" si="185"/>
        <v>42790.583368055552</v>
      </c>
      <c r="Q2956" s="13">
        <f t="shared" si="186"/>
        <v>42810.541701388895</v>
      </c>
      <c r="R2956">
        <f t="shared" si="187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>
        <v>11</v>
      </c>
      <c r="L2957" t="s">
        <v>8299</v>
      </c>
      <c r="M2957">
        <f t="shared" si="184"/>
        <v>60</v>
      </c>
      <c r="N2957" s="12" t="s">
        <v>8315</v>
      </c>
      <c r="O2957" t="s">
        <v>8355</v>
      </c>
      <c r="P2957" s="13">
        <f t="shared" si="185"/>
        <v>42141.741307870368</v>
      </c>
      <c r="Q2957" s="13">
        <f t="shared" si="186"/>
        <v>42171.741307870368</v>
      </c>
      <c r="R2957">
        <f t="shared" si="187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>
        <v>20</v>
      </c>
      <c r="L2958" t="s">
        <v>8299</v>
      </c>
      <c r="M2958">
        <f t="shared" si="184"/>
        <v>17</v>
      </c>
      <c r="N2958" s="12" t="s">
        <v>8315</v>
      </c>
      <c r="O2958" t="s">
        <v>8355</v>
      </c>
      <c r="P2958" s="13">
        <f t="shared" si="185"/>
        <v>42464.958912037036</v>
      </c>
      <c r="Q2958" s="13">
        <f t="shared" si="186"/>
        <v>42494.958912037036</v>
      </c>
      <c r="R2958">
        <f t="shared" si="187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>
        <v>3</v>
      </c>
      <c r="L2959" t="s">
        <v>8299</v>
      </c>
      <c r="M2959">
        <f t="shared" si="184"/>
        <v>2</v>
      </c>
      <c r="N2959" s="12" t="s">
        <v>8315</v>
      </c>
      <c r="O2959" t="s">
        <v>8355</v>
      </c>
      <c r="P2959" s="13">
        <f t="shared" si="185"/>
        <v>42031.011249999996</v>
      </c>
      <c r="Q2959" s="13">
        <f t="shared" si="186"/>
        <v>42090.969583333332</v>
      </c>
      <c r="R2959">
        <f t="shared" si="187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>
        <v>0</v>
      </c>
      <c r="L2960" t="s">
        <v>8299</v>
      </c>
      <c r="M2960">
        <f t="shared" si="184"/>
        <v>0</v>
      </c>
      <c r="N2960" s="12" t="s">
        <v>8315</v>
      </c>
      <c r="O2960" t="s">
        <v>8355</v>
      </c>
      <c r="P2960" s="13">
        <f t="shared" si="185"/>
        <v>42438.779131944444</v>
      </c>
      <c r="Q2960" s="13">
        <f t="shared" si="186"/>
        <v>42498.73746527778</v>
      </c>
      <c r="R2960">
        <f t="shared" si="187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>
        <v>0</v>
      </c>
      <c r="L2961" t="s">
        <v>8299</v>
      </c>
      <c r="M2961">
        <f t="shared" si="184"/>
        <v>0</v>
      </c>
      <c r="N2961" s="12" t="s">
        <v>8315</v>
      </c>
      <c r="O2961" t="s">
        <v>8355</v>
      </c>
      <c r="P2961" s="13">
        <f t="shared" si="185"/>
        <v>42498.008391203708</v>
      </c>
      <c r="Q2961" s="13">
        <f t="shared" si="186"/>
        <v>42528.008391203708</v>
      </c>
      <c r="R2961">
        <f t="shared" si="187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>
        <v>0</v>
      </c>
      <c r="L2962" t="s">
        <v>8299</v>
      </c>
      <c r="M2962">
        <f t="shared" si="184"/>
        <v>0</v>
      </c>
      <c r="N2962" s="12" t="s">
        <v>8315</v>
      </c>
      <c r="O2962" t="s">
        <v>8355</v>
      </c>
      <c r="P2962" s="13">
        <f t="shared" si="185"/>
        <v>41863.757210648146</v>
      </c>
      <c r="Q2962" s="13">
        <f t="shared" si="186"/>
        <v>41893.757210648146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>
        <v>108</v>
      </c>
      <c r="L2963" t="s">
        <v>8267</v>
      </c>
      <c r="M2963">
        <f t="shared" si="184"/>
        <v>110</v>
      </c>
      <c r="N2963" s="12" t="s">
        <v>8315</v>
      </c>
      <c r="O2963" t="s">
        <v>8316</v>
      </c>
      <c r="P2963" s="13">
        <f t="shared" si="185"/>
        <v>42061.212488425925</v>
      </c>
      <c r="Q2963" s="13">
        <f t="shared" si="186"/>
        <v>42089.166666666672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>
        <v>20</v>
      </c>
      <c r="L2964" t="s">
        <v>8267</v>
      </c>
      <c r="M2964">
        <f t="shared" si="184"/>
        <v>122</v>
      </c>
      <c r="N2964" s="12" t="s">
        <v>8315</v>
      </c>
      <c r="O2964" t="s">
        <v>8316</v>
      </c>
      <c r="P2964" s="13">
        <f t="shared" si="185"/>
        <v>42036.24428240741</v>
      </c>
      <c r="Q2964" s="13">
        <f t="shared" si="186"/>
        <v>42064.290972222225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>
        <v>98</v>
      </c>
      <c r="L2965" t="s">
        <v>8267</v>
      </c>
      <c r="M2965">
        <f t="shared" si="184"/>
        <v>107</v>
      </c>
      <c r="N2965" s="12" t="s">
        <v>8315</v>
      </c>
      <c r="O2965" t="s">
        <v>8316</v>
      </c>
      <c r="P2965" s="13">
        <f t="shared" si="185"/>
        <v>42157.470185185186</v>
      </c>
      <c r="Q2965" s="13">
        <f t="shared" si="186"/>
        <v>42187.470185185186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>
        <v>196</v>
      </c>
      <c r="L2966" t="s">
        <v>8267</v>
      </c>
      <c r="M2966">
        <f t="shared" si="184"/>
        <v>101</v>
      </c>
      <c r="N2966" s="12" t="s">
        <v>8315</v>
      </c>
      <c r="O2966" t="s">
        <v>8316</v>
      </c>
      <c r="P2966" s="13">
        <f t="shared" si="185"/>
        <v>41827.909942129627</v>
      </c>
      <c r="Q2966" s="13">
        <f t="shared" si="186"/>
        <v>41857.897222222222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>
        <v>39</v>
      </c>
      <c r="L2967" t="s">
        <v>8267</v>
      </c>
      <c r="M2967">
        <f t="shared" si="184"/>
        <v>109</v>
      </c>
      <c r="N2967" s="12" t="s">
        <v>8315</v>
      </c>
      <c r="O2967" t="s">
        <v>8316</v>
      </c>
      <c r="P2967" s="13">
        <f t="shared" si="185"/>
        <v>42162.729548611111</v>
      </c>
      <c r="Q2967" s="13">
        <f t="shared" si="186"/>
        <v>42192.729548611111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>
        <v>128</v>
      </c>
      <c r="L2968" t="s">
        <v>8267</v>
      </c>
      <c r="M2968">
        <f t="shared" si="184"/>
        <v>114</v>
      </c>
      <c r="N2968" s="12" t="s">
        <v>8315</v>
      </c>
      <c r="O2968" t="s">
        <v>8316</v>
      </c>
      <c r="P2968" s="13">
        <f t="shared" si="185"/>
        <v>42233.738564814819</v>
      </c>
      <c r="Q2968" s="13">
        <f t="shared" si="186"/>
        <v>42263.738564814819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>
        <v>71</v>
      </c>
      <c r="L2969" t="s">
        <v>8267</v>
      </c>
      <c r="M2969">
        <f t="shared" si="184"/>
        <v>114</v>
      </c>
      <c r="N2969" s="12" t="s">
        <v>8315</v>
      </c>
      <c r="O2969" t="s">
        <v>8316</v>
      </c>
      <c r="P2969" s="13">
        <f t="shared" si="185"/>
        <v>42042.197824074072</v>
      </c>
      <c r="Q2969" s="13">
        <f t="shared" si="186"/>
        <v>42072.156157407408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>
        <v>47</v>
      </c>
      <c r="L2970" t="s">
        <v>8267</v>
      </c>
      <c r="M2970">
        <f t="shared" si="184"/>
        <v>106</v>
      </c>
      <c r="N2970" s="12" t="s">
        <v>8315</v>
      </c>
      <c r="O2970" t="s">
        <v>8316</v>
      </c>
      <c r="P2970" s="13">
        <f t="shared" si="185"/>
        <v>42585.523842592593</v>
      </c>
      <c r="Q2970" s="13">
        <f t="shared" si="186"/>
        <v>42599.165972222225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>
        <v>17</v>
      </c>
      <c r="L2971" t="s">
        <v>8267</v>
      </c>
      <c r="M2971">
        <f t="shared" si="184"/>
        <v>163</v>
      </c>
      <c r="N2971" s="12" t="s">
        <v>8315</v>
      </c>
      <c r="O2971" t="s">
        <v>8316</v>
      </c>
      <c r="P2971" s="13">
        <f t="shared" si="185"/>
        <v>42097.786493055552</v>
      </c>
      <c r="Q2971" s="13">
        <f t="shared" si="186"/>
        <v>42127.952083333337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>
        <v>91</v>
      </c>
      <c r="L2972" t="s">
        <v>8267</v>
      </c>
      <c r="M2972">
        <f t="shared" si="184"/>
        <v>106</v>
      </c>
      <c r="N2972" s="12" t="s">
        <v>8315</v>
      </c>
      <c r="O2972" t="s">
        <v>8316</v>
      </c>
      <c r="P2972" s="13">
        <f t="shared" si="185"/>
        <v>41808.669571759259</v>
      </c>
      <c r="Q2972" s="13">
        <f t="shared" si="186"/>
        <v>41838.669571759259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>
        <v>43</v>
      </c>
      <c r="L2973" t="s">
        <v>8267</v>
      </c>
      <c r="M2973">
        <f t="shared" si="184"/>
        <v>100</v>
      </c>
      <c r="N2973" s="12" t="s">
        <v>8315</v>
      </c>
      <c r="O2973" t="s">
        <v>8316</v>
      </c>
      <c r="P2973" s="13">
        <f t="shared" si="185"/>
        <v>41852.658310185187</v>
      </c>
      <c r="Q2973" s="13">
        <f t="shared" si="186"/>
        <v>41882.658310185187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>
        <v>17</v>
      </c>
      <c r="L2974" t="s">
        <v>8267</v>
      </c>
      <c r="M2974">
        <f t="shared" si="184"/>
        <v>105</v>
      </c>
      <c r="N2974" s="12" t="s">
        <v>8315</v>
      </c>
      <c r="O2974" t="s">
        <v>8316</v>
      </c>
      <c r="P2974" s="13">
        <f t="shared" si="185"/>
        <v>42694.110185185185</v>
      </c>
      <c r="Q2974" s="13">
        <f t="shared" si="186"/>
        <v>42709.041666666672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>
        <v>33</v>
      </c>
      <c r="L2975" t="s">
        <v>8267</v>
      </c>
      <c r="M2975">
        <f t="shared" si="184"/>
        <v>175</v>
      </c>
      <c r="N2975" s="12" t="s">
        <v>8315</v>
      </c>
      <c r="O2975" t="s">
        <v>8316</v>
      </c>
      <c r="P2975" s="13">
        <f t="shared" si="185"/>
        <v>42341.818379629629</v>
      </c>
      <c r="Q2975" s="13">
        <f t="shared" si="186"/>
        <v>42370.166666666672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>
        <v>87</v>
      </c>
      <c r="L2976" t="s">
        <v>8267</v>
      </c>
      <c r="M2976">
        <f t="shared" si="184"/>
        <v>102</v>
      </c>
      <c r="N2976" s="12" t="s">
        <v>8315</v>
      </c>
      <c r="O2976" t="s">
        <v>8316</v>
      </c>
      <c r="P2976" s="13">
        <f t="shared" si="185"/>
        <v>41880.061006944445</v>
      </c>
      <c r="Q2976" s="13">
        <f t="shared" si="186"/>
        <v>41908.065972222219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>
        <v>113</v>
      </c>
      <c r="L2977" t="s">
        <v>8267</v>
      </c>
      <c r="M2977">
        <f t="shared" si="184"/>
        <v>100</v>
      </c>
      <c r="N2977" s="12" t="s">
        <v>8315</v>
      </c>
      <c r="O2977" t="s">
        <v>8316</v>
      </c>
      <c r="P2977" s="13">
        <f t="shared" si="185"/>
        <v>41941.683865740742</v>
      </c>
      <c r="Q2977" s="13">
        <f t="shared" si="186"/>
        <v>41970.125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>
        <v>14</v>
      </c>
      <c r="L2978" t="s">
        <v>8267</v>
      </c>
      <c r="M2978">
        <f t="shared" si="184"/>
        <v>171</v>
      </c>
      <c r="N2978" s="12" t="s">
        <v>8315</v>
      </c>
      <c r="O2978" t="s">
        <v>8316</v>
      </c>
      <c r="P2978" s="13">
        <f t="shared" si="185"/>
        <v>42425.730671296296</v>
      </c>
      <c r="Q2978" s="13">
        <f t="shared" si="186"/>
        <v>42442.5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>
        <v>30</v>
      </c>
      <c r="L2979" t="s">
        <v>8267</v>
      </c>
      <c r="M2979">
        <f t="shared" si="184"/>
        <v>114</v>
      </c>
      <c r="N2979" s="12" t="s">
        <v>8315</v>
      </c>
      <c r="O2979" t="s">
        <v>8316</v>
      </c>
      <c r="P2979" s="13">
        <f t="shared" si="185"/>
        <v>42026.88118055556</v>
      </c>
      <c r="Q2979" s="13">
        <f t="shared" si="186"/>
        <v>42086.093055555553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>
        <v>16</v>
      </c>
      <c r="L2980" t="s">
        <v>8267</v>
      </c>
      <c r="M2980">
        <f t="shared" si="184"/>
        <v>129</v>
      </c>
      <c r="N2980" s="12" t="s">
        <v>8315</v>
      </c>
      <c r="O2980" t="s">
        <v>8316</v>
      </c>
      <c r="P2980" s="13">
        <f t="shared" si="185"/>
        <v>41922.640590277777</v>
      </c>
      <c r="Q2980" s="13">
        <f t="shared" si="186"/>
        <v>41932.249305555553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>
        <v>46</v>
      </c>
      <c r="L2981" t="s">
        <v>8267</v>
      </c>
      <c r="M2981">
        <f t="shared" si="184"/>
        <v>101</v>
      </c>
      <c r="N2981" s="12" t="s">
        <v>8315</v>
      </c>
      <c r="O2981" t="s">
        <v>8316</v>
      </c>
      <c r="P2981" s="13">
        <f t="shared" si="185"/>
        <v>41993.824340277773</v>
      </c>
      <c r="Q2981" s="13">
        <f t="shared" si="186"/>
        <v>42010.25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>
        <v>24</v>
      </c>
      <c r="L2982" t="s">
        <v>8267</v>
      </c>
      <c r="M2982">
        <f t="shared" si="184"/>
        <v>109</v>
      </c>
      <c r="N2982" s="12" t="s">
        <v>8315</v>
      </c>
      <c r="O2982" t="s">
        <v>8316</v>
      </c>
      <c r="P2982" s="13">
        <f t="shared" si="185"/>
        <v>42219.915856481486</v>
      </c>
      <c r="Q2982" s="13">
        <f t="shared" si="186"/>
        <v>42240.083333333328</v>
      </c>
      <c r="R2982">
        <f t="shared" si="187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>
        <v>97</v>
      </c>
      <c r="L2983" t="s">
        <v>8299</v>
      </c>
      <c r="M2983">
        <f t="shared" si="184"/>
        <v>129</v>
      </c>
      <c r="N2983" s="12" t="s">
        <v>8315</v>
      </c>
      <c r="O2983" t="s">
        <v>8355</v>
      </c>
      <c r="P2983" s="13">
        <f t="shared" si="185"/>
        <v>42225.559675925921</v>
      </c>
      <c r="Q2983" s="13">
        <f t="shared" si="186"/>
        <v>42270.559675925921</v>
      </c>
      <c r="R2983">
        <f t="shared" si="187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>
        <v>59</v>
      </c>
      <c r="L2984" t="s">
        <v>8299</v>
      </c>
      <c r="M2984">
        <f t="shared" si="184"/>
        <v>102</v>
      </c>
      <c r="N2984" s="12" t="s">
        <v>8315</v>
      </c>
      <c r="O2984" t="s">
        <v>8355</v>
      </c>
      <c r="P2984" s="13">
        <f t="shared" si="185"/>
        <v>42381.686840277776</v>
      </c>
      <c r="Q2984" s="13">
        <f t="shared" si="186"/>
        <v>42411.686840277776</v>
      </c>
      <c r="R2984">
        <f t="shared" si="187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>
        <v>1095</v>
      </c>
      <c r="L2985" t="s">
        <v>8299</v>
      </c>
      <c r="M2985">
        <f t="shared" si="184"/>
        <v>147</v>
      </c>
      <c r="N2985" s="12" t="s">
        <v>8315</v>
      </c>
      <c r="O2985" t="s">
        <v>8355</v>
      </c>
      <c r="P2985" s="13">
        <f t="shared" si="185"/>
        <v>41894.632361111115</v>
      </c>
      <c r="Q2985" s="13">
        <f t="shared" si="186"/>
        <v>41954.674027777779</v>
      </c>
      <c r="R2985">
        <f t="shared" si="187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>
        <v>218</v>
      </c>
      <c r="L2986" t="s">
        <v>8299</v>
      </c>
      <c r="M2986">
        <f t="shared" si="184"/>
        <v>100</v>
      </c>
      <c r="N2986" s="12" t="s">
        <v>8315</v>
      </c>
      <c r="O2986" t="s">
        <v>8355</v>
      </c>
      <c r="P2986" s="13">
        <f t="shared" si="185"/>
        <v>42576.278715277775</v>
      </c>
      <c r="Q2986" s="13">
        <f t="shared" si="186"/>
        <v>42606.278715277775</v>
      </c>
      <c r="R2986">
        <f t="shared" si="187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>
        <v>111</v>
      </c>
      <c r="L2987" t="s">
        <v>8299</v>
      </c>
      <c r="M2987">
        <f t="shared" si="184"/>
        <v>122</v>
      </c>
      <c r="N2987" s="12" t="s">
        <v>8315</v>
      </c>
      <c r="O2987" t="s">
        <v>8355</v>
      </c>
      <c r="P2987" s="13">
        <f t="shared" si="185"/>
        <v>42654.973703703698</v>
      </c>
      <c r="Q2987" s="13">
        <f t="shared" si="186"/>
        <v>42674.166666666672</v>
      </c>
      <c r="R2987">
        <f t="shared" si="187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>
        <v>56</v>
      </c>
      <c r="L2988" t="s">
        <v>8299</v>
      </c>
      <c r="M2988">
        <f t="shared" si="184"/>
        <v>106</v>
      </c>
      <c r="N2988" s="12" t="s">
        <v>8315</v>
      </c>
      <c r="O2988" t="s">
        <v>8355</v>
      </c>
      <c r="P2988" s="13">
        <f t="shared" si="185"/>
        <v>42431.500069444446</v>
      </c>
      <c r="Q2988" s="13">
        <f t="shared" si="186"/>
        <v>42491.458402777775</v>
      </c>
      <c r="R2988">
        <f t="shared" si="187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>
        <v>265</v>
      </c>
      <c r="L2989" t="s">
        <v>8299</v>
      </c>
      <c r="M2989">
        <f t="shared" si="184"/>
        <v>110</v>
      </c>
      <c r="N2989" s="12" t="s">
        <v>8315</v>
      </c>
      <c r="O2989" t="s">
        <v>8355</v>
      </c>
      <c r="P2989" s="13">
        <f t="shared" si="185"/>
        <v>42627.307303240741</v>
      </c>
      <c r="Q2989" s="13">
        <f t="shared" si="186"/>
        <v>42656</v>
      </c>
      <c r="R2989">
        <f t="shared" si="187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>
        <v>28</v>
      </c>
      <c r="L2990" t="s">
        <v>8299</v>
      </c>
      <c r="M2990">
        <f t="shared" si="184"/>
        <v>100</v>
      </c>
      <c r="N2990" s="12" t="s">
        <v>8315</v>
      </c>
      <c r="O2990" t="s">
        <v>8355</v>
      </c>
      <c r="P2990" s="13">
        <f t="shared" si="185"/>
        <v>42511.362048611118</v>
      </c>
      <c r="Q2990" s="13">
        <f t="shared" si="186"/>
        <v>42541.362048611118</v>
      </c>
      <c r="R2990">
        <f t="shared" si="187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>
        <v>364</v>
      </c>
      <c r="L2991" t="s">
        <v>8299</v>
      </c>
      <c r="M2991">
        <f t="shared" si="184"/>
        <v>177</v>
      </c>
      <c r="N2991" s="12" t="s">
        <v>8315</v>
      </c>
      <c r="O2991" t="s">
        <v>8355</v>
      </c>
      <c r="P2991" s="13">
        <f t="shared" si="185"/>
        <v>42337.02039351852</v>
      </c>
      <c r="Q2991" s="13">
        <f t="shared" si="186"/>
        <v>42359.207638888889</v>
      </c>
      <c r="R2991">
        <f t="shared" si="187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>
        <v>27</v>
      </c>
      <c r="L2992" t="s">
        <v>8299</v>
      </c>
      <c r="M2992">
        <f t="shared" si="184"/>
        <v>100</v>
      </c>
      <c r="N2992" s="12" t="s">
        <v>8315</v>
      </c>
      <c r="O2992" t="s">
        <v>8355</v>
      </c>
      <c r="P2992" s="13">
        <f t="shared" si="185"/>
        <v>42341.57430555555</v>
      </c>
      <c r="Q2992" s="13">
        <f t="shared" si="186"/>
        <v>42376.57430555555</v>
      </c>
      <c r="R2992">
        <f t="shared" si="187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>
        <v>93</v>
      </c>
      <c r="L2993" t="s">
        <v>8299</v>
      </c>
      <c r="M2993">
        <f t="shared" si="184"/>
        <v>103</v>
      </c>
      <c r="N2993" s="12" t="s">
        <v>8315</v>
      </c>
      <c r="O2993" t="s">
        <v>8355</v>
      </c>
      <c r="P2993" s="13">
        <f t="shared" si="185"/>
        <v>42740.837152777778</v>
      </c>
      <c r="Q2993" s="13">
        <f t="shared" si="186"/>
        <v>42762.837152777778</v>
      </c>
      <c r="R2993">
        <f t="shared" si="187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>
        <v>64</v>
      </c>
      <c r="L2994" t="s">
        <v>8299</v>
      </c>
      <c r="M2994">
        <f t="shared" si="184"/>
        <v>105</v>
      </c>
      <c r="N2994" s="12" t="s">
        <v>8315</v>
      </c>
      <c r="O2994" t="s">
        <v>8355</v>
      </c>
      <c r="P2994" s="13">
        <f t="shared" si="185"/>
        <v>42622.767476851848</v>
      </c>
      <c r="Q2994" s="13">
        <f t="shared" si="186"/>
        <v>42652.767476851848</v>
      </c>
      <c r="R2994">
        <f t="shared" si="187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>
        <v>22</v>
      </c>
      <c r="L2995" t="s">
        <v>8299</v>
      </c>
      <c r="M2995">
        <f t="shared" si="184"/>
        <v>100</v>
      </c>
      <c r="N2995" s="12" t="s">
        <v>8315</v>
      </c>
      <c r="O2995" t="s">
        <v>8355</v>
      </c>
      <c r="P2995" s="13">
        <f t="shared" si="185"/>
        <v>42390.838738425926</v>
      </c>
      <c r="Q2995" s="13">
        <f t="shared" si="186"/>
        <v>42420.838738425926</v>
      </c>
      <c r="R2995">
        <f t="shared" si="187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>
        <v>59</v>
      </c>
      <c r="L2996" t="s">
        <v>8299</v>
      </c>
      <c r="M2996">
        <f t="shared" si="184"/>
        <v>458</v>
      </c>
      <c r="N2996" s="12" t="s">
        <v>8315</v>
      </c>
      <c r="O2996" t="s">
        <v>8355</v>
      </c>
      <c r="P2996" s="13">
        <f t="shared" si="185"/>
        <v>41885.478842592594</v>
      </c>
      <c r="Q2996" s="13">
        <f t="shared" si="186"/>
        <v>41915.478842592594</v>
      </c>
      <c r="R2996">
        <f t="shared" si="187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>
        <v>249</v>
      </c>
      <c r="L2997" t="s">
        <v>8299</v>
      </c>
      <c r="M2997">
        <f t="shared" si="184"/>
        <v>105</v>
      </c>
      <c r="N2997" s="12" t="s">
        <v>8315</v>
      </c>
      <c r="O2997" t="s">
        <v>8355</v>
      </c>
      <c r="P2997" s="13">
        <f t="shared" si="185"/>
        <v>42724.665173611109</v>
      </c>
      <c r="Q2997" s="13">
        <f t="shared" si="186"/>
        <v>42754.665173611109</v>
      </c>
      <c r="R2997">
        <f t="shared" si="187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>
        <v>392</v>
      </c>
      <c r="L2998" t="s">
        <v>8299</v>
      </c>
      <c r="M2998">
        <f t="shared" si="184"/>
        <v>172</v>
      </c>
      <c r="N2998" s="12" t="s">
        <v>8315</v>
      </c>
      <c r="O2998" t="s">
        <v>8355</v>
      </c>
      <c r="P2998" s="13">
        <f t="shared" si="185"/>
        <v>42090.912500000006</v>
      </c>
      <c r="Q2998" s="13">
        <f t="shared" si="186"/>
        <v>42150.912500000006</v>
      </c>
      <c r="R2998">
        <f t="shared" si="187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>
        <v>115</v>
      </c>
      <c r="L2999" t="s">
        <v>8299</v>
      </c>
      <c r="M2999">
        <f t="shared" si="184"/>
        <v>104</v>
      </c>
      <c r="N2999" s="12" t="s">
        <v>8315</v>
      </c>
      <c r="O2999" t="s">
        <v>8355</v>
      </c>
      <c r="P2999" s="13">
        <f t="shared" si="185"/>
        <v>42775.733715277776</v>
      </c>
      <c r="Q2999" s="13">
        <f t="shared" si="186"/>
        <v>42793.207638888889</v>
      </c>
      <c r="R2999">
        <f t="shared" si="187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>
        <v>433</v>
      </c>
      <c r="L3000" t="s">
        <v>8299</v>
      </c>
      <c r="M3000">
        <f t="shared" si="184"/>
        <v>103</v>
      </c>
      <c r="N3000" s="12" t="s">
        <v>8315</v>
      </c>
      <c r="O3000" t="s">
        <v>8355</v>
      </c>
      <c r="P3000" s="13">
        <f t="shared" si="185"/>
        <v>41778.193622685183</v>
      </c>
      <c r="Q3000" s="13">
        <f t="shared" si="186"/>
        <v>41806.184027777781</v>
      </c>
      <c r="R3000">
        <f t="shared" si="187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>
        <v>20</v>
      </c>
      <c r="L3001" t="s">
        <v>8299</v>
      </c>
      <c r="M3001">
        <f t="shared" si="184"/>
        <v>119</v>
      </c>
      <c r="N3001" s="12" t="s">
        <v>8315</v>
      </c>
      <c r="O3001" t="s">
        <v>8355</v>
      </c>
      <c r="P3001" s="13">
        <f t="shared" si="185"/>
        <v>42780.740277777775</v>
      </c>
      <c r="Q3001" s="13">
        <f t="shared" si="186"/>
        <v>42795.083333333328</v>
      </c>
      <c r="R3001">
        <f t="shared" si="187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>
        <v>8</v>
      </c>
      <c r="L3002" t="s">
        <v>8299</v>
      </c>
      <c r="M3002">
        <f t="shared" si="184"/>
        <v>100</v>
      </c>
      <c r="N3002" s="12" t="s">
        <v>8315</v>
      </c>
      <c r="O3002" t="s">
        <v>8355</v>
      </c>
      <c r="P3002" s="13">
        <f t="shared" si="185"/>
        <v>42752.827199074076</v>
      </c>
      <c r="Q3002" s="13">
        <f t="shared" si="186"/>
        <v>42766.75</v>
      </c>
      <c r="R3002">
        <f t="shared" si="187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>
        <v>175</v>
      </c>
      <c r="L3003" t="s">
        <v>8299</v>
      </c>
      <c r="M3003">
        <f t="shared" si="184"/>
        <v>319</v>
      </c>
      <c r="N3003" s="12" t="s">
        <v>8315</v>
      </c>
      <c r="O3003" t="s">
        <v>8355</v>
      </c>
      <c r="P3003" s="13">
        <f t="shared" si="185"/>
        <v>42534.895625000005</v>
      </c>
      <c r="Q3003" s="13">
        <f t="shared" si="186"/>
        <v>42564.895625000005</v>
      </c>
      <c r="R3003">
        <f t="shared" si="187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>
        <v>104</v>
      </c>
      <c r="L3004" t="s">
        <v>8299</v>
      </c>
      <c r="M3004">
        <f t="shared" si="184"/>
        <v>109</v>
      </c>
      <c r="N3004" s="12" t="s">
        <v>8315</v>
      </c>
      <c r="O3004" t="s">
        <v>8355</v>
      </c>
      <c r="P3004" s="13">
        <f t="shared" si="185"/>
        <v>41239.83625</v>
      </c>
      <c r="Q3004" s="13">
        <f t="shared" si="186"/>
        <v>41269.83625</v>
      </c>
      <c r="R3004">
        <f t="shared" si="187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>
        <v>17</v>
      </c>
      <c r="L3005" t="s">
        <v>8299</v>
      </c>
      <c r="M3005">
        <f t="shared" si="184"/>
        <v>101</v>
      </c>
      <c r="N3005" s="12" t="s">
        <v>8315</v>
      </c>
      <c r="O3005" t="s">
        <v>8355</v>
      </c>
      <c r="P3005" s="13">
        <f t="shared" si="185"/>
        <v>42398.849259259259</v>
      </c>
      <c r="Q3005" s="13">
        <f t="shared" si="186"/>
        <v>42430.249305555553</v>
      </c>
      <c r="R3005">
        <f t="shared" si="187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>
        <v>277</v>
      </c>
      <c r="L3006" t="s">
        <v>8299</v>
      </c>
      <c r="M3006">
        <f t="shared" si="184"/>
        <v>113</v>
      </c>
      <c r="N3006" s="12" t="s">
        <v>8315</v>
      </c>
      <c r="O3006" t="s">
        <v>8355</v>
      </c>
      <c r="P3006" s="13">
        <f t="shared" si="185"/>
        <v>41928.881064814814</v>
      </c>
      <c r="Q3006" s="13">
        <f t="shared" si="186"/>
        <v>41958.922731481478</v>
      </c>
      <c r="R3006">
        <f t="shared" si="187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>
        <v>118</v>
      </c>
      <c r="L3007" t="s">
        <v>8299</v>
      </c>
      <c r="M3007">
        <f t="shared" si="184"/>
        <v>120</v>
      </c>
      <c r="N3007" s="12" t="s">
        <v>8315</v>
      </c>
      <c r="O3007" t="s">
        <v>8355</v>
      </c>
      <c r="P3007" s="13">
        <f t="shared" si="185"/>
        <v>41888.674826388888</v>
      </c>
      <c r="Q3007" s="13">
        <f t="shared" si="186"/>
        <v>41918.674826388888</v>
      </c>
      <c r="R3007">
        <f t="shared" si="187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>
        <v>97</v>
      </c>
      <c r="L3008" t="s">
        <v>8299</v>
      </c>
      <c r="M3008">
        <f t="shared" si="184"/>
        <v>108</v>
      </c>
      <c r="N3008" s="12" t="s">
        <v>8315</v>
      </c>
      <c r="O3008" t="s">
        <v>8355</v>
      </c>
      <c r="P3008" s="13">
        <f t="shared" si="185"/>
        <v>41957.756840277783</v>
      </c>
      <c r="Q3008" s="13">
        <f t="shared" si="186"/>
        <v>41987.756840277783</v>
      </c>
      <c r="R3008">
        <f t="shared" si="187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>
        <v>20</v>
      </c>
      <c r="L3009" t="s">
        <v>8299</v>
      </c>
      <c r="M3009">
        <f t="shared" si="184"/>
        <v>180</v>
      </c>
      <c r="N3009" s="12" t="s">
        <v>8315</v>
      </c>
      <c r="O3009" t="s">
        <v>8355</v>
      </c>
      <c r="P3009" s="13">
        <f t="shared" si="185"/>
        <v>42098.216238425928</v>
      </c>
      <c r="Q3009" s="13">
        <f t="shared" si="186"/>
        <v>42119.216238425928</v>
      </c>
      <c r="R3009">
        <f t="shared" si="187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>
        <v>26</v>
      </c>
      <c r="L3010" t="s">
        <v>8299</v>
      </c>
      <c r="M3010">
        <f t="shared" ref="M3010:M3073" si="188">ROUND(E3010/D3010*100,0)</f>
        <v>101</v>
      </c>
      <c r="N3010" s="12" t="s">
        <v>8315</v>
      </c>
      <c r="O3010" t="s">
        <v>8355</v>
      </c>
      <c r="P3010" s="13">
        <f t="shared" ref="P3010:P3073" si="189">(((J3010/60)/60)/24)+DATE(1970,1,1)</f>
        <v>42360.212025462963</v>
      </c>
      <c r="Q3010" s="13">
        <f t="shared" ref="Q3010:Q3073" si="190">(((I3010/60)/60)/24)+DATE(1970,1,1)</f>
        <v>42390.212025462963</v>
      </c>
      <c r="R3010">
        <f t="shared" si="187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>
        <v>128</v>
      </c>
      <c r="L3011" t="s">
        <v>8299</v>
      </c>
      <c r="M3011">
        <f t="shared" si="188"/>
        <v>120</v>
      </c>
      <c r="N3011" s="12" t="s">
        <v>8315</v>
      </c>
      <c r="O3011" t="s">
        <v>8355</v>
      </c>
      <c r="P3011" s="13">
        <f t="shared" si="189"/>
        <v>41939.569907407407</v>
      </c>
      <c r="Q3011" s="13">
        <f t="shared" si="190"/>
        <v>41969.611574074079</v>
      </c>
      <c r="R3011">
        <f t="shared" ref="R3011:R3074" si="191">YEAR(P3011)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>
        <v>15</v>
      </c>
      <c r="L3012" t="s">
        <v>8299</v>
      </c>
      <c r="M3012">
        <f t="shared" si="188"/>
        <v>158</v>
      </c>
      <c r="N3012" s="12" t="s">
        <v>8315</v>
      </c>
      <c r="O3012" t="s">
        <v>8355</v>
      </c>
      <c r="P3012" s="13">
        <f t="shared" si="189"/>
        <v>41996.832395833335</v>
      </c>
      <c r="Q3012" s="13">
        <f t="shared" si="190"/>
        <v>42056.832395833335</v>
      </c>
      <c r="R3012">
        <f t="shared" si="191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>
        <v>25</v>
      </c>
      <c r="L3013" t="s">
        <v>8299</v>
      </c>
      <c r="M3013">
        <f t="shared" si="188"/>
        <v>124</v>
      </c>
      <c r="N3013" s="12" t="s">
        <v>8315</v>
      </c>
      <c r="O3013" t="s">
        <v>8355</v>
      </c>
      <c r="P3013" s="13">
        <f t="shared" si="189"/>
        <v>42334.468935185185</v>
      </c>
      <c r="Q3013" s="13">
        <f t="shared" si="190"/>
        <v>42361.957638888889</v>
      </c>
      <c r="R3013">
        <f t="shared" si="191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>
        <v>55</v>
      </c>
      <c r="L3014" t="s">
        <v>8299</v>
      </c>
      <c r="M3014">
        <f t="shared" si="188"/>
        <v>117</v>
      </c>
      <c r="N3014" s="12" t="s">
        <v>8315</v>
      </c>
      <c r="O3014" t="s">
        <v>8355</v>
      </c>
      <c r="P3014" s="13">
        <f t="shared" si="189"/>
        <v>42024.702893518523</v>
      </c>
      <c r="Q3014" s="13">
        <f t="shared" si="190"/>
        <v>42045.702893518523</v>
      </c>
      <c r="R3014">
        <f t="shared" si="191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>
        <v>107</v>
      </c>
      <c r="L3015" t="s">
        <v>8299</v>
      </c>
      <c r="M3015">
        <f t="shared" si="188"/>
        <v>157</v>
      </c>
      <c r="N3015" s="12" t="s">
        <v>8315</v>
      </c>
      <c r="O3015" t="s">
        <v>8355</v>
      </c>
      <c r="P3015" s="13">
        <f t="shared" si="189"/>
        <v>42146.836215277777</v>
      </c>
      <c r="Q3015" s="13">
        <f t="shared" si="190"/>
        <v>42176.836215277777</v>
      </c>
      <c r="R3015">
        <f t="shared" si="191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>
        <v>557</v>
      </c>
      <c r="L3016" t="s">
        <v>8299</v>
      </c>
      <c r="M3016">
        <f t="shared" si="188"/>
        <v>113</v>
      </c>
      <c r="N3016" s="12" t="s">
        <v>8315</v>
      </c>
      <c r="O3016" t="s">
        <v>8355</v>
      </c>
      <c r="P3016" s="13">
        <f t="shared" si="189"/>
        <v>41920.123611111114</v>
      </c>
      <c r="Q3016" s="13">
        <f t="shared" si="190"/>
        <v>41948.208333333336</v>
      </c>
      <c r="R3016">
        <f t="shared" si="191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>
        <v>40</v>
      </c>
      <c r="L3017" t="s">
        <v>8299</v>
      </c>
      <c r="M3017">
        <f t="shared" si="188"/>
        <v>103</v>
      </c>
      <c r="N3017" s="12" t="s">
        <v>8315</v>
      </c>
      <c r="O3017" t="s">
        <v>8355</v>
      </c>
      <c r="P3017" s="13">
        <f t="shared" si="189"/>
        <v>41785.72729166667</v>
      </c>
      <c r="Q3017" s="13">
        <f t="shared" si="190"/>
        <v>41801.166666666664</v>
      </c>
      <c r="R3017">
        <f t="shared" si="191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>
        <v>36</v>
      </c>
      <c r="L3018" t="s">
        <v>8299</v>
      </c>
      <c r="M3018">
        <f t="shared" si="188"/>
        <v>103</v>
      </c>
      <c r="N3018" s="12" t="s">
        <v>8315</v>
      </c>
      <c r="O3018" t="s">
        <v>8355</v>
      </c>
      <c r="P3018" s="13">
        <f t="shared" si="189"/>
        <v>41778.548055555555</v>
      </c>
      <c r="Q3018" s="13">
        <f t="shared" si="190"/>
        <v>41838.548055555555</v>
      </c>
      <c r="R3018">
        <f t="shared" si="191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>
        <v>159</v>
      </c>
      <c r="L3019" t="s">
        <v>8299</v>
      </c>
      <c r="M3019">
        <f t="shared" si="188"/>
        <v>106</v>
      </c>
      <c r="N3019" s="12" t="s">
        <v>8315</v>
      </c>
      <c r="O3019" t="s">
        <v>8355</v>
      </c>
      <c r="P3019" s="13">
        <f t="shared" si="189"/>
        <v>41841.850034722222</v>
      </c>
      <c r="Q3019" s="13">
        <f t="shared" si="190"/>
        <v>41871.850034722222</v>
      </c>
      <c r="R3019">
        <f t="shared" si="191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>
        <v>41</v>
      </c>
      <c r="L3020" t="s">
        <v>8299</v>
      </c>
      <c r="M3020">
        <f t="shared" si="188"/>
        <v>101</v>
      </c>
      <c r="N3020" s="12" t="s">
        <v>8315</v>
      </c>
      <c r="O3020" t="s">
        <v>8355</v>
      </c>
      <c r="P3020" s="13">
        <f t="shared" si="189"/>
        <v>42163.29833333334</v>
      </c>
      <c r="Q3020" s="13">
        <f t="shared" si="190"/>
        <v>42205.916666666672</v>
      </c>
      <c r="R3020">
        <f t="shared" si="191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>
        <v>226</v>
      </c>
      <c r="L3021" t="s">
        <v>8299</v>
      </c>
      <c r="M3021">
        <f t="shared" si="188"/>
        <v>121</v>
      </c>
      <c r="N3021" s="12" t="s">
        <v>8315</v>
      </c>
      <c r="O3021" t="s">
        <v>8355</v>
      </c>
      <c r="P3021" s="13">
        <f t="shared" si="189"/>
        <v>41758.833564814813</v>
      </c>
      <c r="Q3021" s="13">
        <f t="shared" si="190"/>
        <v>41786.125</v>
      </c>
      <c r="R3021">
        <f t="shared" si="191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>
        <v>30</v>
      </c>
      <c r="L3022" t="s">
        <v>8299</v>
      </c>
      <c r="M3022">
        <f t="shared" si="188"/>
        <v>101</v>
      </c>
      <c r="N3022" s="12" t="s">
        <v>8315</v>
      </c>
      <c r="O3022" t="s">
        <v>8355</v>
      </c>
      <c r="P3022" s="13">
        <f t="shared" si="189"/>
        <v>42170.846446759257</v>
      </c>
      <c r="Q3022" s="13">
        <f t="shared" si="190"/>
        <v>42230.846446759257</v>
      </c>
      <c r="R3022">
        <f t="shared" si="191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>
        <v>103</v>
      </c>
      <c r="L3023" t="s">
        <v>8299</v>
      </c>
      <c r="M3023">
        <f t="shared" si="188"/>
        <v>116</v>
      </c>
      <c r="N3023" s="12" t="s">
        <v>8315</v>
      </c>
      <c r="O3023" t="s">
        <v>8355</v>
      </c>
      <c r="P3023" s="13">
        <f t="shared" si="189"/>
        <v>42660.618854166663</v>
      </c>
      <c r="Q3023" s="13">
        <f t="shared" si="190"/>
        <v>42696.249305555553</v>
      </c>
      <c r="R3023">
        <f t="shared" si="191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>
        <v>62</v>
      </c>
      <c r="L3024" t="s">
        <v>8299</v>
      </c>
      <c r="M3024">
        <f t="shared" si="188"/>
        <v>101</v>
      </c>
      <c r="N3024" s="12" t="s">
        <v>8315</v>
      </c>
      <c r="O3024" t="s">
        <v>8355</v>
      </c>
      <c r="P3024" s="13">
        <f t="shared" si="189"/>
        <v>42564.95380787037</v>
      </c>
      <c r="Q3024" s="13">
        <f t="shared" si="190"/>
        <v>42609.95380787037</v>
      </c>
      <c r="R3024">
        <f t="shared" si="191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>
        <v>6</v>
      </c>
      <c r="L3025" t="s">
        <v>8299</v>
      </c>
      <c r="M3025">
        <f t="shared" si="188"/>
        <v>103</v>
      </c>
      <c r="N3025" s="12" t="s">
        <v>8315</v>
      </c>
      <c r="O3025" t="s">
        <v>8355</v>
      </c>
      <c r="P3025" s="13">
        <f t="shared" si="189"/>
        <v>42121.675763888896</v>
      </c>
      <c r="Q3025" s="13">
        <f t="shared" si="190"/>
        <v>42166.675763888896</v>
      </c>
      <c r="R3025">
        <f t="shared" si="191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>
        <v>182</v>
      </c>
      <c r="L3026" t="s">
        <v>8299</v>
      </c>
      <c r="M3026">
        <f t="shared" si="188"/>
        <v>246</v>
      </c>
      <c r="N3026" s="12" t="s">
        <v>8315</v>
      </c>
      <c r="O3026" t="s">
        <v>8355</v>
      </c>
      <c r="P3026" s="13">
        <f t="shared" si="189"/>
        <v>41158.993923611109</v>
      </c>
      <c r="Q3026" s="13">
        <f t="shared" si="190"/>
        <v>41188.993923611109</v>
      </c>
      <c r="R3026">
        <f t="shared" si="191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>
        <v>145</v>
      </c>
      <c r="L3027" t="s">
        <v>8299</v>
      </c>
      <c r="M3027">
        <f t="shared" si="188"/>
        <v>302</v>
      </c>
      <c r="N3027" s="12" t="s">
        <v>8315</v>
      </c>
      <c r="O3027" t="s">
        <v>8355</v>
      </c>
      <c r="P3027" s="13">
        <f t="shared" si="189"/>
        <v>41761.509409722225</v>
      </c>
      <c r="Q3027" s="13">
        <f t="shared" si="190"/>
        <v>41789.666666666664</v>
      </c>
      <c r="R3027">
        <f t="shared" si="191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>
        <v>25</v>
      </c>
      <c r="L3028" t="s">
        <v>8299</v>
      </c>
      <c r="M3028">
        <f t="shared" si="188"/>
        <v>143</v>
      </c>
      <c r="N3028" s="12" t="s">
        <v>8315</v>
      </c>
      <c r="O3028" t="s">
        <v>8355</v>
      </c>
      <c r="P3028" s="13">
        <f t="shared" si="189"/>
        <v>42783.459398148145</v>
      </c>
      <c r="Q3028" s="13">
        <f t="shared" si="190"/>
        <v>42797.459398148145</v>
      </c>
      <c r="R3028">
        <f t="shared" si="191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>
        <v>320</v>
      </c>
      <c r="L3029" t="s">
        <v>8299</v>
      </c>
      <c r="M3029">
        <f t="shared" si="188"/>
        <v>131</v>
      </c>
      <c r="N3029" s="12" t="s">
        <v>8315</v>
      </c>
      <c r="O3029" t="s">
        <v>8355</v>
      </c>
      <c r="P3029" s="13">
        <f t="shared" si="189"/>
        <v>42053.704293981486</v>
      </c>
      <c r="Q3029" s="13">
        <f t="shared" si="190"/>
        <v>42083.662627314814</v>
      </c>
      <c r="R3029">
        <f t="shared" si="191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>
        <v>99</v>
      </c>
      <c r="L3030" t="s">
        <v>8299</v>
      </c>
      <c r="M3030">
        <f t="shared" si="188"/>
        <v>168</v>
      </c>
      <c r="N3030" s="12" t="s">
        <v>8315</v>
      </c>
      <c r="O3030" t="s">
        <v>8355</v>
      </c>
      <c r="P3030" s="13">
        <f t="shared" si="189"/>
        <v>42567.264178240745</v>
      </c>
      <c r="Q3030" s="13">
        <f t="shared" si="190"/>
        <v>42597.264178240745</v>
      </c>
      <c r="R3030">
        <f t="shared" si="191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>
        <v>348</v>
      </c>
      <c r="L3031" t="s">
        <v>8299</v>
      </c>
      <c r="M3031">
        <f t="shared" si="188"/>
        <v>110</v>
      </c>
      <c r="N3031" s="12" t="s">
        <v>8315</v>
      </c>
      <c r="O3031" t="s">
        <v>8355</v>
      </c>
      <c r="P3031" s="13">
        <f t="shared" si="189"/>
        <v>41932.708877314813</v>
      </c>
      <c r="Q3031" s="13">
        <f t="shared" si="190"/>
        <v>41961.190972222219</v>
      </c>
      <c r="R3031">
        <f t="shared" si="191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>
        <v>41</v>
      </c>
      <c r="L3032" t="s">
        <v>8299</v>
      </c>
      <c r="M3032">
        <f t="shared" si="188"/>
        <v>107</v>
      </c>
      <c r="N3032" s="12" t="s">
        <v>8315</v>
      </c>
      <c r="O3032" t="s">
        <v>8355</v>
      </c>
      <c r="P3032" s="13">
        <f t="shared" si="189"/>
        <v>42233.747349537036</v>
      </c>
      <c r="Q3032" s="13">
        <f t="shared" si="190"/>
        <v>42263.747349537036</v>
      </c>
      <c r="R3032">
        <f t="shared" si="191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>
        <v>29</v>
      </c>
      <c r="L3033" t="s">
        <v>8299</v>
      </c>
      <c r="M3033">
        <f t="shared" si="188"/>
        <v>100</v>
      </c>
      <c r="N3033" s="12" t="s">
        <v>8315</v>
      </c>
      <c r="O3033" t="s">
        <v>8355</v>
      </c>
      <c r="P3033" s="13">
        <f t="shared" si="189"/>
        <v>42597.882488425923</v>
      </c>
      <c r="Q3033" s="13">
        <f t="shared" si="190"/>
        <v>42657.882488425923</v>
      </c>
      <c r="R3033">
        <f t="shared" si="191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>
        <v>25</v>
      </c>
      <c r="L3034" t="s">
        <v>8299</v>
      </c>
      <c r="M3034">
        <f t="shared" si="188"/>
        <v>127</v>
      </c>
      <c r="N3034" s="12" t="s">
        <v>8315</v>
      </c>
      <c r="O3034" t="s">
        <v>8355</v>
      </c>
      <c r="P3034" s="13">
        <f t="shared" si="189"/>
        <v>42228.044664351852</v>
      </c>
      <c r="Q3034" s="13">
        <f t="shared" si="190"/>
        <v>42258.044664351852</v>
      </c>
      <c r="R3034">
        <f t="shared" si="191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>
        <v>23</v>
      </c>
      <c r="L3035" t="s">
        <v>8299</v>
      </c>
      <c r="M3035">
        <f t="shared" si="188"/>
        <v>147</v>
      </c>
      <c r="N3035" s="12" t="s">
        <v>8315</v>
      </c>
      <c r="O3035" t="s">
        <v>8355</v>
      </c>
      <c r="P3035" s="13">
        <f t="shared" si="189"/>
        <v>42570.110243055555</v>
      </c>
      <c r="Q3035" s="13">
        <f t="shared" si="190"/>
        <v>42600.110243055555</v>
      </c>
      <c r="R3035">
        <f t="shared" si="191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>
        <v>1260</v>
      </c>
      <c r="L3036" t="s">
        <v>8299</v>
      </c>
      <c r="M3036">
        <f t="shared" si="188"/>
        <v>113</v>
      </c>
      <c r="N3036" s="12" t="s">
        <v>8315</v>
      </c>
      <c r="O3036" t="s">
        <v>8355</v>
      </c>
      <c r="P3036" s="13">
        <f t="shared" si="189"/>
        <v>42644.535358796296</v>
      </c>
      <c r="Q3036" s="13">
        <f t="shared" si="190"/>
        <v>42675.165972222225</v>
      </c>
      <c r="R3036">
        <f t="shared" si="191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>
        <v>307</v>
      </c>
      <c r="L3037" t="s">
        <v>8299</v>
      </c>
      <c r="M3037">
        <f t="shared" si="188"/>
        <v>109</v>
      </c>
      <c r="N3037" s="12" t="s">
        <v>8315</v>
      </c>
      <c r="O3037" t="s">
        <v>8355</v>
      </c>
      <c r="P3037" s="13">
        <f t="shared" si="189"/>
        <v>41368.560289351852</v>
      </c>
      <c r="Q3037" s="13">
        <f t="shared" si="190"/>
        <v>41398.560289351852</v>
      </c>
      <c r="R3037">
        <f t="shared" si="191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>
        <v>329</v>
      </c>
      <c r="L3038" t="s">
        <v>8299</v>
      </c>
      <c r="M3038">
        <f t="shared" si="188"/>
        <v>127</v>
      </c>
      <c r="N3038" s="12" t="s">
        <v>8315</v>
      </c>
      <c r="O3038" t="s">
        <v>8355</v>
      </c>
      <c r="P3038" s="13">
        <f t="shared" si="189"/>
        <v>41466.785231481481</v>
      </c>
      <c r="Q3038" s="13">
        <f t="shared" si="190"/>
        <v>41502.499305555553</v>
      </c>
      <c r="R3038">
        <f t="shared" si="191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>
        <v>32</v>
      </c>
      <c r="L3039" t="s">
        <v>8299</v>
      </c>
      <c r="M3039">
        <f t="shared" si="188"/>
        <v>213</v>
      </c>
      <c r="N3039" s="12" t="s">
        <v>8315</v>
      </c>
      <c r="O3039" t="s">
        <v>8355</v>
      </c>
      <c r="P3039" s="13">
        <f t="shared" si="189"/>
        <v>40378.893206018518</v>
      </c>
      <c r="Q3039" s="13">
        <f t="shared" si="190"/>
        <v>40453.207638888889</v>
      </c>
      <c r="R3039">
        <f t="shared" si="191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>
        <v>27</v>
      </c>
      <c r="L3040" t="s">
        <v>8299</v>
      </c>
      <c r="M3040">
        <f t="shared" si="188"/>
        <v>101</v>
      </c>
      <c r="N3040" s="12" t="s">
        <v>8315</v>
      </c>
      <c r="O3040" t="s">
        <v>8355</v>
      </c>
      <c r="P3040" s="13">
        <f t="shared" si="189"/>
        <v>42373.252280092594</v>
      </c>
      <c r="Q3040" s="13">
        <f t="shared" si="190"/>
        <v>42433.252280092594</v>
      </c>
      <c r="R3040">
        <f t="shared" si="191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>
        <v>236</v>
      </c>
      <c r="L3041" t="s">
        <v>8299</v>
      </c>
      <c r="M3041">
        <f t="shared" si="188"/>
        <v>109</v>
      </c>
      <c r="N3041" s="12" t="s">
        <v>8315</v>
      </c>
      <c r="O3041" t="s">
        <v>8355</v>
      </c>
      <c r="P3041" s="13">
        <f t="shared" si="189"/>
        <v>41610.794421296298</v>
      </c>
      <c r="Q3041" s="13">
        <f t="shared" si="190"/>
        <v>41637.332638888889</v>
      </c>
      <c r="R3041">
        <f t="shared" si="191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>
        <v>42</v>
      </c>
      <c r="L3042" t="s">
        <v>8299</v>
      </c>
      <c r="M3042">
        <f t="shared" si="188"/>
        <v>108</v>
      </c>
      <c r="N3042" s="12" t="s">
        <v>8315</v>
      </c>
      <c r="O3042" t="s">
        <v>8355</v>
      </c>
      <c r="P3042" s="13">
        <f t="shared" si="189"/>
        <v>42177.791909722218</v>
      </c>
      <c r="Q3042" s="13">
        <f t="shared" si="190"/>
        <v>42181.958333333328</v>
      </c>
      <c r="R3042">
        <f t="shared" si="191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>
        <v>95</v>
      </c>
      <c r="L3043" t="s">
        <v>8299</v>
      </c>
      <c r="M3043">
        <f t="shared" si="188"/>
        <v>110</v>
      </c>
      <c r="N3043" s="12" t="s">
        <v>8315</v>
      </c>
      <c r="O3043" t="s">
        <v>8355</v>
      </c>
      <c r="P3043" s="13">
        <f t="shared" si="189"/>
        <v>42359.868611111116</v>
      </c>
      <c r="Q3043" s="13">
        <f t="shared" si="190"/>
        <v>42389.868611111116</v>
      </c>
      <c r="R3043">
        <f t="shared" si="191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>
        <v>37</v>
      </c>
      <c r="L3044" t="s">
        <v>8299</v>
      </c>
      <c r="M3044">
        <f t="shared" si="188"/>
        <v>128</v>
      </c>
      <c r="N3044" s="12" t="s">
        <v>8315</v>
      </c>
      <c r="O3044" t="s">
        <v>8355</v>
      </c>
      <c r="P3044" s="13">
        <f t="shared" si="189"/>
        <v>42253.688043981485</v>
      </c>
      <c r="Q3044" s="13">
        <f t="shared" si="190"/>
        <v>42283.688043981485</v>
      </c>
      <c r="R3044">
        <f t="shared" si="191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>
        <v>128</v>
      </c>
      <c r="L3045" t="s">
        <v>8299</v>
      </c>
      <c r="M3045">
        <f t="shared" si="188"/>
        <v>110</v>
      </c>
      <c r="N3045" s="12" t="s">
        <v>8315</v>
      </c>
      <c r="O3045" t="s">
        <v>8355</v>
      </c>
      <c r="P3045" s="13">
        <f t="shared" si="189"/>
        <v>42083.070590277777</v>
      </c>
      <c r="Q3045" s="13">
        <f t="shared" si="190"/>
        <v>42110.118055555555</v>
      </c>
      <c r="R3045">
        <f t="shared" si="191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>
        <v>156</v>
      </c>
      <c r="L3046" t="s">
        <v>8299</v>
      </c>
      <c r="M3046">
        <f t="shared" si="188"/>
        <v>109</v>
      </c>
      <c r="N3046" s="12" t="s">
        <v>8315</v>
      </c>
      <c r="O3046" t="s">
        <v>8355</v>
      </c>
      <c r="P3046" s="13">
        <f t="shared" si="189"/>
        <v>42387.7268287037</v>
      </c>
      <c r="Q3046" s="13">
        <f t="shared" si="190"/>
        <v>42402.7268287037</v>
      </c>
      <c r="R3046">
        <f t="shared" si="191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>
        <v>64</v>
      </c>
      <c r="L3047" t="s">
        <v>8299</v>
      </c>
      <c r="M3047">
        <f t="shared" si="188"/>
        <v>133</v>
      </c>
      <c r="N3047" s="12" t="s">
        <v>8315</v>
      </c>
      <c r="O3047" t="s">
        <v>8355</v>
      </c>
      <c r="P3047" s="13">
        <f t="shared" si="189"/>
        <v>41843.155729166669</v>
      </c>
      <c r="Q3047" s="13">
        <f t="shared" si="190"/>
        <v>41873.155729166669</v>
      </c>
      <c r="R3047">
        <f t="shared" si="191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>
        <v>58</v>
      </c>
      <c r="L3048" t="s">
        <v>8299</v>
      </c>
      <c r="M3048">
        <f t="shared" si="188"/>
        <v>191</v>
      </c>
      <c r="N3048" s="12" t="s">
        <v>8315</v>
      </c>
      <c r="O3048" t="s">
        <v>8355</v>
      </c>
      <c r="P3048" s="13">
        <f t="shared" si="189"/>
        <v>41862.803078703706</v>
      </c>
      <c r="Q3048" s="13">
        <f t="shared" si="190"/>
        <v>41892.202777777777</v>
      </c>
      <c r="R3048">
        <f t="shared" si="191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>
        <v>20</v>
      </c>
      <c r="L3049" t="s">
        <v>8299</v>
      </c>
      <c r="M3049">
        <f t="shared" si="188"/>
        <v>149</v>
      </c>
      <c r="N3049" s="12" t="s">
        <v>8315</v>
      </c>
      <c r="O3049" t="s">
        <v>8355</v>
      </c>
      <c r="P3049" s="13">
        <f t="shared" si="189"/>
        <v>42443.989050925928</v>
      </c>
      <c r="Q3049" s="13">
        <f t="shared" si="190"/>
        <v>42487.552777777775</v>
      </c>
      <c r="R3049">
        <f t="shared" si="191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>
        <v>47</v>
      </c>
      <c r="L3050" t="s">
        <v>8299</v>
      </c>
      <c r="M3050">
        <f t="shared" si="188"/>
        <v>166</v>
      </c>
      <c r="N3050" s="12" t="s">
        <v>8315</v>
      </c>
      <c r="O3050" t="s">
        <v>8355</v>
      </c>
      <c r="P3050" s="13">
        <f t="shared" si="189"/>
        <v>41975.901180555549</v>
      </c>
      <c r="Q3050" s="13">
        <f t="shared" si="190"/>
        <v>42004.890277777777</v>
      </c>
      <c r="R3050">
        <f t="shared" si="191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>
        <v>54</v>
      </c>
      <c r="L3051" t="s">
        <v>8299</v>
      </c>
      <c r="M3051">
        <f t="shared" si="188"/>
        <v>107</v>
      </c>
      <c r="N3051" s="12" t="s">
        <v>8315</v>
      </c>
      <c r="O3051" t="s">
        <v>8355</v>
      </c>
      <c r="P3051" s="13">
        <f t="shared" si="189"/>
        <v>42139.014525462961</v>
      </c>
      <c r="Q3051" s="13">
        <f t="shared" si="190"/>
        <v>42169.014525462961</v>
      </c>
      <c r="R3051">
        <f t="shared" si="191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>
        <v>9</v>
      </c>
      <c r="L3052" t="s">
        <v>8299</v>
      </c>
      <c r="M3052">
        <f t="shared" si="188"/>
        <v>106</v>
      </c>
      <c r="N3052" s="12" t="s">
        <v>8315</v>
      </c>
      <c r="O3052" t="s">
        <v>8355</v>
      </c>
      <c r="P3052" s="13">
        <f t="shared" si="189"/>
        <v>42465.16851851852</v>
      </c>
      <c r="Q3052" s="13">
        <f t="shared" si="190"/>
        <v>42495.16851851852</v>
      </c>
      <c r="R3052">
        <f t="shared" si="191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>
        <v>35</v>
      </c>
      <c r="L3053" t="s">
        <v>8299</v>
      </c>
      <c r="M3053">
        <f t="shared" si="188"/>
        <v>24</v>
      </c>
      <c r="N3053" s="12" t="s">
        <v>8315</v>
      </c>
      <c r="O3053" t="s">
        <v>8355</v>
      </c>
      <c r="P3053" s="13">
        <f t="shared" si="189"/>
        <v>42744.416030092587</v>
      </c>
      <c r="Q3053" s="13">
        <f t="shared" si="190"/>
        <v>42774.416030092587</v>
      </c>
      <c r="R3053">
        <f t="shared" si="191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>
        <v>2</v>
      </c>
      <c r="L3054" t="s">
        <v>8299</v>
      </c>
      <c r="M3054">
        <f t="shared" si="188"/>
        <v>0</v>
      </c>
      <c r="N3054" s="12" t="s">
        <v>8315</v>
      </c>
      <c r="O3054" t="s">
        <v>8355</v>
      </c>
      <c r="P3054" s="13">
        <f t="shared" si="189"/>
        <v>42122.670069444444</v>
      </c>
      <c r="Q3054" s="13">
        <f t="shared" si="190"/>
        <v>42152.665972222225</v>
      </c>
      <c r="R3054">
        <f t="shared" si="191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>
        <v>3</v>
      </c>
      <c r="L3055" t="s">
        <v>8299</v>
      </c>
      <c r="M3055">
        <f t="shared" si="188"/>
        <v>0</v>
      </c>
      <c r="N3055" s="12" t="s">
        <v>8315</v>
      </c>
      <c r="O3055" t="s">
        <v>8355</v>
      </c>
      <c r="P3055" s="13">
        <f t="shared" si="189"/>
        <v>41862.761724537035</v>
      </c>
      <c r="Q3055" s="13">
        <f t="shared" si="190"/>
        <v>41914.165972222225</v>
      </c>
      <c r="R3055">
        <f t="shared" si="191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>
        <v>0</v>
      </c>
      <c r="L3056" t="s">
        <v>8299</v>
      </c>
      <c r="M3056">
        <f t="shared" si="188"/>
        <v>0</v>
      </c>
      <c r="N3056" s="12" t="s">
        <v>8315</v>
      </c>
      <c r="O3056" t="s">
        <v>8355</v>
      </c>
      <c r="P3056" s="13">
        <f t="shared" si="189"/>
        <v>42027.832800925928</v>
      </c>
      <c r="Q3056" s="13">
        <f t="shared" si="190"/>
        <v>42065.044444444444</v>
      </c>
      <c r="R3056">
        <f t="shared" si="191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>
        <v>1</v>
      </c>
      <c r="L3057" t="s">
        <v>8299</v>
      </c>
      <c r="M3057">
        <f t="shared" si="188"/>
        <v>0</v>
      </c>
      <c r="N3057" s="12" t="s">
        <v>8315</v>
      </c>
      <c r="O3057" t="s">
        <v>8355</v>
      </c>
      <c r="P3057" s="13">
        <f t="shared" si="189"/>
        <v>41953.95821759259</v>
      </c>
      <c r="Q3057" s="13">
        <f t="shared" si="190"/>
        <v>42013.95821759259</v>
      </c>
      <c r="R3057">
        <f t="shared" si="191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>
        <v>0</v>
      </c>
      <c r="L3058" t="s">
        <v>8299</v>
      </c>
      <c r="M3058">
        <f t="shared" si="188"/>
        <v>0</v>
      </c>
      <c r="N3058" s="12" t="s">
        <v>8315</v>
      </c>
      <c r="O3058" t="s">
        <v>8355</v>
      </c>
      <c r="P3058" s="13">
        <f t="shared" si="189"/>
        <v>41851.636388888888</v>
      </c>
      <c r="Q3058" s="13">
        <f t="shared" si="190"/>
        <v>41911.636388888888</v>
      </c>
      <c r="R3058">
        <f t="shared" si="191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>
        <v>0</v>
      </c>
      <c r="L3059" t="s">
        <v>8299</v>
      </c>
      <c r="M3059">
        <f t="shared" si="188"/>
        <v>0</v>
      </c>
      <c r="N3059" s="12" t="s">
        <v>8315</v>
      </c>
      <c r="O3059" t="s">
        <v>8355</v>
      </c>
      <c r="P3059" s="13">
        <f t="shared" si="189"/>
        <v>42433.650590277779</v>
      </c>
      <c r="Q3059" s="13">
        <f t="shared" si="190"/>
        <v>42463.608923611115</v>
      </c>
      <c r="R3059">
        <f t="shared" si="191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>
        <v>3</v>
      </c>
      <c r="L3060" t="s">
        <v>8299</v>
      </c>
      <c r="M3060">
        <f t="shared" si="188"/>
        <v>0</v>
      </c>
      <c r="N3060" s="12" t="s">
        <v>8315</v>
      </c>
      <c r="O3060" t="s">
        <v>8355</v>
      </c>
      <c r="P3060" s="13">
        <f t="shared" si="189"/>
        <v>42460.374305555553</v>
      </c>
      <c r="Q3060" s="13">
        <f t="shared" si="190"/>
        <v>42510.374305555553</v>
      </c>
      <c r="R3060">
        <f t="shared" si="191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>
        <v>11</v>
      </c>
      <c r="L3061" t="s">
        <v>8299</v>
      </c>
      <c r="M3061">
        <f t="shared" si="188"/>
        <v>3</v>
      </c>
      <c r="N3061" s="12" t="s">
        <v>8315</v>
      </c>
      <c r="O3061" t="s">
        <v>8355</v>
      </c>
      <c r="P3061" s="13">
        <f t="shared" si="189"/>
        <v>41829.935717592591</v>
      </c>
      <c r="Q3061" s="13">
        <f t="shared" si="190"/>
        <v>41859.935717592591</v>
      </c>
      <c r="R3061">
        <f t="shared" si="191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>
        <v>6</v>
      </c>
      <c r="L3062" t="s">
        <v>8299</v>
      </c>
      <c r="M3062">
        <f t="shared" si="188"/>
        <v>0</v>
      </c>
      <c r="N3062" s="12" t="s">
        <v>8315</v>
      </c>
      <c r="O3062" t="s">
        <v>8355</v>
      </c>
      <c r="P3062" s="13">
        <f t="shared" si="189"/>
        <v>42245.274699074071</v>
      </c>
      <c r="Q3062" s="13">
        <f t="shared" si="190"/>
        <v>42275.274699074071</v>
      </c>
      <c r="R3062">
        <f t="shared" si="191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>
        <v>0</v>
      </c>
      <c r="L3063" t="s">
        <v>8299</v>
      </c>
      <c r="M3063">
        <f t="shared" si="188"/>
        <v>0</v>
      </c>
      <c r="N3063" s="12" t="s">
        <v>8315</v>
      </c>
      <c r="O3063" t="s">
        <v>8355</v>
      </c>
      <c r="P3063" s="13">
        <f t="shared" si="189"/>
        <v>41834.784120370372</v>
      </c>
      <c r="Q3063" s="13">
        <f t="shared" si="190"/>
        <v>41864.784120370372</v>
      </c>
      <c r="R3063">
        <f t="shared" si="191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>
        <v>67</v>
      </c>
      <c r="L3064" t="s">
        <v>8299</v>
      </c>
      <c r="M3064">
        <f t="shared" si="188"/>
        <v>67</v>
      </c>
      <c r="N3064" s="12" t="s">
        <v>8315</v>
      </c>
      <c r="O3064" t="s">
        <v>8355</v>
      </c>
      <c r="P3064" s="13">
        <f t="shared" si="189"/>
        <v>42248.535787037035</v>
      </c>
      <c r="Q3064" s="13">
        <f t="shared" si="190"/>
        <v>42277.75</v>
      </c>
      <c r="R3064">
        <f t="shared" si="191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>
        <v>23</v>
      </c>
      <c r="L3065" t="s">
        <v>8299</v>
      </c>
      <c r="M3065">
        <f t="shared" si="188"/>
        <v>20</v>
      </c>
      <c r="N3065" s="12" t="s">
        <v>8315</v>
      </c>
      <c r="O3065" t="s">
        <v>8355</v>
      </c>
      <c r="P3065" s="13">
        <f t="shared" si="189"/>
        <v>42630.922893518517</v>
      </c>
      <c r="Q3065" s="13">
        <f t="shared" si="190"/>
        <v>42665.922893518517</v>
      </c>
      <c r="R3065">
        <f t="shared" si="191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>
        <v>72</v>
      </c>
      <c r="L3066" t="s">
        <v>8299</v>
      </c>
      <c r="M3066">
        <f t="shared" si="188"/>
        <v>11</v>
      </c>
      <c r="N3066" s="12" t="s">
        <v>8315</v>
      </c>
      <c r="O3066" t="s">
        <v>8355</v>
      </c>
      <c r="P3066" s="13">
        <f t="shared" si="189"/>
        <v>42299.130162037036</v>
      </c>
      <c r="Q3066" s="13">
        <f t="shared" si="190"/>
        <v>42330.290972222225</v>
      </c>
      <c r="R3066">
        <f t="shared" si="191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>
        <v>2</v>
      </c>
      <c r="L3067" t="s">
        <v>8299</v>
      </c>
      <c r="M3067">
        <f t="shared" si="188"/>
        <v>0</v>
      </c>
      <c r="N3067" s="12" t="s">
        <v>8315</v>
      </c>
      <c r="O3067" t="s">
        <v>8355</v>
      </c>
      <c r="P3067" s="13">
        <f t="shared" si="189"/>
        <v>41825.055231481485</v>
      </c>
      <c r="Q3067" s="13">
        <f t="shared" si="190"/>
        <v>41850.055231481485</v>
      </c>
      <c r="R3067">
        <f t="shared" si="191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>
        <v>15</v>
      </c>
      <c r="L3068" t="s">
        <v>8299</v>
      </c>
      <c r="M3068">
        <f t="shared" si="188"/>
        <v>12</v>
      </c>
      <c r="N3068" s="12" t="s">
        <v>8315</v>
      </c>
      <c r="O3068" t="s">
        <v>8355</v>
      </c>
      <c r="P3068" s="13">
        <f t="shared" si="189"/>
        <v>42531.228437500002</v>
      </c>
      <c r="Q3068" s="13">
        <f t="shared" si="190"/>
        <v>42561.228437500002</v>
      </c>
      <c r="R3068">
        <f t="shared" si="191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>
        <v>1</v>
      </c>
      <c r="L3069" t="s">
        <v>8299</v>
      </c>
      <c r="M3069">
        <f t="shared" si="188"/>
        <v>3</v>
      </c>
      <c r="N3069" s="12" t="s">
        <v>8315</v>
      </c>
      <c r="O3069" t="s">
        <v>8355</v>
      </c>
      <c r="P3069" s="13">
        <f t="shared" si="189"/>
        <v>42226.938414351855</v>
      </c>
      <c r="Q3069" s="13">
        <f t="shared" si="190"/>
        <v>42256.938414351855</v>
      </c>
      <c r="R3069">
        <f t="shared" si="191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>
        <v>2</v>
      </c>
      <c r="L3070" t="s">
        <v>8299</v>
      </c>
      <c r="M3070">
        <f t="shared" si="188"/>
        <v>0</v>
      </c>
      <c r="N3070" s="12" t="s">
        <v>8315</v>
      </c>
      <c r="O3070" t="s">
        <v>8355</v>
      </c>
      <c r="P3070" s="13">
        <f t="shared" si="189"/>
        <v>42263.691574074073</v>
      </c>
      <c r="Q3070" s="13">
        <f t="shared" si="190"/>
        <v>42293.691574074073</v>
      </c>
      <c r="R3070">
        <f t="shared" si="191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>
        <v>7</v>
      </c>
      <c r="L3071" t="s">
        <v>8299</v>
      </c>
      <c r="M3071">
        <f t="shared" si="188"/>
        <v>14</v>
      </c>
      <c r="N3071" s="12" t="s">
        <v>8315</v>
      </c>
      <c r="O3071" t="s">
        <v>8355</v>
      </c>
      <c r="P3071" s="13">
        <f t="shared" si="189"/>
        <v>41957.833726851852</v>
      </c>
      <c r="Q3071" s="13">
        <f t="shared" si="190"/>
        <v>41987.833726851852</v>
      </c>
      <c r="R3071">
        <f t="shared" si="191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>
        <v>16</v>
      </c>
      <c r="L3072" t="s">
        <v>8299</v>
      </c>
      <c r="M3072">
        <f t="shared" si="188"/>
        <v>3</v>
      </c>
      <c r="N3072" s="12" t="s">
        <v>8315</v>
      </c>
      <c r="O3072" t="s">
        <v>8355</v>
      </c>
      <c r="P3072" s="13">
        <f t="shared" si="189"/>
        <v>42690.733437499999</v>
      </c>
      <c r="Q3072" s="13">
        <f t="shared" si="190"/>
        <v>42711.733437499999</v>
      </c>
      <c r="R3072">
        <f t="shared" si="191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>
        <v>117</v>
      </c>
      <c r="L3073" t="s">
        <v>8299</v>
      </c>
      <c r="M3073">
        <f t="shared" si="188"/>
        <v>60</v>
      </c>
      <c r="N3073" s="12" t="s">
        <v>8315</v>
      </c>
      <c r="O3073" t="s">
        <v>8355</v>
      </c>
      <c r="P3073" s="13">
        <f t="shared" si="189"/>
        <v>42097.732418981483</v>
      </c>
      <c r="Q3073" s="13">
        <f t="shared" si="190"/>
        <v>42115.249305555553</v>
      </c>
      <c r="R3073">
        <f t="shared" si="191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>
        <v>2</v>
      </c>
      <c r="L3074" t="s">
        <v>8299</v>
      </c>
      <c r="M3074">
        <f t="shared" ref="M3074:M3137" si="192">ROUND(E3074/D3074*100,0)</f>
        <v>0</v>
      </c>
      <c r="N3074" s="12" t="s">
        <v>8315</v>
      </c>
      <c r="O3074" t="s">
        <v>8355</v>
      </c>
      <c r="P3074" s="13">
        <f t="shared" ref="P3074:P3137" si="193">(((J3074/60)/60)/24)+DATE(1970,1,1)</f>
        <v>42658.690532407403</v>
      </c>
      <c r="Q3074" s="13">
        <f t="shared" ref="Q3074:Q3137" si="194">(((I3074/60)/60)/24)+DATE(1970,1,1)</f>
        <v>42673.073611111111</v>
      </c>
      <c r="R3074">
        <f t="shared" si="191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>
        <v>7</v>
      </c>
      <c r="L3075" t="s">
        <v>8299</v>
      </c>
      <c r="M3075">
        <f t="shared" si="192"/>
        <v>0</v>
      </c>
      <c r="N3075" s="12" t="s">
        <v>8315</v>
      </c>
      <c r="O3075" t="s">
        <v>8355</v>
      </c>
      <c r="P3075" s="13">
        <f t="shared" si="193"/>
        <v>42111.684027777781</v>
      </c>
      <c r="Q3075" s="13">
        <f t="shared" si="194"/>
        <v>42169.804861111115</v>
      </c>
      <c r="R3075">
        <f t="shared" ref="R3075:R3138" si="195">YEAR(P3075)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>
        <v>3</v>
      </c>
      <c r="L3076" t="s">
        <v>8299</v>
      </c>
      <c r="M3076">
        <f t="shared" si="192"/>
        <v>0</v>
      </c>
      <c r="N3076" s="12" t="s">
        <v>8315</v>
      </c>
      <c r="O3076" t="s">
        <v>8355</v>
      </c>
      <c r="P3076" s="13">
        <f t="shared" si="193"/>
        <v>42409.571284722217</v>
      </c>
      <c r="Q3076" s="13">
        <f t="shared" si="194"/>
        <v>42439.571284722217</v>
      </c>
      <c r="R3076">
        <f t="shared" si="195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>
        <v>20</v>
      </c>
      <c r="L3077" t="s">
        <v>8299</v>
      </c>
      <c r="M3077">
        <f t="shared" si="192"/>
        <v>9</v>
      </c>
      <c r="N3077" s="12" t="s">
        <v>8315</v>
      </c>
      <c r="O3077" t="s">
        <v>8355</v>
      </c>
      <c r="P3077" s="13">
        <f t="shared" si="193"/>
        <v>42551.102314814809</v>
      </c>
      <c r="Q3077" s="13">
        <f t="shared" si="194"/>
        <v>42601.102314814809</v>
      </c>
      <c r="R3077">
        <f t="shared" si="195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>
        <v>50</v>
      </c>
      <c r="L3078" t="s">
        <v>8299</v>
      </c>
      <c r="M3078">
        <f t="shared" si="192"/>
        <v>15</v>
      </c>
      <c r="N3078" s="12" t="s">
        <v>8315</v>
      </c>
      <c r="O3078" t="s">
        <v>8355</v>
      </c>
      <c r="P3078" s="13">
        <f t="shared" si="193"/>
        <v>42226.651886574073</v>
      </c>
      <c r="Q3078" s="13">
        <f t="shared" si="194"/>
        <v>42286.651886574073</v>
      </c>
      <c r="R3078">
        <f t="shared" si="195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>
        <v>2</v>
      </c>
      <c r="L3079" t="s">
        <v>8299</v>
      </c>
      <c r="M3079">
        <f t="shared" si="192"/>
        <v>0</v>
      </c>
      <c r="N3079" s="12" t="s">
        <v>8315</v>
      </c>
      <c r="O3079" t="s">
        <v>8355</v>
      </c>
      <c r="P3079" s="13">
        <f t="shared" si="193"/>
        <v>42766.956921296296</v>
      </c>
      <c r="Q3079" s="13">
        <f t="shared" si="194"/>
        <v>42796.956921296296</v>
      </c>
      <c r="R3079">
        <f t="shared" si="195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>
        <v>3</v>
      </c>
      <c r="L3080" t="s">
        <v>8299</v>
      </c>
      <c r="M3080">
        <f t="shared" si="192"/>
        <v>0</v>
      </c>
      <c r="N3080" s="12" t="s">
        <v>8315</v>
      </c>
      <c r="O3080" t="s">
        <v>8355</v>
      </c>
      <c r="P3080" s="13">
        <f t="shared" si="193"/>
        <v>42031.138831018514</v>
      </c>
      <c r="Q3080" s="13">
        <f t="shared" si="194"/>
        <v>42061.138831018514</v>
      </c>
      <c r="R3080">
        <f t="shared" si="195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>
        <v>27</v>
      </c>
      <c r="L3081" t="s">
        <v>8299</v>
      </c>
      <c r="M3081">
        <f t="shared" si="192"/>
        <v>1</v>
      </c>
      <c r="N3081" s="12" t="s">
        <v>8315</v>
      </c>
      <c r="O3081" t="s">
        <v>8355</v>
      </c>
      <c r="P3081" s="13">
        <f t="shared" si="193"/>
        <v>42055.713368055556</v>
      </c>
      <c r="Q3081" s="13">
        <f t="shared" si="194"/>
        <v>42085.671701388885</v>
      </c>
      <c r="R3081">
        <f t="shared" si="195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>
        <v>7</v>
      </c>
      <c r="L3082" t="s">
        <v>8299</v>
      </c>
      <c r="M3082">
        <f t="shared" si="192"/>
        <v>0</v>
      </c>
      <c r="N3082" s="12" t="s">
        <v>8315</v>
      </c>
      <c r="O3082" t="s">
        <v>8355</v>
      </c>
      <c r="P3082" s="13">
        <f t="shared" si="193"/>
        <v>41940.028287037036</v>
      </c>
      <c r="Q3082" s="13">
        <f t="shared" si="194"/>
        <v>42000.0699537037</v>
      </c>
      <c r="R3082">
        <f t="shared" si="195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>
        <v>5</v>
      </c>
      <c r="L3083" t="s">
        <v>8299</v>
      </c>
      <c r="M3083">
        <f t="shared" si="192"/>
        <v>0</v>
      </c>
      <c r="N3083" s="12" t="s">
        <v>8315</v>
      </c>
      <c r="O3083" t="s">
        <v>8355</v>
      </c>
      <c r="P3083" s="13">
        <f t="shared" si="193"/>
        <v>42237.181608796294</v>
      </c>
      <c r="Q3083" s="13">
        <f t="shared" si="194"/>
        <v>42267.181608796294</v>
      </c>
      <c r="R3083">
        <f t="shared" si="195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>
        <v>0</v>
      </c>
      <c r="L3084" t="s">
        <v>8299</v>
      </c>
      <c r="M3084">
        <f t="shared" si="192"/>
        <v>0</v>
      </c>
      <c r="N3084" s="12" t="s">
        <v>8315</v>
      </c>
      <c r="O3084" t="s">
        <v>8355</v>
      </c>
      <c r="P3084" s="13">
        <f t="shared" si="193"/>
        <v>42293.922986111109</v>
      </c>
      <c r="Q3084" s="13">
        <f t="shared" si="194"/>
        <v>42323.96465277778</v>
      </c>
      <c r="R3084">
        <f t="shared" si="195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>
        <v>3</v>
      </c>
      <c r="L3085" t="s">
        <v>8299</v>
      </c>
      <c r="M3085">
        <f t="shared" si="192"/>
        <v>0</v>
      </c>
      <c r="N3085" s="12" t="s">
        <v>8315</v>
      </c>
      <c r="O3085" t="s">
        <v>8355</v>
      </c>
      <c r="P3085" s="13">
        <f t="shared" si="193"/>
        <v>41853.563402777778</v>
      </c>
      <c r="Q3085" s="13">
        <f t="shared" si="194"/>
        <v>41883.208333333336</v>
      </c>
      <c r="R3085">
        <f t="shared" si="195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>
        <v>6</v>
      </c>
      <c r="L3086" t="s">
        <v>8299</v>
      </c>
      <c r="M3086">
        <f t="shared" si="192"/>
        <v>12</v>
      </c>
      <c r="N3086" s="12" t="s">
        <v>8315</v>
      </c>
      <c r="O3086" t="s">
        <v>8355</v>
      </c>
      <c r="P3086" s="13">
        <f t="shared" si="193"/>
        <v>42100.723738425921</v>
      </c>
      <c r="Q3086" s="13">
        <f t="shared" si="194"/>
        <v>42129.783333333333</v>
      </c>
      <c r="R3086">
        <f t="shared" si="195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>
        <v>9</v>
      </c>
      <c r="L3087" t="s">
        <v>8299</v>
      </c>
      <c r="M3087">
        <f t="shared" si="192"/>
        <v>2</v>
      </c>
      <c r="N3087" s="12" t="s">
        <v>8315</v>
      </c>
      <c r="O3087" t="s">
        <v>8355</v>
      </c>
      <c r="P3087" s="13">
        <f t="shared" si="193"/>
        <v>42246.883784722217</v>
      </c>
      <c r="Q3087" s="13">
        <f t="shared" si="194"/>
        <v>42276.883784722217</v>
      </c>
      <c r="R3087">
        <f t="shared" si="195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>
        <v>3</v>
      </c>
      <c r="L3088" t="s">
        <v>8299</v>
      </c>
      <c r="M3088">
        <f t="shared" si="192"/>
        <v>0</v>
      </c>
      <c r="N3088" s="12" t="s">
        <v>8315</v>
      </c>
      <c r="O3088" t="s">
        <v>8355</v>
      </c>
      <c r="P3088" s="13">
        <f t="shared" si="193"/>
        <v>42173.67082175926</v>
      </c>
      <c r="Q3088" s="13">
        <f t="shared" si="194"/>
        <v>42233.67082175926</v>
      </c>
      <c r="R3088">
        <f t="shared" si="195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>
        <v>2</v>
      </c>
      <c r="L3089" t="s">
        <v>8299</v>
      </c>
      <c r="M3089">
        <f t="shared" si="192"/>
        <v>1</v>
      </c>
      <c r="N3089" s="12" t="s">
        <v>8315</v>
      </c>
      <c r="O3089" t="s">
        <v>8355</v>
      </c>
      <c r="P3089" s="13">
        <f t="shared" si="193"/>
        <v>42665.150347222225</v>
      </c>
      <c r="Q3089" s="13">
        <f t="shared" si="194"/>
        <v>42725.192013888889</v>
      </c>
      <c r="R3089">
        <f t="shared" si="195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>
        <v>3</v>
      </c>
      <c r="L3090" t="s">
        <v>8299</v>
      </c>
      <c r="M3090">
        <f t="shared" si="192"/>
        <v>0</v>
      </c>
      <c r="N3090" s="12" t="s">
        <v>8315</v>
      </c>
      <c r="O3090" t="s">
        <v>8355</v>
      </c>
      <c r="P3090" s="13">
        <f t="shared" si="193"/>
        <v>41981.57230324074</v>
      </c>
      <c r="Q3090" s="13">
        <f t="shared" si="194"/>
        <v>42012.570138888885</v>
      </c>
      <c r="R3090">
        <f t="shared" si="195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>
        <v>45</v>
      </c>
      <c r="L3091" t="s">
        <v>8299</v>
      </c>
      <c r="M3091">
        <f t="shared" si="192"/>
        <v>23</v>
      </c>
      <c r="N3091" s="12" t="s">
        <v>8315</v>
      </c>
      <c r="O3091" t="s">
        <v>8355</v>
      </c>
      <c r="P3091" s="13">
        <f t="shared" si="193"/>
        <v>42528.542627314819</v>
      </c>
      <c r="Q3091" s="13">
        <f t="shared" si="194"/>
        <v>42560.082638888889</v>
      </c>
      <c r="R3091">
        <f t="shared" si="195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>
        <v>9</v>
      </c>
      <c r="L3092" t="s">
        <v>8299</v>
      </c>
      <c r="M3092">
        <f t="shared" si="192"/>
        <v>5</v>
      </c>
      <c r="N3092" s="12" t="s">
        <v>8315</v>
      </c>
      <c r="O3092" t="s">
        <v>8355</v>
      </c>
      <c r="P3092" s="13">
        <f t="shared" si="193"/>
        <v>42065.818807870368</v>
      </c>
      <c r="Q3092" s="13">
        <f t="shared" si="194"/>
        <v>42125.777141203704</v>
      </c>
      <c r="R3092">
        <f t="shared" si="195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>
        <v>9</v>
      </c>
      <c r="L3093" t="s">
        <v>8299</v>
      </c>
      <c r="M3093">
        <f t="shared" si="192"/>
        <v>16</v>
      </c>
      <c r="N3093" s="12" t="s">
        <v>8315</v>
      </c>
      <c r="O3093" t="s">
        <v>8355</v>
      </c>
      <c r="P3093" s="13">
        <f t="shared" si="193"/>
        <v>42566.948414351849</v>
      </c>
      <c r="Q3093" s="13">
        <f t="shared" si="194"/>
        <v>42596.948414351849</v>
      </c>
      <c r="R3093">
        <f t="shared" si="195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>
        <v>21</v>
      </c>
      <c r="L3094" t="s">
        <v>8299</v>
      </c>
      <c r="M3094">
        <f t="shared" si="192"/>
        <v>1</v>
      </c>
      <c r="N3094" s="12" t="s">
        <v>8315</v>
      </c>
      <c r="O3094" t="s">
        <v>8355</v>
      </c>
      <c r="P3094" s="13">
        <f t="shared" si="193"/>
        <v>42255.619351851856</v>
      </c>
      <c r="Q3094" s="13">
        <f t="shared" si="194"/>
        <v>42292.916666666672</v>
      </c>
      <c r="R3094">
        <f t="shared" si="195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>
        <v>17</v>
      </c>
      <c r="L3095" t="s">
        <v>8299</v>
      </c>
      <c r="M3095">
        <f t="shared" si="192"/>
        <v>23</v>
      </c>
      <c r="N3095" s="12" t="s">
        <v>8315</v>
      </c>
      <c r="O3095" t="s">
        <v>8355</v>
      </c>
      <c r="P3095" s="13">
        <f t="shared" si="193"/>
        <v>41760.909039351849</v>
      </c>
      <c r="Q3095" s="13">
        <f t="shared" si="194"/>
        <v>41791.165972222225</v>
      </c>
      <c r="R3095">
        <f t="shared" si="195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>
        <v>1</v>
      </c>
      <c r="L3096" t="s">
        <v>8299</v>
      </c>
      <c r="M3096">
        <f t="shared" si="192"/>
        <v>0</v>
      </c>
      <c r="N3096" s="12" t="s">
        <v>8315</v>
      </c>
      <c r="O3096" t="s">
        <v>8355</v>
      </c>
      <c r="P3096" s="13">
        <f t="shared" si="193"/>
        <v>42207.795787037037</v>
      </c>
      <c r="Q3096" s="13">
        <f t="shared" si="194"/>
        <v>42267.795787037037</v>
      </c>
      <c r="R3096">
        <f t="shared" si="195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>
        <v>1</v>
      </c>
      <c r="L3097" t="s">
        <v>8299</v>
      </c>
      <c r="M3097">
        <f t="shared" si="192"/>
        <v>0</v>
      </c>
      <c r="N3097" s="12" t="s">
        <v>8315</v>
      </c>
      <c r="O3097" t="s">
        <v>8355</v>
      </c>
      <c r="P3097" s="13">
        <f t="shared" si="193"/>
        <v>42523.025231481486</v>
      </c>
      <c r="Q3097" s="13">
        <f t="shared" si="194"/>
        <v>42583.025231481486</v>
      </c>
      <c r="R3097">
        <f t="shared" si="195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>
        <v>14</v>
      </c>
      <c r="L3098" t="s">
        <v>8299</v>
      </c>
      <c r="M3098">
        <f t="shared" si="192"/>
        <v>4</v>
      </c>
      <c r="N3098" s="12" t="s">
        <v>8315</v>
      </c>
      <c r="O3098" t="s">
        <v>8355</v>
      </c>
      <c r="P3098" s="13">
        <f t="shared" si="193"/>
        <v>42114.825532407413</v>
      </c>
      <c r="Q3098" s="13">
        <f t="shared" si="194"/>
        <v>42144.825532407413</v>
      </c>
      <c r="R3098">
        <f t="shared" si="195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>
        <v>42</v>
      </c>
      <c r="L3099" t="s">
        <v>8299</v>
      </c>
      <c r="M3099">
        <f t="shared" si="192"/>
        <v>17</v>
      </c>
      <c r="N3099" s="12" t="s">
        <v>8315</v>
      </c>
      <c r="O3099" t="s">
        <v>8355</v>
      </c>
      <c r="P3099" s="13">
        <f t="shared" si="193"/>
        <v>42629.503483796296</v>
      </c>
      <c r="Q3099" s="13">
        <f t="shared" si="194"/>
        <v>42650.583333333328</v>
      </c>
      <c r="R3099">
        <f t="shared" si="195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>
        <v>27</v>
      </c>
      <c r="L3100" t="s">
        <v>8299</v>
      </c>
      <c r="M3100">
        <f t="shared" si="192"/>
        <v>4</v>
      </c>
      <c r="N3100" s="12" t="s">
        <v>8315</v>
      </c>
      <c r="O3100" t="s">
        <v>8355</v>
      </c>
      <c r="P3100" s="13">
        <f t="shared" si="193"/>
        <v>42359.792233796295</v>
      </c>
      <c r="Q3100" s="13">
        <f t="shared" si="194"/>
        <v>42408.01180555555</v>
      </c>
      <c r="R3100">
        <f t="shared" si="195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>
        <v>5</v>
      </c>
      <c r="L3101" t="s">
        <v>8299</v>
      </c>
      <c r="M3101">
        <f t="shared" si="192"/>
        <v>14</v>
      </c>
      <c r="N3101" s="12" t="s">
        <v>8315</v>
      </c>
      <c r="O3101" t="s">
        <v>8355</v>
      </c>
      <c r="P3101" s="13">
        <f t="shared" si="193"/>
        <v>42382.189710648148</v>
      </c>
      <c r="Q3101" s="13">
        <f t="shared" si="194"/>
        <v>42412.189710648148</v>
      </c>
      <c r="R3101">
        <f t="shared" si="195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>
        <v>13</v>
      </c>
      <c r="L3102" t="s">
        <v>8299</v>
      </c>
      <c r="M3102">
        <f t="shared" si="192"/>
        <v>15</v>
      </c>
      <c r="N3102" s="12" t="s">
        <v>8315</v>
      </c>
      <c r="O3102" t="s">
        <v>8355</v>
      </c>
      <c r="P3102" s="13">
        <f t="shared" si="193"/>
        <v>41902.622395833336</v>
      </c>
      <c r="Q3102" s="13">
        <f t="shared" si="194"/>
        <v>41932.622395833336</v>
      </c>
      <c r="R3102">
        <f t="shared" si="195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>
        <v>12</v>
      </c>
      <c r="L3103" t="s">
        <v>8299</v>
      </c>
      <c r="M3103">
        <f t="shared" si="192"/>
        <v>12</v>
      </c>
      <c r="N3103" s="12" t="s">
        <v>8315</v>
      </c>
      <c r="O3103" t="s">
        <v>8355</v>
      </c>
      <c r="P3103" s="13">
        <f t="shared" si="193"/>
        <v>42171.383530092593</v>
      </c>
      <c r="Q3103" s="13">
        <f t="shared" si="194"/>
        <v>42201.330555555556</v>
      </c>
      <c r="R3103">
        <f t="shared" si="195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>
        <v>90</v>
      </c>
      <c r="L3104" t="s">
        <v>8299</v>
      </c>
      <c r="M3104">
        <f t="shared" si="192"/>
        <v>39</v>
      </c>
      <c r="N3104" s="12" t="s">
        <v>8315</v>
      </c>
      <c r="O3104" t="s">
        <v>8355</v>
      </c>
      <c r="P3104" s="13">
        <f t="shared" si="193"/>
        <v>42555.340486111112</v>
      </c>
      <c r="Q3104" s="13">
        <f t="shared" si="194"/>
        <v>42605.340486111112</v>
      </c>
      <c r="R3104">
        <f t="shared" si="195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>
        <v>2</v>
      </c>
      <c r="L3105" t="s">
        <v>8299</v>
      </c>
      <c r="M3105">
        <f t="shared" si="192"/>
        <v>0</v>
      </c>
      <c r="N3105" s="12" t="s">
        <v>8315</v>
      </c>
      <c r="O3105" t="s">
        <v>8355</v>
      </c>
      <c r="P3105" s="13">
        <f t="shared" si="193"/>
        <v>42107.156319444446</v>
      </c>
      <c r="Q3105" s="13">
        <f t="shared" si="194"/>
        <v>42167.156319444446</v>
      </c>
      <c r="R3105">
        <f t="shared" si="195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>
        <v>5</v>
      </c>
      <c r="L3106" t="s">
        <v>8299</v>
      </c>
      <c r="M3106">
        <f t="shared" si="192"/>
        <v>30</v>
      </c>
      <c r="N3106" s="12" t="s">
        <v>8315</v>
      </c>
      <c r="O3106" t="s">
        <v>8355</v>
      </c>
      <c r="P3106" s="13">
        <f t="shared" si="193"/>
        <v>42006.908692129626</v>
      </c>
      <c r="Q3106" s="13">
        <f t="shared" si="194"/>
        <v>42038.083333333328</v>
      </c>
      <c r="R3106">
        <f t="shared" si="195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>
        <v>31</v>
      </c>
      <c r="L3107" t="s">
        <v>8299</v>
      </c>
      <c r="M3107">
        <f t="shared" si="192"/>
        <v>42</v>
      </c>
      <c r="N3107" s="12" t="s">
        <v>8315</v>
      </c>
      <c r="O3107" t="s">
        <v>8355</v>
      </c>
      <c r="P3107" s="13">
        <f t="shared" si="193"/>
        <v>41876.718935185185</v>
      </c>
      <c r="Q3107" s="13">
        <f t="shared" si="194"/>
        <v>41931.208333333336</v>
      </c>
      <c r="R3107">
        <f t="shared" si="195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>
        <v>4</v>
      </c>
      <c r="L3108" t="s">
        <v>8299</v>
      </c>
      <c r="M3108">
        <f t="shared" si="192"/>
        <v>4</v>
      </c>
      <c r="N3108" s="12" t="s">
        <v>8315</v>
      </c>
      <c r="O3108" t="s">
        <v>8355</v>
      </c>
      <c r="P3108" s="13">
        <f t="shared" si="193"/>
        <v>42241.429120370376</v>
      </c>
      <c r="Q3108" s="13">
        <f t="shared" si="194"/>
        <v>42263.916666666672</v>
      </c>
      <c r="R3108">
        <f t="shared" si="195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>
        <v>29</v>
      </c>
      <c r="L3109" t="s">
        <v>8299</v>
      </c>
      <c r="M3109">
        <f t="shared" si="192"/>
        <v>20</v>
      </c>
      <c r="N3109" s="12" t="s">
        <v>8315</v>
      </c>
      <c r="O3109" t="s">
        <v>8355</v>
      </c>
      <c r="P3109" s="13">
        <f t="shared" si="193"/>
        <v>42128.814247685179</v>
      </c>
      <c r="Q3109" s="13">
        <f t="shared" si="194"/>
        <v>42135.814247685179</v>
      </c>
      <c r="R3109">
        <f t="shared" si="195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>
        <v>2</v>
      </c>
      <c r="L3110" t="s">
        <v>8299</v>
      </c>
      <c r="M3110">
        <f t="shared" si="192"/>
        <v>0</v>
      </c>
      <c r="N3110" s="12" t="s">
        <v>8315</v>
      </c>
      <c r="O3110" t="s">
        <v>8355</v>
      </c>
      <c r="P3110" s="13">
        <f t="shared" si="193"/>
        <v>42062.680486111116</v>
      </c>
      <c r="Q3110" s="13">
        <f t="shared" si="194"/>
        <v>42122.638819444444</v>
      </c>
      <c r="R3110">
        <f t="shared" si="195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>
        <v>114</v>
      </c>
      <c r="L3111" t="s">
        <v>8299</v>
      </c>
      <c r="M3111">
        <f t="shared" si="192"/>
        <v>25</v>
      </c>
      <c r="N3111" s="12" t="s">
        <v>8315</v>
      </c>
      <c r="O3111" t="s">
        <v>8355</v>
      </c>
      <c r="P3111" s="13">
        <f t="shared" si="193"/>
        <v>41844.125115740739</v>
      </c>
      <c r="Q3111" s="13">
        <f t="shared" si="194"/>
        <v>41879.125115740739</v>
      </c>
      <c r="R3111">
        <f t="shared" si="195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>
        <v>1</v>
      </c>
      <c r="L3112" t="s">
        <v>8299</v>
      </c>
      <c r="M3112">
        <f t="shared" si="192"/>
        <v>0</v>
      </c>
      <c r="N3112" s="12" t="s">
        <v>8315</v>
      </c>
      <c r="O3112" t="s">
        <v>8355</v>
      </c>
      <c r="P3112" s="13">
        <f t="shared" si="193"/>
        <v>42745.031469907408</v>
      </c>
      <c r="Q3112" s="13">
        <f t="shared" si="194"/>
        <v>42785.031469907408</v>
      </c>
      <c r="R3112">
        <f t="shared" si="195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>
        <v>76</v>
      </c>
      <c r="L3113" t="s">
        <v>8299</v>
      </c>
      <c r="M3113">
        <f t="shared" si="192"/>
        <v>27</v>
      </c>
      <c r="N3113" s="12" t="s">
        <v>8315</v>
      </c>
      <c r="O3113" t="s">
        <v>8355</v>
      </c>
      <c r="P3113" s="13">
        <f t="shared" si="193"/>
        <v>41885.595138888886</v>
      </c>
      <c r="Q3113" s="13">
        <f t="shared" si="194"/>
        <v>41916.595138888886</v>
      </c>
      <c r="R3113">
        <f t="shared" si="195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>
        <v>9</v>
      </c>
      <c r="L3114" t="s">
        <v>8299</v>
      </c>
      <c r="M3114">
        <f t="shared" si="192"/>
        <v>5</v>
      </c>
      <c r="N3114" s="12" t="s">
        <v>8315</v>
      </c>
      <c r="O3114" t="s">
        <v>8355</v>
      </c>
      <c r="P3114" s="13">
        <f t="shared" si="193"/>
        <v>42615.121921296297</v>
      </c>
      <c r="Q3114" s="13">
        <f t="shared" si="194"/>
        <v>42675.121921296297</v>
      </c>
      <c r="R3114">
        <f t="shared" si="195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>
        <v>37</v>
      </c>
      <c r="L3115" t="s">
        <v>8299</v>
      </c>
      <c r="M3115">
        <f t="shared" si="192"/>
        <v>4</v>
      </c>
      <c r="N3115" s="12" t="s">
        <v>8315</v>
      </c>
      <c r="O3115" t="s">
        <v>8355</v>
      </c>
      <c r="P3115" s="13">
        <f t="shared" si="193"/>
        <v>42081.731273148151</v>
      </c>
      <c r="Q3115" s="13">
        <f t="shared" si="194"/>
        <v>42111.731273148151</v>
      </c>
      <c r="R3115">
        <f t="shared" si="195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>
        <v>0</v>
      </c>
      <c r="L3116" t="s">
        <v>8299</v>
      </c>
      <c r="M3116">
        <f t="shared" si="192"/>
        <v>0</v>
      </c>
      <c r="N3116" s="12" t="s">
        <v>8315</v>
      </c>
      <c r="O3116" t="s">
        <v>8355</v>
      </c>
      <c r="P3116" s="13">
        <f t="shared" si="193"/>
        <v>41843.632523148146</v>
      </c>
      <c r="Q3116" s="13">
        <f t="shared" si="194"/>
        <v>41903.632523148146</v>
      </c>
      <c r="R3116">
        <f t="shared" si="195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>
        <v>1</v>
      </c>
      <c r="L3117" t="s">
        <v>8299</v>
      </c>
      <c r="M3117">
        <f t="shared" si="192"/>
        <v>3</v>
      </c>
      <c r="N3117" s="12" t="s">
        <v>8315</v>
      </c>
      <c r="O3117" t="s">
        <v>8355</v>
      </c>
      <c r="P3117" s="13">
        <f t="shared" si="193"/>
        <v>42496.447071759263</v>
      </c>
      <c r="Q3117" s="13">
        <f t="shared" si="194"/>
        <v>42526.447071759263</v>
      </c>
      <c r="R3117">
        <f t="shared" si="195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>
        <v>10</v>
      </c>
      <c r="L3118" t="s">
        <v>8299</v>
      </c>
      <c r="M3118">
        <f t="shared" si="192"/>
        <v>57</v>
      </c>
      <c r="N3118" s="12" t="s">
        <v>8315</v>
      </c>
      <c r="O3118" t="s">
        <v>8355</v>
      </c>
      <c r="P3118" s="13">
        <f t="shared" si="193"/>
        <v>42081.515335648146</v>
      </c>
      <c r="Q3118" s="13">
        <f t="shared" si="194"/>
        <v>42095.515335648146</v>
      </c>
      <c r="R3118">
        <f t="shared" si="195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>
        <v>1</v>
      </c>
      <c r="L3119" t="s">
        <v>8299</v>
      </c>
      <c r="M3119">
        <f t="shared" si="192"/>
        <v>0</v>
      </c>
      <c r="N3119" s="12" t="s">
        <v>8315</v>
      </c>
      <c r="O3119" t="s">
        <v>8355</v>
      </c>
      <c r="P3119" s="13">
        <f t="shared" si="193"/>
        <v>42509.374537037031</v>
      </c>
      <c r="Q3119" s="13">
        <f t="shared" si="194"/>
        <v>42517.55</v>
      </c>
      <c r="R3119">
        <f t="shared" si="195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>
        <v>2</v>
      </c>
      <c r="L3120" t="s">
        <v>8299</v>
      </c>
      <c r="M3120">
        <f t="shared" si="192"/>
        <v>0</v>
      </c>
      <c r="N3120" s="12" t="s">
        <v>8315</v>
      </c>
      <c r="O3120" t="s">
        <v>8355</v>
      </c>
      <c r="P3120" s="13">
        <f t="shared" si="193"/>
        <v>42534.649571759262</v>
      </c>
      <c r="Q3120" s="13">
        <f t="shared" si="194"/>
        <v>42553.649571759262</v>
      </c>
      <c r="R3120">
        <f t="shared" si="195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>
        <v>1</v>
      </c>
      <c r="L3121" t="s">
        <v>8299</v>
      </c>
      <c r="M3121">
        <f t="shared" si="192"/>
        <v>0</v>
      </c>
      <c r="N3121" s="12" t="s">
        <v>8315</v>
      </c>
      <c r="O3121" t="s">
        <v>8355</v>
      </c>
      <c r="P3121" s="13">
        <f t="shared" si="193"/>
        <v>42060.04550925926</v>
      </c>
      <c r="Q3121" s="13">
        <f t="shared" si="194"/>
        <v>42090.003842592589</v>
      </c>
      <c r="R3121">
        <f t="shared" si="195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>
        <v>10</v>
      </c>
      <c r="L3122" t="s">
        <v>8299</v>
      </c>
      <c r="M3122">
        <f t="shared" si="192"/>
        <v>0</v>
      </c>
      <c r="N3122" s="12" t="s">
        <v>8315</v>
      </c>
      <c r="O3122" t="s">
        <v>8355</v>
      </c>
      <c r="P3122" s="13">
        <f t="shared" si="193"/>
        <v>42435.942083333335</v>
      </c>
      <c r="Q3122" s="13">
        <f t="shared" si="194"/>
        <v>42495.900416666671</v>
      </c>
      <c r="R3122">
        <f t="shared" si="195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>
        <v>1</v>
      </c>
      <c r="L3123" t="s">
        <v>8299</v>
      </c>
      <c r="M3123">
        <f t="shared" si="192"/>
        <v>1</v>
      </c>
      <c r="N3123" s="12" t="s">
        <v>8315</v>
      </c>
      <c r="O3123" t="s">
        <v>8355</v>
      </c>
      <c r="P3123" s="13">
        <f t="shared" si="193"/>
        <v>41848.679803240739</v>
      </c>
      <c r="Q3123" s="13">
        <f t="shared" si="194"/>
        <v>41908.679803240739</v>
      </c>
      <c r="R3123">
        <f t="shared" si="195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>
        <v>2</v>
      </c>
      <c r="L3124" t="s">
        <v>8299</v>
      </c>
      <c r="M3124">
        <f t="shared" si="192"/>
        <v>58</v>
      </c>
      <c r="N3124" s="12" t="s">
        <v>8315</v>
      </c>
      <c r="O3124" t="s">
        <v>8355</v>
      </c>
      <c r="P3124" s="13">
        <f t="shared" si="193"/>
        <v>42678.932083333333</v>
      </c>
      <c r="Q3124" s="13">
        <f t="shared" si="194"/>
        <v>42683.973750000005</v>
      </c>
      <c r="R3124">
        <f t="shared" si="195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>
        <v>348</v>
      </c>
      <c r="L3125" t="s">
        <v>8299</v>
      </c>
      <c r="M3125">
        <f t="shared" si="192"/>
        <v>68</v>
      </c>
      <c r="N3125" s="12" t="s">
        <v>8315</v>
      </c>
      <c r="O3125" t="s">
        <v>8355</v>
      </c>
      <c r="P3125" s="13">
        <f t="shared" si="193"/>
        <v>42530.993032407408</v>
      </c>
      <c r="Q3125" s="13">
        <f t="shared" si="194"/>
        <v>42560.993032407408</v>
      </c>
      <c r="R3125">
        <f t="shared" si="195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>
        <v>4</v>
      </c>
      <c r="L3126" t="s">
        <v>8299</v>
      </c>
      <c r="M3126">
        <f t="shared" si="192"/>
        <v>0</v>
      </c>
      <c r="N3126" s="12" t="s">
        <v>8315</v>
      </c>
      <c r="O3126" t="s">
        <v>8355</v>
      </c>
      <c r="P3126" s="13">
        <f t="shared" si="193"/>
        <v>41977.780104166668</v>
      </c>
      <c r="Q3126" s="13">
        <f t="shared" si="194"/>
        <v>42037.780104166668</v>
      </c>
      <c r="R3126">
        <f t="shared" si="195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>
        <v>0</v>
      </c>
      <c r="L3127" t="s">
        <v>8299</v>
      </c>
      <c r="M3127">
        <f t="shared" si="192"/>
        <v>0</v>
      </c>
      <c r="N3127" s="12" t="s">
        <v>8315</v>
      </c>
      <c r="O3127" t="s">
        <v>8355</v>
      </c>
      <c r="P3127" s="13">
        <f t="shared" si="193"/>
        <v>42346.20685185185</v>
      </c>
      <c r="Q3127" s="13">
        <f t="shared" si="194"/>
        <v>42376.20685185185</v>
      </c>
      <c r="R3127">
        <f t="shared" si="195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>
        <v>17</v>
      </c>
      <c r="L3128" t="s">
        <v>8299</v>
      </c>
      <c r="M3128">
        <f t="shared" si="192"/>
        <v>4</v>
      </c>
      <c r="N3128" s="12" t="s">
        <v>8315</v>
      </c>
      <c r="O3128" t="s">
        <v>8355</v>
      </c>
      <c r="P3128" s="13">
        <f t="shared" si="193"/>
        <v>42427.01807870371</v>
      </c>
      <c r="Q3128" s="13">
        <f t="shared" si="194"/>
        <v>42456.976412037038</v>
      </c>
      <c r="R3128">
        <f t="shared" si="195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>
        <v>0</v>
      </c>
      <c r="L3129" t="s">
        <v>8299</v>
      </c>
      <c r="M3129">
        <f t="shared" si="192"/>
        <v>0</v>
      </c>
      <c r="N3129" s="12" t="s">
        <v>8315</v>
      </c>
      <c r="O3129" t="s">
        <v>8355</v>
      </c>
      <c r="P3129" s="13">
        <f t="shared" si="193"/>
        <v>42034.856817129628</v>
      </c>
      <c r="Q3129" s="13">
        <f t="shared" si="194"/>
        <v>42064.856817129628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>
        <v>117</v>
      </c>
      <c r="L3130" t="s">
        <v>8267</v>
      </c>
      <c r="M3130">
        <f t="shared" si="192"/>
        <v>109</v>
      </c>
      <c r="N3130" s="12" t="s">
        <v>8315</v>
      </c>
      <c r="O3130" t="s">
        <v>8316</v>
      </c>
      <c r="P3130" s="13">
        <f t="shared" si="193"/>
        <v>42780.825706018513</v>
      </c>
      <c r="Q3130" s="13">
        <f t="shared" si="194"/>
        <v>42810.784039351856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>
        <v>1</v>
      </c>
      <c r="L3131" t="s">
        <v>8267</v>
      </c>
      <c r="M3131">
        <f t="shared" si="192"/>
        <v>1</v>
      </c>
      <c r="N3131" s="12" t="s">
        <v>8315</v>
      </c>
      <c r="O3131" t="s">
        <v>8316</v>
      </c>
      <c r="P3131" s="13">
        <f t="shared" si="193"/>
        <v>42803.842812499999</v>
      </c>
      <c r="Q3131" s="13">
        <f t="shared" si="194"/>
        <v>42843.801145833335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>
        <v>4</v>
      </c>
      <c r="L3132" t="s">
        <v>8267</v>
      </c>
      <c r="M3132">
        <f t="shared" si="192"/>
        <v>4</v>
      </c>
      <c r="N3132" s="12" t="s">
        <v>8315</v>
      </c>
      <c r="O3132" t="s">
        <v>8316</v>
      </c>
      <c r="P3132" s="13">
        <f t="shared" si="193"/>
        <v>42808.640231481477</v>
      </c>
      <c r="Q3132" s="13">
        <f t="shared" si="194"/>
        <v>42839.207638888889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>
        <v>12</v>
      </c>
      <c r="L3133" t="s">
        <v>8267</v>
      </c>
      <c r="M3133">
        <f t="shared" si="192"/>
        <v>16</v>
      </c>
      <c r="N3133" s="12" t="s">
        <v>8315</v>
      </c>
      <c r="O3133" t="s">
        <v>8316</v>
      </c>
      <c r="P3133" s="13">
        <f t="shared" si="193"/>
        <v>42803.579224537039</v>
      </c>
      <c r="Q3133" s="13">
        <f t="shared" si="194"/>
        <v>42833.537557870368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>
        <v>1</v>
      </c>
      <c r="L3134" t="s">
        <v>8267</v>
      </c>
      <c r="M3134">
        <f t="shared" si="192"/>
        <v>0</v>
      </c>
      <c r="N3134" s="12" t="s">
        <v>8315</v>
      </c>
      <c r="O3134" t="s">
        <v>8316</v>
      </c>
      <c r="P3134" s="13">
        <f t="shared" si="193"/>
        <v>42786.350231481483</v>
      </c>
      <c r="Q3134" s="13">
        <f t="shared" si="194"/>
        <v>42846.308564814812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>
        <v>16</v>
      </c>
      <c r="L3135" t="s">
        <v>8267</v>
      </c>
      <c r="M3135">
        <f t="shared" si="192"/>
        <v>108</v>
      </c>
      <c r="N3135" s="12" t="s">
        <v>8315</v>
      </c>
      <c r="O3135" t="s">
        <v>8316</v>
      </c>
      <c r="P3135" s="13">
        <f t="shared" si="193"/>
        <v>42788.565208333333</v>
      </c>
      <c r="Q3135" s="13">
        <f t="shared" si="194"/>
        <v>42818.523541666669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>
        <v>12</v>
      </c>
      <c r="L3136" t="s">
        <v>8267</v>
      </c>
      <c r="M3136">
        <f t="shared" si="192"/>
        <v>23</v>
      </c>
      <c r="N3136" s="12" t="s">
        <v>8315</v>
      </c>
      <c r="O3136" t="s">
        <v>8316</v>
      </c>
      <c r="P3136" s="13">
        <f t="shared" si="193"/>
        <v>42800.720127314817</v>
      </c>
      <c r="Q3136" s="13">
        <f t="shared" si="194"/>
        <v>42821.678460648152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>
        <v>7</v>
      </c>
      <c r="L3137" t="s">
        <v>8267</v>
      </c>
      <c r="M3137">
        <f t="shared" si="192"/>
        <v>21</v>
      </c>
      <c r="N3137" s="12" t="s">
        <v>8315</v>
      </c>
      <c r="O3137" t="s">
        <v>8316</v>
      </c>
      <c r="P3137" s="13">
        <f t="shared" si="193"/>
        <v>42807.151863425926</v>
      </c>
      <c r="Q3137" s="13">
        <f t="shared" si="194"/>
        <v>42829.151863425926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>
        <v>22</v>
      </c>
      <c r="L3138" t="s">
        <v>8267</v>
      </c>
      <c r="M3138">
        <f t="shared" ref="M3138:M3201" si="196">ROUND(E3138/D3138*100,0)</f>
        <v>128</v>
      </c>
      <c r="N3138" s="12" t="s">
        <v>8315</v>
      </c>
      <c r="O3138" t="s">
        <v>8316</v>
      </c>
      <c r="P3138" s="13">
        <f t="shared" ref="P3138:P3201" si="197">(((J3138/60)/60)/24)+DATE(1970,1,1)</f>
        <v>42789.462430555555</v>
      </c>
      <c r="Q3138" s="13">
        <f t="shared" ref="Q3138:Q3201" si="198">(((I3138/60)/60)/24)+DATE(1970,1,1)</f>
        <v>42825.957638888889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>
        <v>1</v>
      </c>
      <c r="L3139" t="s">
        <v>8267</v>
      </c>
      <c r="M3139">
        <f t="shared" si="196"/>
        <v>3</v>
      </c>
      <c r="N3139" s="12" t="s">
        <v>8315</v>
      </c>
      <c r="O3139" t="s">
        <v>8316</v>
      </c>
      <c r="P3139" s="13">
        <f t="shared" si="197"/>
        <v>42807.885057870371</v>
      </c>
      <c r="Q3139" s="13">
        <f t="shared" si="198"/>
        <v>42858.8</v>
      </c>
      <c r="R3139">
        <f t="shared" ref="R3139:R3202" si="199">YEAR(P3139)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>
        <v>0</v>
      </c>
      <c r="L3140" t="s">
        <v>8267</v>
      </c>
      <c r="M3140">
        <f t="shared" si="196"/>
        <v>0</v>
      </c>
      <c r="N3140" s="12" t="s">
        <v>8315</v>
      </c>
      <c r="O3140" t="s">
        <v>8316</v>
      </c>
      <c r="P3140" s="13">
        <f t="shared" si="197"/>
        <v>42809.645914351851</v>
      </c>
      <c r="Q3140" s="13">
        <f t="shared" si="198"/>
        <v>42828.645914351851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>
        <v>6</v>
      </c>
      <c r="L3141" t="s">
        <v>8267</v>
      </c>
      <c r="M3141">
        <f t="shared" si="196"/>
        <v>5</v>
      </c>
      <c r="N3141" s="12" t="s">
        <v>8315</v>
      </c>
      <c r="O3141" t="s">
        <v>8316</v>
      </c>
      <c r="P3141" s="13">
        <f t="shared" si="197"/>
        <v>42785.270370370374</v>
      </c>
      <c r="Q3141" s="13">
        <f t="shared" si="198"/>
        <v>42819.189583333333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>
        <v>4</v>
      </c>
      <c r="L3142" t="s">
        <v>8267</v>
      </c>
      <c r="M3142">
        <f t="shared" si="196"/>
        <v>1</v>
      </c>
      <c r="N3142" s="12" t="s">
        <v>8315</v>
      </c>
      <c r="O3142" t="s">
        <v>8316</v>
      </c>
      <c r="P3142" s="13">
        <f t="shared" si="197"/>
        <v>42802.718784722223</v>
      </c>
      <c r="Q3142" s="13">
        <f t="shared" si="198"/>
        <v>42832.677118055552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>
        <v>8</v>
      </c>
      <c r="L3143" t="s">
        <v>8267</v>
      </c>
      <c r="M3143">
        <f t="shared" si="196"/>
        <v>52</v>
      </c>
      <c r="N3143" s="12" t="s">
        <v>8315</v>
      </c>
      <c r="O3143" t="s">
        <v>8316</v>
      </c>
      <c r="P3143" s="13">
        <f t="shared" si="197"/>
        <v>42800.753333333334</v>
      </c>
      <c r="Q3143" s="13">
        <f t="shared" si="198"/>
        <v>42841.833333333328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>
        <v>3</v>
      </c>
      <c r="L3144" t="s">
        <v>8267</v>
      </c>
      <c r="M3144">
        <f t="shared" si="196"/>
        <v>2</v>
      </c>
      <c r="N3144" s="12" t="s">
        <v>8315</v>
      </c>
      <c r="O3144" t="s">
        <v>8316</v>
      </c>
      <c r="P3144" s="13">
        <f t="shared" si="197"/>
        <v>42783.513182870374</v>
      </c>
      <c r="Q3144" s="13">
        <f t="shared" si="198"/>
        <v>42813.471516203703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>
        <v>0</v>
      </c>
      <c r="L3145" t="s">
        <v>8267</v>
      </c>
      <c r="M3145">
        <f t="shared" si="196"/>
        <v>0</v>
      </c>
      <c r="N3145" s="12" t="s">
        <v>8315</v>
      </c>
      <c r="O3145" t="s">
        <v>8316</v>
      </c>
      <c r="P3145" s="13">
        <f t="shared" si="197"/>
        <v>42808.358287037037</v>
      </c>
      <c r="Q3145" s="13">
        <f t="shared" si="198"/>
        <v>42834.358287037037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>
        <v>30</v>
      </c>
      <c r="L3146" t="s">
        <v>8267</v>
      </c>
      <c r="M3146">
        <f t="shared" si="196"/>
        <v>75</v>
      </c>
      <c r="N3146" s="12" t="s">
        <v>8315</v>
      </c>
      <c r="O3146" t="s">
        <v>8316</v>
      </c>
      <c r="P3146" s="13">
        <f t="shared" si="197"/>
        <v>42796.538275462968</v>
      </c>
      <c r="Q3146" s="13">
        <f t="shared" si="198"/>
        <v>42813.25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>
        <v>0</v>
      </c>
      <c r="L3147" t="s">
        <v>8267</v>
      </c>
      <c r="M3147">
        <f t="shared" si="196"/>
        <v>0</v>
      </c>
      <c r="N3147" s="12" t="s">
        <v>8315</v>
      </c>
      <c r="O3147" t="s">
        <v>8316</v>
      </c>
      <c r="P3147" s="13">
        <f t="shared" si="197"/>
        <v>42762.040902777779</v>
      </c>
      <c r="Q3147" s="13">
        <f t="shared" si="198"/>
        <v>42821.999236111107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>
        <v>12</v>
      </c>
      <c r="L3148" t="s">
        <v>8267</v>
      </c>
      <c r="M3148">
        <f t="shared" si="196"/>
        <v>11</v>
      </c>
      <c r="N3148" s="12" t="s">
        <v>8315</v>
      </c>
      <c r="O3148" t="s">
        <v>8316</v>
      </c>
      <c r="P3148" s="13">
        <f t="shared" si="197"/>
        <v>42796.682476851856</v>
      </c>
      <c r="Q3148" s="13">
        <f t="shared" si="198"/>
        <v>42841.640810185185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>
        <v>213</v>
      </c>
      <c r="L3149" t="s">
        <v>8267</v>
      </c>
      <c r="M3149">
        <f t="shared" si="196"/>
        <v>118</v>
      </c>
      <c r="N3149" s="12" t="s">
        <v>8315</v>
      </c>
      <c r="O3149" t="s">
        <v>8316</v>
      </c>
      <c r="P3149" s="13">
        <f t="shared" si="197"/>
        <v>41909.969386574077</v>
      </c>
      <c r="Q3149" s="13">
        <f t="shared" si="198"/>
        <v>41950.011053240742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>
        <v>57</v>
      </c>
      <c r="L3150" t="s">
        <v>8267</v>
      </c>
      <c r="M3150">
        <f t="shared" si="196"/>
        <v>131</v>
      </c>
      <c r="N3150" s="12" t="s">
        <v>8315</v>
      </c>
      <c r="O3150" t="s">
        <v>8316</v>
      </c>
      <c r="P3150" s="13">
        <f t="shared" si="197"/>
        <v>41891.665324074071</v>
      </c>
      <c r="Q3150" s="13">
        <f t="shared" si="198"/>
        <v>41913.166666666664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>
        <v>25</v>
      </c>
      <c r="L3151" t="s">
        <v>8267</v>
      </c>
      <c r="M3151">
        <f t="shared" si="196"/>
        <v>104</v>
      </c>
      <c r="N3151" s="12" t="s">
        <v>8315</v>
      </c>
      <c r="O3151" t="s">
        <v>8316</v>
      </c>
      <c r="P3151" s="13">
        <f t="shared" si="197"/>
        <v>41226.017361111109</v>
      </c>
      <c r="Q3151" s="13">
        <f t="shared" si="198"/>
        <v>41250.083333333336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>
        <v>104</v>
      </c>
      <c r="L3152" t="s">
        <v>8267</v>
      </c>
      <c r="M3152">
        <f t="shared" si="196"/>
        <v>101</v>
      </c>
      <c r="N3152" s="12" t="s">
        <v>8315</v>
      </c>
      <c r="O3152" t="s">
        <v>8316</v>
      </c>
      <c r="P3152" s="13">
        <f t="shared" si="197"/>
        <v>40478.263923611114</v>
      </c>
      <c r="Q3152" s="13">
        <f t="shared" si="198"/>
        <v>40568.166666666664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>
        <v>34</v>
      </c>
      <c r="L3153" t="s">
        <v>8267</v>
      </c>
      <c r="M3153">
        <f t="shared" si="196"/>
        <v>100</v>
      </c>
      <c r="N3153" s="12" t="s">
        <v>8315</v>
      </c>
      <c r="O3153" t="s">
        <v>8316</v>
      </c>
      <c r="P3153" s="13">
        <f t="shared" si="197"/>
        <v>41862.83997685185</v>
      </c>
      <c r="Q3153" s="13">
        <f t="shared" si="198"/>
        <v>41892.83997685185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>
        <v>67</v>
      </c>
      <c r="L3154" t="s">
        <v>8267</v>
      </c>
      <c r="M3154">
        <f t="shared" si="196"/>
        <v>106</v>
      </c>
      <c r="N3154" s="12" t="s">
        <v>8315</v>
      </c>
      <c r="O3154" t="s">
        <v>8316</v>
      </c>
      <c r="P3154" s="13">
        <f t="shared" si="197"/>
        <v>41550.867673611108</v>
      </c>
      <c r="Q3154" s="13">
        <f t="shared" si="198"/>
        <v>41580.867673611108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>
        <v>241</v>
      </c>
      <c r="L3155" t="s">
        <v>8267</v>
      </c>
      <c r="M3155">
        <f t="shared" si="196"/>
        <v>336</v>
      </c>
      <c r="N3155" s="12" t="s">
        <v>8315</v>
      </c>
      <c r="O3155" t="s">
        <v>8316</v>
      </c>
      <c r="P3155" s="13">
        <f t="shared" si="197"/>
        <v>40633.154363425929</v>
      </c>
      <c r="Q3155" s="13">
        <f t="shared" si="198"/>
        <v>40664.207638888889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>
        <v>123</v>
      </c>
      <c r="L3156" t="s">
        <v>8267</v>
      </c>
      <c r="M3156">
        <f t="shared" si="196"/>
        <v>113</v>
      </c>
      <c r="N3156" s="12" t="s">
        <v>8315</v>
      </c>
      <c r="O3156" t="s">
        <v>8316</v>
      </c>
      <c r="P3156" s="13">
        <f t="shared" si="197"/>
        <v>40970.875671296293</v>
      </c>
      <c r="Q3156" s="13">
        <f t="shared" si="198"/>
        <v>41000.834004629629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>
        <v>302</v>
      </c>
      <c r="L3157" t="s">
        <v>8267</v>
      </c>
      <c r="M3157">
        <f t="shared" si="196"/>
        <v>189</v>
      </c>
      <c r="N3157" s="12" t="s">
        <v>8315</v>
      </c>
      <c r="O3157" t="s">
        <v>8316</v>
      </c>
      <c r="P3157" s="13">
        <f t="shared" si="197"/>
        <v>41233.499131944445</v>
      </c>
      <c r="Q3157" s="13">
        <f t="shared" si="198"/>
        <v>41263.499131944445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>
        <v>89</v>
      </c>
      <c r="L3158" t="s">
        <v>8267</v>
      </c>
      <c r="M3158">
        <f t="shared" si="196"/>
        <v>102</v>
      </c>
      <c r="N3158" s="12" t="s">
        <v>8315</v>
      </c>
      <c r="O3158" t="s">
        <v>8316</v>
      </c>
      <c r="P3158" s="13">
        <f t="shared" si="197"/>
        <v>41026.953055555554</v>
      </c>
      <c r="Q3158" s="13">
        <f t="shared" si="198"/>
        <v>41061.953055555554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>
        <v>41</v>
      </c>
      <c r="L3159" t="s">
        <v>8267</v>
      </c>
      <c r="M3159">
        <f t="shared" si="196"/>
        <v>101</v>
      </c>
      <c r="N3159" s="12" t="s">
        <v>8315</v>
      </c>
      <c r="O3159" t="s">
        <v>8316</v>
      </c>
      <c r="P3159" s="13">
        <f t="shared" si="197"/>
        <v>41829.788252314815</v>
      </c>
      <c r="Q3159" s="13">
        <f t="shared" si="198"/>
        <v>41839.208333333336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>
        <v>69</v>
      </c>
      <c r="L3160" t="s">
        <v>8267</v>
      </c>
      <c r="M3160">
        <f t="shared" si="196"/>
        <v>114</v>
      </c>
      <c r="N3160" s="12" t="s">
        <v>8315</v>
      </c>
      <c r="O3160" t="s">
        <v>8316</v>
      </c>
      <c r="P3160" s="13">
        <f t="shared" si="197"/>
        <v>41447.839722222219</v>
      </c>
      <c r="Q3160" s="13">
        <f t="shared" si="198"/>
        <v>41477.839722222219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>
        <v>52</v>
      </c>
      <c r="L3161" t="s">
        <v>8267</v>
      </c>
      <c r="M3161">
        <f t="shared" si="196"/>
        <v>133</v>
      </c>
      <c r="N3161" s="12" t="s">
        <v>8315</v>
      </c>
      <c r="O3161" t="s">
        <v>8316</v>
      </c>
      <c r="P3161" s="13">
        <f t="shared" si="197"/>
        <v>40884.066678240742</v>
      </c>
      <c r="Q3161" s="13">
        <f t="shared" si="198"/>
        <v>40926.958333333336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>
        <v>57</v>
      </c>
      <c r="L3162" t="s">
        <v>8267</v>
      </c>
      <c r="M3162">
        <f t="shared" si="196"/>
        <v>102</v>
      </c>
      <c r="N3162" s="12" t="s">
        <v>8315</v>
      </c>
      <c r="O3162" t="s">
        <v>8316</v>
      </c>
      <c r="P3162" s="13">
        <f t="shared" si="197"/>
        <v>41841.26489583333</v>
      </c>
      <c r="Q3162" s="13">
        <f t="shared" si="198"/>
        <v>41864.207638888889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>
        <v>74</v>
      </c>
      <c r="L3163" t="s">
        <v>8267</v>
      </c>
      <c r="M3163">
        <f t="shared" si="196"/>
        <v>105</v>
      </c>
      <c r="N3163" s="12" t="s">
        <v>8315</v>
      </c>
      <c r="O3163" t="s">
        <v>8316</v>
      </c>
      <c r="P3163" s="13">
        <f t="shared" si="197"/>
        <v>41897.536134259259</v>
      </c>
      <c r="Q3163" s="13">
        <f t="shared" si="198"/>
        <v>41927.536134259259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>
        <v>63</v>
      </c>
      <c r="L3164" t="s">
        <v>8267</v>
      </c>
      <c r="M3164">
        <f t="shared" si="196"/>
        <v>127</v>
      </c>
      <c r="N3164" s="12" t="s">
        <v>8315</v>
      </c>
      <c r="O3164" t="s">
        <v>8316</v>
      </c>
      <c r="P3164" s="13">
        <f t="shared" si="197"/>
        <v>41799.685902777775</v>
      </c>
      <c r="Q3164" s="13">
        <f t="shared" si="198"/>
        <v>41827.083333333336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>
        <v>72</v>
      </c>
      <c r="L3165" t="s">
        <v>8267</v>
      </c>
      <c r="M3165">
        <f t="shared" si="196"/>
        <v>111</v>
      </c>
      <c r="N3165" s="12" t="s">
        <v>8315</v>
      </c>
      <c r="O3165" t="s">
        <v>8316</v>
      </c>
      <c r="P3165" s="13">
        <f t="shared" si="197"/>
        <v>41775.753761574073</v>
      </c>
      <c r="Q3165" s="13">
        <f t="shared" si="198"/>
        <v>41805.753761574073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>
        <v>71</v>
      </c>
      <c r="L3166" t="s">
        <v>8267</v>
      </c>
      <c r="M3166">
        <f t="shared" si="196"/>
        <v>107</v>
      </c>
      <c r="N3166" s="12" t="s">
        <v>8315</v>
      </c>
      <c r="O3166" t="s">
        <v>8316</v>
      </c>
      <c r="P3166" s="13">
        <f t="shared" si="197"/>
        <v>41766.80572916667</v>
      </c>
      <c r="Q3166" s="13">
        <f t="shared" si="198"/>
        <v>41799.80572916667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>
        <v>21</v>
      </c>
      <c r="L3167" t="s">
        <v>8267</v>
      </c>
      <c r="M3167">
        <f t="shared" si="196"/>
        <v>163</v>
      </c>
      <c r="N3167" s="12" t="s">
        <v>8315</v>
      </c>
      <c r="O3167" t="s">
        <v>8316</v>
      </c>
      <c r="P3167" s="13">
        <f t="shared" si="197"/>
        <v>40644.159259259257</v>
      </c>
      <c r="Q3167" s="13">
        <f t="shared" si="198"/>
        <v>40666.165972222225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>
        <v>930</v>
      </c>
      <c r="L3168" t="s">
        <v>8267</v>
      </c>
      <c r="M3168">
        <f t="shared" si="196"/>
        <v>160</v>
      </c>
      <c r="N3168" s="12" t="s">
        <v>8315</v>
      </c>
      <c r="O3168" t="s">
        <v>8316</v>
      </c>
      <c r="P3168" s="13">
        <f t="shared" si="197"/>
        <v>41940.69158564815</v>
      </c>
      <c r="Q3168" s="13">
        <f t="shared" si="198"/>
        <v>41969.332638888889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>
        <v>55</v>
      </c>
      <c r="L3169" t="s">
        <v>8267</v>
      </c>
      <c r="M3169">
        <f t="shared" si="196"/>
        <v>116</v>
      </c>
      <c r="N3169" s="12" t="s">
        <v>8315</v>
      </c>
      <c r="O3169" t="s">
        <v>8316</v>
      </c>
      <c r="P3169" s="13">
        <f t="shared" si="197"/>
        <v>41839.175706018519</v>
      </c>
      <c r="Q3169" s="13">
        <f t="shared" si="198"/>
        <v>41853.175706018519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>
        <v>61</v>
      </c>
      <c r="L3170" t="s">
        <v>8267</v>
      </c>
      <c r="M3170">
        <f t="shared" si="196"/>
        <v>124</v>
      </c>
      <c r="N3170" s="12" t="s">
        <v>8315</v>
      </c>
      <c r="O3170" t="s">
        <v>8316</v>
      </c>
      <c r="P3170" s="13">
        <f t="shared" si="197"/>
        <v>41772.105937500004</v>
      </c>
      <c r="Q3170" s="13">
        <f t="shared" si="198"/>
        <v>41803.916666666664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>
        <v>82</v>
      </c>
      <c r="L3171" t="s">
        <v>8267</v>
      </c>
      <c r="M3171">
        <f t="shared" si="196"/>
        <v>103</v>
      </c>
      <c r="N3171" s="12" t="s">
        <v>8315</v>
      </c>
      <c r="O3171" t="s">
        <v>8316</v>
      </c>
      <c r="P3171" s="13">
        <f t="shared" si="197"/>
        <v>41591.737974537034</v>
      </c>
      <c r="Q3171" s="13">
        <f t="shared" si="198"/>
        <v>41621.207638888889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>
        <v>71</v>
      </c>
      <c r="L3172" t="s">
        <v>8267</v>
      </c>
      <c r="M3172">
        <f t="shared" si="196"/>
        <v>112</v>
      </c>
      <c r="N3172" s="12" t="s">
        <v>8315</v>
      </c>
      <c r="O3172" t="s">
        <v>8316</v>
      </c>
      <c r="P3172" s="13">
        <f t="shared" si="197"/>
        <v>41789.080370370371</v>
      </c>
      <c r="Q3172" s="13">
        <f t="shared" si="198"/>
        <v>41822.166666666664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>
        <v>117</v>
      </c>
      <c r="L3173" t="s">
        <v>8267</v>
      </c>
      <c r="M3173">
        <f t="shared" si="196"/>
        <v>109</v>
      </c>
      <c r="N3173" s="12" t="s">
        <v>8315</v>
      </c>
      <c r="O3173" t="s">
        <v>8316</v>
      </c>
      <c r="P3173" s="13">
        <f t="shared" si="197"/>
        <v>42466.608310185184</v>
      </c>
      <c r="Q3173" s="13">
        <f t="shared" si="198"/>
        <v>42496.608310185184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>
        <v>29</v>
      </c>
      <c r="L3174" t="s">
        <v>8267</v>
      </c>
      <c r="M3174">
        <f t="shared" si="196"/>
        <v>115</v>
      </c>
      <c r="N3174" s="12" t="s">
        <v>8315</v>
      </c>
      <c r="O3174" t="s">
        <v>8316</v>
      </c>
      <c r="P3174" s="13">
        <f t="shared" si="197"/>
        <v>40923.729953703703</v>
      </c>
      <c r="Q3174" s="13">
        <f t="shared" si="198"/>
        <v>40953.729953703703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>
        <v>74</v>
      </c>
      <c r="L3175" t="s">
        <v>8267</v>
      </c>
      <c r="M3175">
        <f t="shared" si="196"/>
        <v>103</v>
      </c>
      <c r="N3175" s="12" t="s">
        <v>8315</v>
      </c>
      <c r="O3175" t="s">
        <v>8316</v>
      </c>
      <c r="P3175" s="13">
        <f t="shared" si="197"/>
        <v>41878.878379629627</v>
      </c>
      <c r="Q3175" s="13">
        <f t="shared" si="198"/>
        <v>41908.878379629627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>
        <v>23</v>
      </c>
      <c r="L3176" t="s">
        <v>8267</v>
      </c>
      <c r="M3176">
        <f t="shared" si="196"/>
        <v>101</v>
      </c>
      <c r="N3176" s="12" t="s">
        <v>8315</v>
      </c>
      <c r="O3176" t="s">
        <v>8316</v>
      </c>
      <c r="P3176" s="13">
        <f t="shared" si="197"/>
        <v>41862.864675925928</v>
      </c>
      <c r="Q3176" s="13">
        <f t="shared" si="198"/>
        <v>41876.864675925928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>
        <v>60</v>
      </c>
      <c r="L3177" t="s">
        <v>8267</v>
      </c>
      <c r="M3177">
        <f t="shared" si="196"/>
        <v>110</v>
      </c>
      <c r="N3177" s="12" t="s">
        <v>8315</v>
      </c>
      <c r="O3177" t="s">
        <v>8316</v>
      </c>
      <c r="P3177" s="13">
        <f t="shared" si="197"/>
        <v>40531.886886574073</v>
      </c>
      <c r="Q3177" s="13">
        <f t="shared" si="198"/>
        <v>40591.886886574073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>
        <v>55</v>
      </c>
      <c r="L3178" t="s">
        <v>8267</v>
      </c>
      <c r="M3178">
        <f t="shared" si="196"/>
        <v>115</v>
      </c>
      <c r="N3178" s="12" t="s">
        <v>8315</v>
      </c>
      <c r="O3178" t="s">
        <v>8316</v>
      </c>
      <c r="P3178" s="13">
        <f t="shared" si="197"/>
        <v>41477.930914351848</v>
      </c>
      <c r="Q3178" s="13">
        <f t="shared" si="198"/>
        <v>41504.625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>
        <v>51</v>
      </c>
      <c r="L3179" t="s">
        <v>8267</v>
      </c>
      <c r="M3179">
        <f t="shared" si="196"/>
        <v>117</v>
      </c>
      <c r="N3179" s="12" t="s">
        <v>8315</v>
      </c>
      <c r="O3179" t="s">
        <v>8316</v>
      </c>
      <c r="P3179" s="13">
        <f t="shared" si="197"/>
        <v>41781.666770833333</v>
      </c>
      <c r="Q3179" s="13">
        <f t="shared" si="198"/>
        <v>41811.666770833333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>
        <v>78</v>
      </c>
      <c r="L3180" t="s">
        <v>8267</v>
      </c>
      <c r="M3180">
        <f t="shared" si="196"/>
        <v>172</v>
      </c>
      <c r="N3180" s="12" t="s">
        <v>8315</v>
      </c>
      <c r="O3180" t="s">
        <v>8316</v>
      </c>
      <c r="P3180" s="13">
        <f t="shared" si="197"/>
        <v>41806.605034722219</v>
      </c>
      <c r="Q3180" s="13">
        <f t="shared" si="198"/>
        <v>41836.605034722219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>
        <v>62</v>
      </c>
      <c r="L3181" t="s">
        <v>8267</v>
      </c>
      <c r="M3181">
        <f t="shared" si="196"/>
        <v>114</v>
      </c>
      <c r="N3181" s="12" t="s">
        <v>8315</v>
      </c>
      <c r="O3181" t="s">
        <v>8316</v>
      </c>
      <c r="P3181" s="13">
        <f t="shared" si="197"/>
        <v>41375.702210648145</v>
      </c>
      <c r="Q3181" s="13">
        <f t="shared" si="198"/>
        <v>41400.702210648145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>
        <v>45</v>
      </c>
      <c r="L3182" t="s">
        <v>8267</v>
      </c>
      <c r="M3182">
        <f t="shared" si="196"/>
        <v>120</v>
      </c>
      <c r="N3182" s="12" t="s">
        <v>8315</v>
      </c>
      <c r="O3182" t="s">
        <v>8316</v>
      </c>
      <c r="P3182" s="13">
        <f t="shared" si="197"/>
        <v>41780.412604166668</v>
      </c>
      <c r="Q3182" s="13">
        <f t="shared" si="198"/>
        <v>41810.412604166668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>
        <v>15</v>
      </c>
      <c r="L3183" t="s">
        <v>8267</v>
      </c>
      <c r="M3183">
        <f t="shared" si="196"/>
        <v>109</v>
      </c>
      <c r="N3183" s="12" t="s">
        <v>8315</v>
      </c>
      <c r="O3183" t="s">
        <v>8316</v>
      </c>
      <c r="P3183" s="13">
        <f t="shared" si="197"/>
        <v>41779.310034722221</v>
      </c>
      <c r="Q3183" s="13">
        <f t="shared" si="198"/>
        <v>41805.666666666664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>
        <v>151</v>
      </c>
      <c r="L3184" t="s">
        <v>8267</v>
      </c>
      <c r="M3184">
        <f t="shared" si="196"/>
        <v>101</v>
      </c>
      <c r="N3184" s="12" t="s">
        <v>8315</v>
      </c>
      <c r="O3184" t="s">
        <v>8316</v>
      </c>
      <c r="P3184" s="13">
        <f t="shared" si="197"/>
        <v>40883.949317129627</v>
      </c>
      <c r="Q3184" s="13">
        <f t="shared" si="198"/>
        <v>40939.708333333336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>
        <v>68</v>
      </c>
      <c r="L3185" t="s">
        <v>8267</v>
      </c>
      <c r="M3185">
        <f t="shared" si="196"/>
        <v>109</v>
      </c>
      <c r="N3185" s="12" t="s">
        <v>8315</v>
      </c>
      <c r="O3185" t="s">
        <v>8316</v>
      </c>
      <c r="P3185" s="13">
        <f t="shared" si="197"/>
        <v>41491.79478009259</v>
      </c>
      <c r="Q3185" s="13">
        <f t="shared" si="198"/>
        <v>41509.79478009259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>
        <v>46</v>
      </c>
      <c r="L3186" t="s">
        <v>8267</v>
      </c>
      <c r="M3186">
        <f t="shared" si="196"/>
        <v>107</v>
      </c>
      <c r="N3186" s="12" t="s">
        <v>8315</v>
      </c>
      <c r="O3186" t="s">
        <v>8316</v>
      </c>
      <c r="P3186" s="13">
        <f t="shared" si="197"/>
        <v>41791.993414351848</v>
      </c>
      <c r="Q3186" s="13">
        <f t="shared" si="198"/>
        <v>41821.993414351848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>
        <v>24</v>
      </c>
      <c r="L3187" t="s">
        <v>8267</v>
      </c>
      <c r="M3187">
        <f t="shared" si="196"/>
        <v>100</v>
      </c>
      <c r="N3187" s="12" t="s">
        <v>8315</v>
      </c>
      <c r="O3187" t="s">
        <v>8316</v>
      </c>
      <c r="P3187" s="13">
        <f t="shared" si="197"/>
        <v>41829.977326388893</v>
      </c>
      <c r="Q3187" s="13">
        <f t="shared" si="198"/>
        <v>41836.977326388893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>
        <v>70</v>
      </c>
      <c r="L3188" t="s">
        <v>8267</v>
      </c>
      <c r="M3188">
        <f t="shared" si="196"/>
        <v>102</v>
      </c>
      <c r="N3188" s="12" t="s">
        <v>8315</v>
      </c>
      <c r="O3188" t="s">
        <v>8316</v>
      </c>
      <c r="P3188" s="13">
        <f t="shared" si="197"/>
        <v>41868.924050925925</v>
      </c>
      <c r="Q3188" s="13">
        <f t="shared" si="198"/>
        <v>41898.875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>
        <v>244</v>
      </c>
      <c r="L3189" t="s">
        <v>8267</v>
      </c>
      <c r="M3189">
        <f t="shared" si="196"/>
        <v>116</v>
      </c>
      <c r="N3189" s="12" t="s">
        <v>8315</v>
      </c>
      <c r="O3189" t="s">
        <v>8316</v>
      </c>
      <c r="P3189" s="13">
        <f t="shared" si="197"/>
        <v>41835.666354166664</v>
      </c>
      <c r="Q3189" s="13">
        <f t="shared" si="198"/>
        <v>41855.666354166664</v>
      </c>
      <c r="R3189">
        <f t="shared" si="1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>
        <v>9</v>
      </c>
      <c r="L3190" t="s">
        <v>8301</v>
      </c>
      <c r="M3190">
        <f t="shared" si="196"/>
        <v>65</v>
      </c>
      <c r="N3190" s="12" t="s">
        <v>8315</v>
      </c>
      <c r="O3190" t="s">
        <v>8357</v>
      </c>
      <c r="P3190" s="13">
        <f t="shared" si="197"/>
        <v>42144.415532407409</v>
      </c>
      <c r="Q3190" s="13">
        <f t="shared" si="198"/>
        <v>42165.415532407409</v>
      </c>
      <c r="R3190">
        <f t="shared" si="1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>
        <v>19</v>
      </c>
      <c r="L3191" t="s">
        <v>8301</v>
      </c>
      <c r="M3191">
        <f t="shared" si="196"/>
        <v>12</v>
      </c>
      <c r="N3191" s="12" t="s">
        <v>8315</v>
      </c>
      <c r="O3191" t="s">
        <v>8357</v>
      </c>
      <c r="P3191" s="13">
        <f t="shared" si="197"/>
        <v>42118.346435185187</v>
      </c>
      <c r="Q3191" s="13">
        <f t="shared" si="198"/>
        <v>42148.346435185187</v>
      </c>
      <c r="R3191">
        <f t="shared" si="1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>
        <v>0</v>
      </c>
      <c r="L3192" t="s">
        <v>8301</v>
      </c>
      <c r="M3192">
        <f t="shared" si="196"/>
        <v>0</v>
      </c>
      <c r="N3192" s="12" t="s">
        <v>8315</v>
      </c>
      <c r="O3192" t="s">
        <v>8357</v>
      </c>
      <c r="P3192" s="13">
        <f t="shared" si="197"/>
        <v>42683.151331018518</v>
      </c>
      <c r="Q3192" s="13">
        <f t="shared" si="198"/>
        <v>42713.192997685182</v>
      </c>
      <c r="R3192">
        <f t="shared" si="1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>
        <v>4</v>
      </c>
      <c r="L3193" t="s">
        <v>8301</v>
      </c>
      <c r="M3193">
        <f t="shared" si="196"/>
        <v>4</v>
      </c>
      <c r="N3193" s="12" t="s">
        <v>8315</v>
      </c>
      <c r="O3193" t="s">
        <v>8357</v>
      </c>
      <c r="P3193" s="13">
        <f t="shared" si="197"/>
        <v>42538.755428240736</v>
      </c>
      <c r="Q3193" s="13">
        <f t="shared" si="198"/>
        <v>42598.755428240736</v>
      </c>
      <c r="R3193">
        <f t="shared" si="1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>
        <v>8</v>
      </c>
      <c r="L3194" t="s">
        <v>8301</v>
      </c>
      <c r="M3194">
        <f t="shared" si="196"/>
        <v>1</v>
      </c>
      <c r="N3194" s="12" t="s">
        <v>8315</v>
      </c>
      <c r="O3194" t="s">
        <v>8357</v>
      </c>
      <c r="P3194" s="13">
        <f t="shared" si="197"/>
        <v>42018.94049768518</v>
      </c>
      <c r="Q3194" s="13">
        <f t="shared" si="198"/>
        <v>42063.916666666672</v>
      </c>
      <c r="R3194">
        <f t="shared" si="1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>
        <v>24</v>
      </c>
      <c r="L3195" t="s">
        <v>8301</v>
      </c>
      <c r="M3195">
        <f t="shared" si="196"/>
        <v>12</v>
      </c>
      <c r="N3195" s="12" t="s">
        <v>8315</v>
      </c>
      <c r="O3195" t="s">
        <v>8357</v>
      </c>
      <c r="P3195" s="13">
        <f t="shared" si="197"/>
        <v>42010.968240740738</v>
      </c>
      <c r="Q3195" s="13">
        <f t="shared" si="198"/>
        <v>42055.968240740738</v>
      </c>
      <c r="R3195">
        <f t="shared" si="1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>
        <v>0</v>
      </c>
      <c r="L3196" t="s">
        <v>8301</v>
      </c>
      <c r="M3196">
        <f t="shared" si="196"/>
        <v>0</v>
      </c>
      <c r="N3196" s="12" t="s">
        <v>8315</v>
      </c>
      <c r="O3196" t="s">
        <v>8357</v>
      </c>
      <c r="P3196" s="13">
        <f t="shared" si="197"/>
        <v>42182.062476851846</v>
      </c>
      <c r="Q3196" s="13">
        <f t="shared" si="198"/>
        <v>42212.062476851846</v>
      </c>
      <c r="R3196">
        <f t="shared" si="1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>
        <v>39</v>
      </c>
      <c r="L3197" t="s">
        <v>8301</v>
      </c>
      <c r="M3197">
        <f t="shared" si="196"/>
        <v>59</v>
      </c>
      <c r="N3197" s="12" t="s">
        <v>8315</v>
      </c>
      <c r="O3197" t="s">
        <v>8357</v>
      </c>
      <c r="P3197" s="13">
        <f t="shared" si="197"/>
        <v>42017.594236111108</v>
      </c>
      <c r="Q3197" s="13">
        <f t="shared" si="198"/>
        <v>42047.594236111108</v>
      </c>
      <c r="R3197">
        <f t="shared" si="1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>
        <v>6</v>
      </c>
      <c r="L3198" t="s">
        <v>8301</v>
      </c>
      <c r="M3198">
        <f t="shared" si="196"/>
        <v>0</v>
      </c>
      <c r="N3198" s="12" t="s">
        <v>8315</v>
      </c>
      <c r="O3198" t="s">
        <v>8357</v>
      </c>
      <c r="P3198" s="13">
        <f t="shared" si="197"/>
        <v>42157.598090277781</v>
      </c>
      <c r="Q3198" s="13">
        <f t="shared" si="198"/>
        <v>42217.583333333328</v>
      </c>
      <c r="R3198">
        <f t="shared" si="1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>
        <v>4</v>
      </c>
      <c r="L3199" t="s">
        <v>8301</v>
      </c>
      <c r="M3199">
        <f t="shared" si="196"/>
        <v>11</v>
      </c>
      <c r="N3199" s="12" t="s">
        <v>8315</v>
      </c>
      <c r="O3199" t="s">
        <v>8357</v>
      </c>
      <c r="P3199" s="13">
        <f t="shared" si="197"/>
        <v>42009.493263888886</v>
      </c>
      <c r="Q3199" s="13">
        <f t="shared" si="198"/>
        <v>42039.493263888886</v>
      </c>
      <c r="R3199">
        <f t="shared" si="1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>
        <v>3</v>
      </c>
      <c r="L3200" t="s">
        <v>8301</v>
      </c>
      <c r="M3200">
        <f t="shared" si="196"/>
        <v>0</v>
      </c>
      <c r="N3200" s="12" t="s">
        <v>8315</v>
      </c>
      <c r="O3200" t="s">
        <v>8357</v>
      </c>
      <c r="P3200" s="13">
        <f t="shared" si="197"/>
        <v>42013.424502314811</v>
      </c>
      <c r="Q3200" s="13">
        <f t="shared" si="198"/>
        <v>42051.424502314811</v>
      </c>
      <c r="R3200">
        <f t="shared" si="1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>
        <v>53</v>
      </c>
      <c r="L3201" t="s">
        <v>8301</v>
      </c>
      <c r="M3201">
        <f t="shared" si="196"/>
        <v>52</v>
      </c>
      <c r="N3201" s="12" t="s">
        <v>8315</v>
      </c>
      <c r="O3201" t="s">
        <v>8357</v>
      </c>
      <c r="P3201" s="13">
        <f t="shared" si="197"/>
        <v>41858.761782407404</v>
      </c>
      <c r="Q3201" s="13">
        <f t="shared" si="198"/>
        <v>41888.875</v>
      </c>
      <c r="R3201">
        <f t="shared" si="1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>
        <v>1</v>
      </c>
      <c r="L3202" t="s">
        <v>8301</v>
      </c>
      <c r="M3202">
        <f t="shared" ref="M3202:M3265" si="200">ROUND(E3202/D3202*100,0)</f>
        <v>0</v>
      </c>
      <c r="N3202" s="12" t="s">
        <v>8315</v>
      </c>
      <c r="O3202" t="s">
        <v>8357</v>
      </c>
      <c r="P3202" s="13">
        <f t="shared" ref="P3202:P3265" si="201">(((J3202/60)/60)/24)+DATE(1970,1,1)</f>
        <v>42460.320613425924</v>
      </c>
      <c r="Q3202" s="13">
        <f t="shared" ref="Q3202:Q3265" si="202">(((I3202/60)/60)/24)+DATE(1970,1,1)</f>
        <v>42490.231944444444</v>
      </c>
      <c r="R3202">
        <f t="shared" si="1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>
        <v>2</v>
      </c>
      <c r="L3203" t="s">
        <v>8301</v>
      </c>
      <c r="M3203">
        <f t="shared" si="200"/>
        <v>1</v>
      </c>
      <c r="N3203" s="12" t="s">
        <v>8315</v>
      </c>
      <c r="O3203" t="s">
        <v>8357</v>
      </c>
      <c r="P3203" s="13">
        <f t="shared" si="201"/>
        <v>41861.767094907409</v>
      </c>
      <c r="Q3203" s="13">
        <f t="shared" si="202"/>
        <v>41882.767094907409</v>
      </c>
      <c r="R3203">
        <f t="shared" ref="R3203:R3266" si="203">YEAR(P3203)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>
        <v>25</v>
      </c>
      <c r="L3204" t="s">
        <v>8301</v>
      </c>
      <c r="M3204">
        <f t="shared" si="200"/>
        <v>55</v>
      </c>
      <c r="N3204" s="12" t="s">
        <v>8315</v>
      </c>
      <c r="O3204" t="s">
        <v>8357</v>
      </c>
      <c r="P3204" s="13">
        <f t="shared" si="201"/>
        <v>42293.853541666671</v>
      </c>
      <c r="Q3204" s="13">
        <f t="shared" si="202"/>
        <v>42352.249305555553</v>
      </c>
      <c r="R3204">
        <f t="shared" si="203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>
        <v>6</v>
      </c>
      <c r="L3205" t="s">
        <v>8301</v>
      </c>
      <c r="M3205">
        <f t="shared" si="200"/>
        <v>25</v>
      </c>
      <c r="N3205" s="12" t="s">
        <v>8315</v>
      </c>
      <c r="O3205" t="s">
        <v>8357</v>
      </c>
      <c r="P3205" s="13">
        <f t="shared" si="201"/>
        <v>42242.988680555558</v>
      </c>
      <c r="Q3205" s="13">
        <f t="shared" si="202"/>
        <v>42272.988680555558</v>
      </c>
      <c r="R3205">
        <f t="shared" si="203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>
        <v>0</v>
      </c>
      <c r="L3206" t="s">
        <v>8301</v>
      </c>
      <c r="M3206">
        <f t="shared" si="200"/>
        <v>0</v>
      </c>
      <c r="N3206" s="12" t="s">
        <v>8315</v>
      </c>
      <c r="O3206" t="s">
        <v>8357</v>
      </c>
      <c r="P3206" s="13">
        <f t="shared" si="201"/>
        <v>42172.686099537037</v>
      </c>
      <c r="Q3206" s="13">
        <f t="shared" si="202"/>
        <v>42202.676388888889</v>
      </c>
      <c r="R3206">
        <f t="shared" si="203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>
        <v>12</v>
      </c>
      <c r="L3207" t="s">
        <v>8301</v>
      </c>
      <c r="M3207">
        <f t="shared" si="200"/>
        <v>3</v>
      </c>
      <c r="N3207" s="12" t="s">
        <v>8315</v>
      </c>
      <c r="O3207" t="s">
        <v>8357</v>
      </c>
      <c r="P3207" s="13">
        <f t="shared" si="201"/>
        <v>42095.374675925923</v>
      </c>
      <c r="Q3207" s="13">
        <f t="shared" si="202"/>
        <v>42125.374675925923</v>
      </c>
      <c r="R3207">
        <f t="shared" si="203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>
        <v>0</v>
      </c>
      <c r="L3208" t="s">
        <v>8301</v>
      </c>
      <c r="M3208">
        <f t="shared" si="200"/>
        <v>0</v>
      </c>
      <c r="N3208" s="12" t="s">
        <v>8315</v>
      </c>
      <c r="O3208" t="s">
        <v>8357</v>
      </c>
      <c r="P3208" s="13">
        <f t="shared" si="201"/>
        <v>42236.276053240741</v>
      </c>
      <c r="Q3208" s="13">
        <f t="shared" si="202"/>
        <v>42266.276053240741</v>
      </c>
      <c r="R3208">
        <f t="shared" si="203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>
        <v>36</v>
      </c>
      <c r="L3209" t="s">
        <v>8301</v>
      </c>
      <c r="M3209">
        <f t="shared" si="200"/>
        <v>46</v>
      </c>
      <c r="N3209" s="12" t="s">
        <v>8315</v>
      </c>
      <c r="O3209" t="s">
        <v>8357</v>
      </c>
      <c r="P3209" s="13">
        <f t="shared" si="201"/>
        <v>42057.277858796297</v>
      </c>
      <c r="Q3209" s="13">
        <f t="shared" si="202"/>
        <v>42117.236192129625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>
        <v>82</v>
      </c>
      <c r="L3210" t="s">
        <v>8267</v>
      </c>
      <c r="M3210">
        <f t="shared" si="200"/>
        <v>104</v>
      </c>
      <c r="N3210" s="12" t="s">
        <v>8315</v>
      </c>
      <c r="O3210" t="s">
        <v>8316</v>
      </c>
      <c r="P3210" s="13">
        <f t="shared" si="201"/>
        <v>41827.605057870373</v>
      </c>
      <c r="Q3210" s="13">
        <f t="shared" si="202"/>
        <v>41848.605057870373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>
        <v>226</v>
      </c>
      <c r="L3211" t="s">
        <v>8267</v>
      </c>
      <c r="M3211">
        <f t="shared" si="200"/>
        <v>119</v>
      </c>
      <c r="N3211" s="12" t="s">
        <v>8315</v>
      </c>
      <c r="O3211" t="s">
        <v>8316</v>
      </c>
      <c r="P3211" s="13">
        <f t="shared" si="201"/>
        <v>41778.637245370373</v>
      </c>
      <c r="Q3211" s="13">
        <f t="shared" si="202"/>
        <v>41810.958333333336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>
        <v>60</v>
      </c>
      <c r="L3212" t="s">
        <v>8267</v>
      </c>
      <c r="M3212">
        <f t="shared" si="200"/>
        <v>126</v>
      </c>
      <c r="N3212" s="12" t="s">
        <v>8315</v>
      </c>
      <c r="O3212" t="s">
        <v>8316</v>
      </c>
      <c r="P3212" s="13">
        <f t="shared" si="201"/>
        <v>41013.936562499999</v>
      </c>
      <c r="Q3212" s="13">
        <f t="shared" si="202"/>
        <v>41061.165972222225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>
        <v>322</v>
      </c>
      <c r="L3213" t="s">
        <v>8267</v>
      </c>
      <c r="M3213">
        <f t="shared" si="200"/>
        <v>120</v>
      </c>
      <c r="N3213" s="12" t="s">
        <v>8315</v>
      </c>
      <c r="O3213" t="s">
        <v>8316</v>
      </c>
      <c r="P3213" s="13">
        <f t="shared" si="201"/>
        <v>41834.586574074077</v>
      </c>
      <c r="Q3213" s="13">
        <f t="shared" si="202"/>
        <v>41866.083333333336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>
        <v>94</v>
      </c>
      <c r="L3214" t="s">
        <v>8267</v>
      </c>
      <c r="M3214">
        <f t="shared" si="200"/>
        <v>126</v>
      </c>
      <c r="N3214" s="12" t="s">
        <v>8315</v>
      </c>
      <c r="O3214" t="s">
        <v>8316</v>
      </c>
      <c r="P3214" s="13">
        <f t="shared" si="201"/>
        <v>41829.795729166668</v>
      </c>
      <c r="Q3214" s="13">
        <f t="shared" si="202"/>
        <v>41859.795729166668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>
        <v>47</v>
      </c>
      <c r="L3215" t="s">
        <v>8267</v>
      </c>
      <c r="M3215">
        <f t="shared" si="200"/>
        <v>100</v>
      </c>
      <c r="N3215" s="12" t="s">
        <v>8315</v>
      </c>
      <c r="O3215" t="s">
        <v>8316</v>
      </c>
      <c r="P3215" s="13">
        <f t="shared" si="201"/>
        <v>42171.763414351852</v>
      </c>
      <c r="Q3215" s="13">
        <f t="shared" si="202"/>
        <v>42211.763414351852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>
        <v>115</v>
      </c>
      <c r="L3216" t="s">
        <v>8267</v>
      </c>
      <c r="M3216">
        <f t="shared" si="200"/>
        <v>102</v>
      </c>
      <c r="N3216" s="12" t="s">
        <v>8315</v>
      </c>
      <c r="O3216" t="s">
        <v>8316</v>
      </c>
      <c r="P3216" s="13">
        <f t="shared" si="201"/>
        <v>42337.792511574073</v>
      </c>
      <c r="Q3216" s="13">
        <f t="shared" si="202"/>
        <v>42374.996527777781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>
        <v>134</v>
      </c>
      <c r="L3217" t="s">
        <v>8267</v>
      </c>
      <c r="M3217">
        <f t="shared" si="200"/>
        <v>100</v>
      </c>
      <c r="N3217" s="12" t="s">
        <v>8315</v>
      </c>
      <c r="O3217" t="s">
        <v>8316</v>
      </c>
      <c r="P3217" s="13">
        <f t="shared" si="201"/>
        <v>42219.665173611109</v>
      </c>
      <c r="Q3217" s="13">
        <f t="shared" si="202"/>
        <v>42257.165972222225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>
        <v>35</v>
      </c>
      <c r="L3218" t="s">
        <v>8267</v>
      </c>
      <c r="M3218">
        <f t="shared" si="200"/>
        <v>100</v>
      </c>
      <c r="N3218" s="12" t="s">
        <v>8315</v>
      </c>
      <c r="O3218" t="s">
        <v>8316</v>
      </c>
      <c r="P3218" s="13">
        <f t="shared" si="201"/>
        <v>42165.462627314817</v>
      </c>
      <c r="Q3218" s="13">
        <f t="shared" si="202"/>
        <v>42196.604166666672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>
        <v>104</v>
      </c>
      <c r="L3219" t="s">
        <v>8267</v>
      </c>
      <c r="M3219">
        <f t="shared" si="200"/>
        <v>116</v>
      </c>
      <c r="N3219" s="12" t="s">
        <v>8315</v>
      </c>
      <c r="O3219" t="s">
        <v>8316</v>
      </c>
      <c r="P3219" s="13">
        <f t="shared" si="201"/>
        <v>42648.546111111107</v>
      </c>
      <c r="Q3219" s="13">
        <f t="shared" si="202"/>
        <v>42678.546111111107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>
        <v>184</v>
      </c>
      <c r="L3220" t="s">
        <v>8267</v>
      </c>
      <c r="M3220">
        <f t="shared" si="200"/>
        <v>102</v>
      </c>
      <c r="N3220" s="12" t="s">
        <v>8315</v>
      </c>
      <c r="O3220" t="s">
        <v>8316</v>
      </c>
      <c r="P3220" s="13">
        <f t="shared" si="201"/>
        <v>41971.002152777779</v>
      </c>
      <c r="Q3220" s="13">
        <f t="shared" si="202"/>
        <v>42004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>
        <v>119</v>
      </c>
      <c r="L3221" t="s">
        <v>8267</v>
      </c>
      <c r="M3221">
        <f t="shared" si="200"/>
        <v>100</v>
      </c>
      <c r="N3221" s="12" t="s">
        <v>8315</v>
      </c>
      <c r="O3221" t="s">
        <v>8316</v>
      </c>
      <c r="P3221" s="13">
        <f t="shared" si="201"/>
        <v>42050.983182870375</v>
      </c>
      <c r="Q3221" s="13">
        <f t="shared" si="202"/>
        <v>42085.941516203704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>
        <v>59</v>
      </c>
      <c r="L3222" t="s">
        <v>8267</v>
      </c>
      <c r="M3222">
        <f t="shared" si="200"/>
        <v>101</v>
      </c>
      <c r="N3222" s="12" t="s">
        <v>8315</v>
      </c>
      <c r="O3222" t="s">
        <v>8316</v>
      </c>
      <c r="P3222" s="13">
        <f t="shared" si="201"/>
        <v>42772.833379629628</v>
      </c>
      <c r="Q3222" s="13">
        <f t="shared" si="202"/>
        <v>42806.875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>
        <v>113</v>
      </c>
      <c r="L3223" t="s">
        <v>8267</v>
      </c>
      <c r="M3223">
        <f t="shared" si="200"/>
        <v>103</v>
      </c>
      <c r="N3223" s="12" t="s">
        <v>8315</v>
      </c>
      <c r="O3223" t="s">
        <v>8316</v>
      </c>
      <c r="P3223" s="13">
        <f t="shared" si="201"/>
        <v>42155.696793981479</v>
      </c>
      <c r="Q3223" s="13">
        <f t="shared" si="202"/>
        <v>42190.696793981479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>
        <v>84</v>
      </c>
      <c r="L3224" t="s">
        <v>8267</v>
      </c>
      <c r="M3224">
        <f t="shared" si="200"/>
        <v>125</v>
      </c>
      <c r="N3224" s="12" t="s">
        <v>8315</v>
      </c>
      <c r="O3224" t="s">
        <v>8316</v>
      </c>
      <c r="P3224" s="13">
        <f t="shared" si="201"/>
        <v>42270.582141203704</v>
      </c>
      <c r="Q3224" s="13">
        <f t="shared" si="202"/>
        <v>42301.895138888889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>
        <v>74</v>
      </c>
      <c r="L3225" t="s">
        <v>8267</v>
      </c>
      <c r="M3225">
        <f t="shared" si="200"/>
        <v>110</v>
      </c>
      <c r="N3225" s="12" t="s">
        <v>8315</v>
      </c>
      <c r="O3225" t="s">
        <v>8316</v>
      </c>
      <c r="P3225" s="13">
        <f t="shared" si="201"/>
        <v>42206.835370370376</v>
      </c>
      <c r="Q3225" s="13">
        <f t="shared" si="202"/>
        <v>42236.835370370376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>
        <v>216</v>
      </c>
      <c r="L3226" t="s">
        <v>8267</v>
      </c>
      <c r="M3226">
        <f t="shared" si="200"/>
        <v>102</v>
      </c>
      <c r="N3226" s="12" t="s">
        <v>8315</v>
      </c>
      <c r="O3226" t="s">
        <v>8316</v>
      </c>
      <c r="P3226" s="13">
        <f t="shared" si="201"/>
        <v>42697.850844907407</v>
      </c>
      <c r="Q3226" s="13">
        <f t="shared" si="202"/>
        <v>42745.208333333328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>
        <v>39</v>
      </c>
      <c r="L3227" t="s">
        <v>8267</v>
      </c>
      <c r="M3227">
        <f t="shared" si="200"/>
        <v>102</v>
      </c>
      <c r="N3227" s="12" t="s">
        <v>8315</v>
      </c>
      <c r="O3227" t="s">
        <v>8316</v>
      </c>
      <c r="P3227" s="13">
        <f t="shared" si="201"/>
        <v>42503.559467592597</v>
      </c>
      <c r="Q3227" s="13">
        <f t="shared" si="202"/>
        <v>42524.875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>
        <v>21</v>
      </c>
      <c r="L3228" t="s">
        <v>8267</v>
      </c>
      <c r="M3228">
        <f t="shared" si="200"/>
        <v>104</v>
      </c>
      <c r="N3228" s="12" t="s">
        <v>8315</v>
      </c>
      <c r="O3228" t="s">
        <v>8316</v>
      </c>
      <c r="P3228" s="13">
        <f t="shared" si="201"/>
        <v>42277.583472222221</v>
      </c>
      <c r="Q3228" s="13">
        <f t="shared" si="202"/>
        <v>42307.583472222221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>
        <v>30</v>
      </c>
      <c r="L3229" t="s">
        <v>8267</v>
      </c>
      <c r="M3229">
        <f t="shared" si="200"/>
        <v>125</v>
      </c>
      <c r="N3229" s="12" t="s">
        <v>8315</v>
      </c>
      <c r="O3229" t="s">
        <v>8316</v>
      </c>
      <c r="P3229" s="13">
        <f t="shared" si="201"/>
        <v>42722.882361111115</v>
      </c>
      <c r="Q3229" s="13">
        <f t="shared" si="202"/>
        <v>42752.882361111115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>
        <v>37</v>
      </c>
      <c r="L3230" t="s">
        <v>8267</v>
      </c>
      <c r="M3230">
        <f t="shared" si="200"/>
        <v>102</v>
      </c>
      <c r="N3230" s="12" t="s">
        <v>8315</v>
      </c>
      <c r="O3230" t="s">
        <v>8316</v>
      </c>
      <c r="P3230" s="13">
        <f t="shared" si="201"/>
        <v>42323.70930555556</v>
      </c>
      <c r="Q3230" s="13">
        <f t="shared" si="202"/>
        <v>42355.207638888889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>
        <v>202</v>
      </c>
      <c r="L3231" t="s">
        <v>8267</v>
      </c>
      <c r="M3231">
        <f t="shared" si="200"/>
        <v>108</v>
      </c>
      <c r="N3231" s="12" t="s">
        <v>8315</v>
      </c>
      <c r="O3231" t="s">
        <v>8316</v>
      </c>
      <c r="P3231" s="13">
        <f t="shared" si="201"/>
        <v>41933.291643518518</v>
      </c>
      <c r="Q3231" s="13">
        <f t="shared" si="202"/>
        <v>41963.333310185189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>
        <v>37</v>
      </c>
      <c r="L3232" t="s">
        <v>8267</v>
      </c>
      <c r="M3232">
        <f t="shared" si="200"/>
        <v>110</v>
      </c>
      <c r="N3232" s="12" t="s">
        <v>8315</v>
      </c>
      <c r="O3232" t="s">
        <v>8316</v>
      </c>
      <c r="P3232" s="13">
        <f t="shared" si="201"/>
        <v>41898.168125000004</v>
      </c>
      <c r="Q3232" s="13">
        <f t="shared" si="202"/>
        <v>41913.165972222225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>
        <v>28</v>
      </c>
      <c r="L3233" t="s">
        <v>8267</v>
      </c>
      <c r="M3233">
        <f t="shared" si="200"/>
        <v>161</v>
      </c>
      <c r="N3233" s="12" t="s">
        <v>8315</v>
      </c>
      <c r="O3233" t="s">
        <v>8316</v>
      </c>
      <c r="P3233" s="13">
        <f t="shared" si="201"/>
        <v>42446.943831018521</v>
      </c>
      <c r="Q3233" s="13">
        <f t="shared" si="202"/>
        <v>42476.943831018521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>
        <v>26</v>
      </c>
      <c r="L3234" t="s">
        <v>8267</v>
      </c>
      <c r="M3234">
        <f t="shared" si="200"/>
        <v>131</v>
      </c>
      <c r="N3234" s="12" t="s">
        <v>8315</v>
      </c>
      <c r="O3234" t="s">
        <v>8316</v>
      </c>
      <c r="P3234" s="13">
        <f t="shared" si="201"/>
        <v>42463.81385416667</v>
      </c>
      <c r="Q3234" s="13">
        <f t="shared" si="202"/>
        <v>42494.165972222225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>
        <v>61</v>
      </c>
      <c r="L3235" t="s">
        <v>8267</v>
      </c>
      <c r="M3235">
        <f t="shared" si="200"/>
        <v>119</v>
      </c>
      <c r="N3235" s="12" t="s">
        <v>8315</v>
      </c>
      <c r="O3235" t="s">
        <v>8316</v>
      </c>
      <c r="P3235" s="13">
        <f t="shared" si="201"/>
        <v>42766.805034722223</v>
      </c>
      <c r="Q3235" s="13">
        <f t="shared" si="202"/>
        <v>42796.805034722223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>
        <v>115</v>
      </c>
      <c r="L3236" t="s">
        <v>8267</v>
      </c>
      <c r="M3236">
        <f t="shared" si="200"/>
        <v>100</v>
      </c>
      <c r="N3236" s="12" t="s">
        <v>8315</v>
      </c>
      <c r="O3236" t="s">
        <v>8316</v>
      </c>
      <c r="P3236" s="13">
        <f t="shared" si="201"/>
        <v>42734.789444444439</v>
      </c>
      <c r="Q3236" s="13">
        <f t="shared" si="202"/>
        <v>42767.979861111111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>
        <v>181</v>
      </c>
      <c r="L3237" t="s">
        <v>8267</v>
      </c>
      <c r="M3237">
        <f t="shared" si="200"/>
        <v>103</v>
      </c>
      <c r="N3237" s="12" t="s">
        <v>8315</v>
      </c>
      <c r="O3237" t="s">
        <v>8316</v>
      </c>
      <c r="P3237" s="13">
        <f t="shared" si="201"/>
        <v>42522.347812499997</v>
      </c>
      <c r="Q3237" s="13">
        <f t="shared" si="202"/>
        <v>42552.347812499997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>
        <v>110</v>
      </c>
      <c r="L3238" t="s">
        <v>8267</v>
      </c>
      <c r="M3238">
        <f t="shared" si="200"/>
        <v>101</v>
      </c>
      <c r="N3238" s="12" t="s">
        <v>8315</v>
      </c>
      <c r="O3238" t="s">
        <v>8316</v>
      </c>
      <c r="P3238" s="13">
        <f t="shared" si="201"/>
        <v>42702.917048611111</v>
      </c>
      <c r="Q3238" s="13">
        <f t="shared" si="202"/>
        <v>42732.917048611111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>
        <v>269</v>
      </c>
      <c r="L3239" t="s">
        <v>8267</v>
      </c>
      <c r="M3239">
        <f t="shared" si="200"/>
        <v>101</v>
      </c>
      <c r="N3239" s="12" t="s">
        <v>8315</v>
      </c>
      <c r="O3239" t="s">
        <v>8316</v>
      </c>
      <c r="P3239" s="13">
        <f t="shared" si="201"/>
        <v>42252.474351851852</v>
      </c>
      <c r="Q3239" s="13">
        <f t="shared" si="202"/>
        <v>42276.165972222225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>
        <v>79</v>
      </c>
      <c r="L3240" t="s">
        <v>8267</v>
      </c>
      <c r="M3240">
        <f t="shared" si="200"/>
        <v>112</v>
      </c>
      <c r="N3240" s="12" t="s">
        <v>8315</v>
      </c>
      <c r="O3240" t="s">
        <v>8316</v>
      </c>
      <c r="P3240" s="13">
        <f t="shared" si="201"/>
        <v>42156.510393518518</v>
      </c>
      <c r="Q3240" s="13">
        <f t="shared" si="202"/>
        <v>42186.510393518518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>
        <v>104</v>
      </c>
      <c r="L3241" t="s">
        <v>8267</v>
      </c>
      <c r="M3241">
        <f t="shared" si="200"/>
        <v>106</v>
      </c>
      <c r="N3241" s="12" t="s">
        <v>8315</v>
      </c>
      <c r="O3241" t="s">
        <v>8316</v>
      </c>
      <c r="P3241" s="13">
        <f t="shared" si="201"/>
        <v>42278.089039351849</v>
      </c>
      <c r="Q3241" s="13">
        <f t="shared" si="202"/>
        <v>42302.999305555553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>
        <v>34</v>
      </c>
      <c r="L3242" t="s">
        <v>8267</v>
      </c>
      <c r="M3242">
        <f t="shared" si="200"/>
        <v>101</v>
      </c>
      <c r="N3242" s="12" t="s">
        <v>8315</v>
      </c>
      <c r="O3242" t="s">
        <v>8316</v>
      </c>
      <c r="P3242" s="13">
        <f t="shared" si="201"/>
        <v>42754.693842592591</v>
      </c>
      <c r="Q3242" s="13">
        <f t="shared" si="202"/>
        <v>42782.958333333328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>
        <v>167</v>
      </c>
      <c r="L3243" t="s">
        <v>8267</v>
      </c>
      <c r="M3243">
        <f t="shared" si="200"/>
        <v>115</v>
      </c>
      <c r="N3243" s="12" t="s">
        <v>8315</v>
      </c>
      <c r="O3243" t="s">
        <v>8316</v>
      </c>
      <c r="P3243" s="13">
        <f t="shared" si="201"/>
        <v>41893.324884259258</v>
      </c>
      <c r="Q3243" s="13">
        <f t="shared" si="202"/>
        <v>41926.290972222225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>
        <v>183</v>
      </c>
      <c r="L3244" t="s">
        <v>8267</v>
      </c>
      <c r="M3244">
        <f t="shared" si="200"/>
        <v>127</v>
      </c>
      <c r="N3244" s="12" t="s">
        <v>8315</v>
      </c>
      <c r="O3244" t="s">
        <v>8316</v>
      </c>
      <c r="P3244" s="13">
        <f t="shared" si="201"/>
        <v>41871.755694444444</v>
      </c>
      <c r="Q3244" s="13">
        <f t="shared" si="202"/>
        <v>41901.755694444444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>
        <v>71</v>
      </c>
      <c r="L3245" t="s">
        <v>8267</v>
      </c>
      <c r="M3245">
        <f t="shared" si="200"/>
        <v>103</v>
      </c>
      <c r="N3245" s="12" t="s">
        <v>8315</v>
      </c>
      <c r="O3245" t="s">
        <v>8316</v>
      </c>
      <c r="P3245" s="13">
        <f t="shared" si="201"/>
        <v>42262.096782407403</v>
      </c>
      <c r="Q3245" s="13">
        <f t="shared" si="202"/>
        <v>42286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>
        <v>69</v>
      </c>
      <c r="L3246" t="s">
        <v>8267</v>
      </c>
      <c r="M3246">
        <f t="shared" si="200"/>
        <v>103</v>
      </c>
      <c r="N3246" s="12" t="s">
        <v>8315</v>
      </c>
      <c r="O3246" t="s">
        <v>8316</v>
      </c>
      <c r="P3246" s="13">
        <f t="shared" si="201"/>
        <v>42675.694236111114</v>
      </c>
      <c r="Q3246" s="13">
        <f t="shared" si="202"/>
        <v>42705.735902777778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>
        <v>270</v>
      </c>
      <c r="L3247" t="s">
        <v>8267</v>
      </c>
      <c r="M3247">
        <f t="shared" si="200"/>
        <v>104</v>
      </c>
      <c r="N3247" s="12" t="s">
        <v>8315</v>
      </c>
      <c r="O3247" t="s">
        <v>8316</v>
      </c>
      <c r="P3247" s="13">
        <f t="shared" si="201"/>
        <v>42135.60020833333</v>
      </c>
      <c r="Q3247" s="13">
        <f t="shared" si="202"/>
        <v>42167.083333333328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>
        <v>193</v>
      </c>
      <c r="L3248" t="s">
        <v>8267</v>
      </c>
      <c r="M3248">
        <f t="shared" si="200"/>
        <v>111</v>
      </c>
      <c r="N3248" s="12" t="s">
        <v>8315</v>
      </c>
      <c r="O3248" t="s">
        <v>8316</v>
      </c>
      <c r="P3248" s="13">
        <f t="shared" si="201"/>
        <v>42230.472222222219</v>
      </c>
      <c r="Q3248" s="13">
        <f t="shared" si="202"/>
        <v>42259.165972222225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>
        <v>57</v>
      </c>
      <c r="L3249" t="s">
        <v>8267</v>
      </c>
      <c r="M3249">
        <f t="shared" si="200"/>
        <v>106</v>
      </c>
      <c r="N3249" s="12" t="s">
        <v>8315</v>
      </c>
      <c r="O3249" t="s">
        <v>8316</v>
      </c>
      <c r="P3249" s="13">
        <f t="shared" si="201"/>
        <v>42167.434166666666</v>
      </c>
      <c r="Q3249" s="13">
        <f t="shared" si="202"/>
        <v>42197.434166666666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>
        <v>200</v>
      </c>
      <c r="L3250" t="s">
        <v>8267</v>
      </c>
      <c r="M3250">
        <f t="shared" si="200"/>
        <v>101</v>
      </c>
      <c r="N3250" s="12" t="s">
        <v>8315</v>
      </c>
      <c r="O3250" t="s">
        <v>8316</v>
      </c>
      <c r="P3250" s="13">
        <f t="shared" si="201"/>
        <v>42068.888391203705</v>
      </c>
      <c r="Q3250" s="13">
        <f t="shared" si="202"/>
        <v>42098.846724537041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>
        <v>88</v>
      </c>
      <c r="L3251" t="s">
        <v>8267</v>
      </c>
      <c r="M3251">
        <f t="shared" si="200"/>
        <v>105</v>
      </c>
      <c r="N3251" s="12" t="s">
        <v>8315</v>
      </c>
      <c r="O3251" t="s">
        <v>8316</v>
      </c>
      <c r="P3251" s="13">
        <f t="shared" si="201"/>
        <v>42145.746689814812</v>
      </c>
      <c r="Q3251" s="13">
        <f t="shared" si="202"/>
        <v>42175.746689814812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>
        <v>213</v>
      </c>
      <c r="L3252" t="s">
        <v>8267</v>
      </c>
      <c r="M3252">
        <f t="shared" si="200"/>
        <v>102</v>
      </c>
      <c r="N3252" s="12" t="s">
        <v>8315</v>
      </c>
      <c r="O3252" t="s">
        <v>8316</v>
      </c>
      <c r="P3252" s="13">
        <f t="shared" si="201"/>
        <v>41918.742175925923</v>
      </c>
      <c r="Q3252" s="13">
        <f t="shared" si="202"/>
        <v>41948.783842592595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>
        <v>20</v>
      </c>
      <c r="L3253" t="s">
        <v>8267</v>
      </c>
      <c r="M3253">
        <f t="shared" si="200"/>
        <v>111</v>
      </c>
      <c r="N3253" s="12" t="s">
        <v>8315</v>
      </c>
      <c r="O3253" t="s">
        <v>8316</v>
      </c>
      <c r="P3253" s="13">
        <f t="shared" si="201"/>
        <v>42146.731087962966</v>
      </c>
      <c r="Q3253" s="13">
        <f t="shared" si="202"/>
        <v>42176.731087962966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>
        <v>50</v>
      </c>
      <c r="L3254" t="s">
        <v>8267</v>
      </c>
      <c r="M3254">
        <f t="shared" si="200"/>
        <v>128</v>
      </c>
      <c r="N3254" s="12" t="s">
        <v>8315</v>
      </c>
      <c r="O3254" t="s">
        <v>8316</v>
      </c>
      <c r="P3254" s="13">
        <f t="shared" si="201"/>
        <v>42590.472685185188</v>
      </c>
      <c r="Q3254" s="13">
        <f t="shared" si="202"/>
        <v>42620.472685185188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>
        <v>115</v>
      </c>
      <c r="L3255" t="s">
        <v>8267</v>
      </c>
      <c r="M3255">
        <f t="shared" si="200"/>
        <v>102</v>
      </c>
      <c r="N3255" s="12" t="s">
        <v>8315</v>
      </c>
      <c r="O3255" t="s">
        <v>8316</v>
      </c>
      <c r="P3255" s="13">
        <f t="shared" si="201"/>
        <v>42602.576712962968</v>
      </c>
      <c r="Q3255" s="13">
        <f t="shared" si="202"/>
        <v>42621.15625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>
        <v>186</v>
      </c>
      <c r="L3256" t="s">
        <v>8267</v>
      </c>
      <c r="M3256">
        <f t="shared" si="200"/>
        <v>101</v>
      </c>
      <c r="N3256" s="12" t="s">
        <v>8315</v>
      </c>
      <c r="O3256" t="s">
        <v>8316</v>
      </c>
      <c r="P3256" s="13">
        <f t="shared" si="201"/>
        <v>42059.085752314815</v>
      </c>
      <c r="Q3256" s="13">
        <f t="shared" si="202"/>
        <v>42089.044085648144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>
        <v>18</v>
      </c>
      <c r="L3257" t="s">
        <v>8267</v>
      </c>
      <c r="M3257">
        <f t="shared" si="200"/>
        <v>175</v>
      </c>
      <c r="N3257" s="12" t="s">
        <v>8315</v>
      </c>
      <c r="O3257" t="s">
        <v>8316</v>
      </c>
      <c r="P3257" s="13">
        <f t="shared" si="201"/>
        <v>41889.768229166664</v>
      </c>
      <c r="Q3257" s="13">
        <f t="shared" si="202"/>
        <v>41919.768229166664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>
        <v>176</v>
      </c>
      <c r="L3258" t="s">
        <v>8267</v>
      </c>
      <c r="M3258">
        <f t="shared" si="200"/>
        <v>128</v>
      </c>
      <c r="N3258" s="12" t="s">
        <v>8315</v>
      </c>
      <c r="O3258" t="s">
        <v>8316</v>
      </c>
      <c r="P3258" s="13">
        <f t="shared" si="201"/>
        <v>42144.573807870373</v>
      </c>
      <c r="Q3258" s="13">
        <f t="shared" si="202"/>
        <v>42166.165972222225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>
        <v>41</v>
      </c>
      <c r="L3259" t="s">
        <v>8267</v>
      </c>
      <c r="M3259">
        <f t="shared" si="200"/>
        <v>106</v>
      </c>
      <c r="N3259" s="12" t="s">
        <v>8315</v>
      </c>
      <c r="O3259" t="s">
        <v>8316</v>
      </c>
      <c r="P3259" s="13">
        <f t="shared" si="201"/>
        <v>42758.559629629628</v>
      </c>
      <c r="Q3259" s="13">
        <f t="shared" si="202"/>
        <v>42788.559629629628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>
        <v>75</v>
      </c>
      <c r="L3260" t="s">
        <v>8267</v>
      </c>
      <c r="M3260">
        <f t="shared" si="200"/>
        <v>105</v>
      </c>
      <c r="N3260" s="12" t="s">
        <v>8315</v>
      </c>
      <c r="O3260" t="s">
        <v>8316</v>
      </c>
      <c r="P3260" s="13">
        <f t="shared" si="201"/>
        <v>41982.887280092589</v>
      </c>
      <c r="Q3260" s="13">
        <f t="shared" si="202"/>
        <v>42012.887280092589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>
        <v>97</v>
      </c>
      <c r="L3261" t="s">
        <v>8267</v>
      </c>
      <c r="M3261">
        <f t="shared" si="200"/>
        <v>106</v>
      </c>
      <c r="N3261" s="12" t="s">
        <v>8315</v>
      </c>
      <c r="O3261" t="s">
        <v>8316</v>
      </c>
      <c r="P3261" s="13">
        <f t="shared" si="201"/>
        <v>42614.760937500003</v>
      </c>
      <c r="Q3261" s="13">
        <f t="shared" si="202"/>
        <v>42644.165972222225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>
        <v>73</v>
      </c>
      <c r="L3262" t="s">
        <v>8267</v>
      </c>
      <c r="M3262">
        <f t="shared" si="200"/>
        <v>109</v>
      </c>
      <c r="N3262" s="12" t="s">
        <v>8315</v>
      </c>
      <c r="O3262" t="s">
        <v>8316</v>
      </c>
      <c r="P3262" s="13">
        <f t="shared" si="201"/>
        <v>42303.672662037032</v>
      </c>
      <c r="Q3262" s="13">
        <f t="shared" si="202"/>
        <v>42338.714328703703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>
        <v>49</v>
      </c>
      <c r="L3263" t="s">
        <v>8267</v>
      </c>
      <c r="M3263">
        <f t="shared" si="200"/>
        <v>100</v>
      </c>
      <c r="N3263" s="12" t="s">
        <v>8315</v>
      </c>
      <c r="O3263" t="s">
        <v>8316</v>
      </c>
      <c r="P3263" s="13">
        <f t="shared" si="201"/>
        <v>42171.725416666668</v>
      </c>
      <c r="Q3263" s="13">
        <f t="shared" si="202"/>
        <v>42201.725416666668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>
        <v>134</v>
      </c>
      <c r="L3264" t="s">
        <v>8267</v>
      </c>
      <c r="M3264">
        <f t="shared" si="200"/>
        <v>103</v>
      </c>
      <c r="N3264" s="12" t="s">
        <v>8315</v>
      </c>
      <c r="O3264" t="s">
        <v>8316</v>
      </c>
      <c r="P3264" s="13">
        <f t="shared" si="201"/>
        <v>41964.315532407403</v>
      </c>
      <c r="Q3264" s="13">
        <f t="shared" si="202"/>
        <v>41995.166666666672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>
        <v>68</v>
      </c>
      <c r="L3265" t="s">
        <v>8267</v>
      </c>
      <c r="M3265">
        <f t="shared" si="200"/>
        <v>112</v>
      </c>
      <c r="N3265" s="12" t="s">
        <v>8315</v>
      </c>
      <c r="O3265" t="s">
        <v>8316</v>
      </c>
      <c r="P3265" s="13">
        <f t="shared" si="201"/>
        <v>42284.516064814816</v>
      </c>
      <c r="Q3265" s="13">
        <f t="shared" si="202"/>
        <v>42307.875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>
        <v>49</v>
      </c>
      <c r="L3266" t="s">
        <v>8267</v>
      </c>
      <c r="M3266">
        <f t="shared" ref="M3266:M3329" si="204">ROUND(E3266/D3266*100,0)</f>
        <v>103</v>
      </c>
      <c r="N3266" s="12" t="s">
        <v>8315</v>
      </c>
      <c r="O3266" t="s">
        <v>8316</v>
      </c>
      <c r="P3266" s="13">
        <f t="shared" ref="P3266:P3329" si="205">(((J3266/60)/60)/24)+DATE(1970,1,1)</f>
        <v>42016.800208333334</v>
      </c>
      <c r="Q3266" s="13">
        <f t="shared" ref="Q3266:Q3329" si="206">(((I3266/60)/60)/24)+DATE(1970,1,1)</f>
        <v>42032.916666666672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>
        <v>63</v>
      </c>
      <c r="L3267" t="s">
        <v>8267</v>
      </c>
      <c r="M3267">
        <f t="shared" si="204"/>
        <v>164</v>
      </c>
      <c r="N3267" s="12" t="s">
        <v>8315</v>
      </c>
      <c r="O3267" t="s">
        <v>8316</v>
      </c>
      <c r="P3267" s="13">
        <f t="shared" si="205"/>
        <v>42311.711979166663</v>
      </c>
      <c r="Q3267" s="13">
        <f t="shared" si="206"/>
        <v>42341.708333333328</v>
      </c>
      <c r="R3267">
        <f t="shared" ref="R3267:R3330" si="207">YEAR(P3267)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>
        <v>163</v>
      </c>
      <c r="L3268" t="s">
        <v>8267</v>
      </c>
      <c r="M3268">
        <f t="shared" si="204"/>
        <v>131</v>
      </c>
      <c r="N3268" s="12" t="s">
        <v>8315</v>
      </c>
      <c r="O3268" t="s">
        <v>8316</v>
      </c>
      <c r="P3268" s="13">
        <f t="shared" si="205"/>
        <v>42136.536134259266</v>
      </c>
      <c r="Q3268" s="13">
        <f t="shared" si="206"/>
        <v>42167.875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>
        <v>288</v>
      </c>
      <c r="L3269" t="s">
        <v>8267</v>
      </c>
      <c r="M3269">
        <f t="shared" si="204"/>
        <v>102</v>
      </c>
      <c r="N3269" s="12" t="s">
        <v>8315</v>
      </c>
      <c r="O3269" t="s">
        <v>8316</v>
      </c>
      <c r="P3269" s="13">
        <f t="shared" si="205"/>
        <v>42172.757638888885</v>
      </c>
      <c r="Q3269" s="13">
        <f t="shared" si="206"/>
        <v>42202.757638888885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>
        <v>42</v>
      </c>
      <c r="L3270" t="s">
        <v>8267</v>
      </c>
      <c r="M3270">
        <f t="shared" si="204"/>
        <v>128</v>
      </c>
      <c r="N3270" s="12" t="s">
        <v>8315</v>
      </c>
      <c r="O3270" t="s">
        <v>8316</v>
      </c>
      <c r="P3270" s="13">
        <f t="shared" si="205"/>
        <v>42590.90425925926</v>
      </c>
      <c r="Q3270" s="13">
        <f t="shared" si="206"/>
        <v>42606.90425925926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>
        <v>70</v>
      </c>
      <c r="L3271" t="s">
        <v>8267</v>
      </c>
      <c r="M3271">
        <f t="shared" si="204"/>
        <v>102</v>
      </c>
      <c r="N3271" s="12" t="s">
        <v>8315</v>
      </c>
      <c r="O3271" t="s">
        <v>8316</v>
      </c>
      <c r="P3271" s="13">
        <f t="shared" si="205"/>
        <v>42137.395798611105</v>
      </c>
      <c r="Q3271" s="13">
        <f t="shared" si="206"/>
        <v>42171.458333333328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>
        <v>30</v>
      </c>
      <c r="L3272" t="s">
        <v>8267</v>
      </c>
      <c r="M3272">
        <f t="shared" si="204"/>
        <v>102</v>
      </c>
      <c r="N3272" s="12" t="s">
        <v>8315</v>
      </c>
      <c r="O3272" t="s">
        <v>8316</v>
      </c>
      <c r="P3272" s="13">
        <f t="shared" si="205"/>
        <v>42167.533159722225</v>
      </c>
      <c r="Q3272" s="13">
        <f t="shared" si="206"/>
        <v>42197.533159722225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>
        <v>51</v>
      </c>
      <c r="L3273" t="s">
        <v>8267</v>
      </c>
      <c r="M3273">
        <f t="shared" si="204"/>
        <v>130</v>
      </c>
      <c r="N3273" s="12" t="s">
        <v>8315</v>
      </c>
      <c r="O3273" t="s">
        <v>8316</v>
      </c>
      <c r="P3273" s="13">
        <f t="shared" si="205"/>
        <v>41915.437210648146</v>
      </c>
      <c r="Q3273" s="13">
        <f t="shared" si="206"/>
        <v>41945.478877314818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>
        <v>145</v>
      </c>
      <c r="L3274" t="s">
        <v>8267</v>
      </c>
      <c r="M3274">
        <f t="shared" si="204"/>
        <v>154</v>
      </c>
      <c r="N3274" s="12" t="s">
        <v>8315</v>
      </c>
      <c r="O3274" t="s">
        <v>8316</v>
      </c>
      <c r="P3274" s="13">
        <f t="shared" si="205"/>
        <v>42284.500104166669</v>
      </c>
      <c r="Q3274" s="13">
        <f t="shared" si="206"/>
        <v>42314.541770833333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>
        <v>21</v>
      </c>
      <c r="L3275" t="s">
        <v>8267</v>
      </c>
      <c r="M3275">
        <f t="shared" si="204"/>
        <v>107</v>
      </c>
      <c r="N3275" s="12" t="s">
        <v>8315</v>
      </c>
      <c r="O3275" t="s">
        <v>8316</v>
      </c>
      <c r="P3275" s="13">
        <f t="shared" si="205"/>
        <v>42611.801412037035</v>
      </c>
      <c r="Q3275" s="13">
        <f t="shared" si="206"/>
        <v>42627.791666666672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>
        <v>286</v>
      </c>
      <c r="L3276" t="s">
        <v>8267</v>
      </c>
      <c r="M3276">
        <f t="shared" si="204"/>
        <v>101</v>
      </c>
      <c r="N3276" s="12" t="s">
        <v>8315</v>
      </c>
      <c r="O3276" t="s">
        <v>8316</v>
      </c>
      <c r="P3276" s="13">
        <f t="shared" si="205"/>
        <v>42400.704537037032</v>
      </c>
      <c r="Q3276" s="13">
        <f t="shared" si="206"/>
        <v>42444.875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>
        <v>12</v>
      </c>
      <c r="L3277" t="s">
        <v>8267</v>
      </c>
      <c r="M3277">
        <f t="shared" si="204"/>
        <v>100</v>
      </c>
      <c r="N3277" s="12" t="s">
        <v>8315</v>
      </c>
      <c r="O3277" t="s">
        <v>8316</v>
      </c>
      <c r="P3277" s="13">
        <f t="shared" si="205"/>
        <v>42017.88045138889</v>
      </c>
      <c r="Q3277" s="13">
        <f t="shared" si="206"/>
        <v>42044.1875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>
        <v>100</v>
      </c>
      <c r="L3278" t="s">
        <v>8267</v>
      </c>
      <c r="M3278">
        <f t="shared" si="204"/>
        <v>117</v>
      </c>
      <c r="N3278" s="12" t="s">
        <v>8315</v>
      </c>
      <c r="O3278" t="s">
        <v>8316</v>
      </c>
      <c r="P3278" s="13">
        <f t="shared" si="205"/>
        <v>42426.949988425928</v>
      </c>
      <c r="Q3278" s="13">
        <f t="shared" si="206"/>
        <v>42461.165972222225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>
        <v>100</v>
      </c>
      <c r="L3279" t="s">
        <v>8267</v>
      </c>
      <c r="M3279">
        <f t="shared" si="204"/>
        <v>109</v>
      </c>
      <c r="N3279" s="12" t="s">
        <v>8315</v>
      </c>
      <c r="O3279" t="s">
        <v>8316</v>
      </c>
      <c r="P3279" s="13">
        <f t="shared" si="205"/>
        <v>41931.682939814818</v>
      </c>
      <c r="Q3279" s="13">
        <f t="shared" si="206"/>
        <v>41961.724606481483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>
        <v>34</v>
      </c>
      <c r="L3280" t="s">
        <v>8267</v>
      </c>
      <c r="M3280">
        <f t="shared" si="204"/>
        <v>103</v>
      </c>
      <c r="N3280" s="12" t="s">
        <v>8315</v>
      </c>
      <c r="O3280" t="s">
        <v>8316</v>
      </c>
      <c r="P3280" s="13">
        <f t="shared" si="205"/>
        <v>42124.848414351851</v>
      </c>
      <c r="Q3280" s="13">
        <f t="shared" si="206"/>
        <v>42154.848414351851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>
        <v>63</v>
      </c>
      <c r="L3281" t="s">
        <v>8267</v>
      </c>
      <c r="M3281">
        <f t="shared" si="204"/>
        <v>114</v>
      </c>
      <c r="N3281" s="12" t="s">
        <v>8315</v>
      </c>
      <c r="O3281" t="s">
        <v>8316</v>
      </c>
      <c r="P3281" s="13">
        <f t="shared" si="205"/>
        <v>42431.102534722217</v>
      </c>
      <c r="Q3281" s="13">
        <f t="shared" si="206"/>
        <v>42461.06086805556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>
        <v>30</v>
      </c>
      <c r="L3282" t="s">
        <v>8267</v>
      </c>
      <c r="M3282">
        <f t="shared" si="204"/>
        <v>103</v>
      </c>
      <c r="N3282" s="12" t="s">
        <v>8315</v>
      </c>
      <c r="O3282" t="s">
        <v>8316</v>
      </c>
      <c r="P3282" s="13">
        <f t="shared" si="205"/>
        <v>42121.756921296299</v>
      </c>
      <c r="Q3282" s="13">
        <f t="shared" si="206"/>
        <v>42156.208333333328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>
        <v>47</v>
      </c>
      <c r="L3283" t="s">
        <v>8267</v>
      </c>
      <c r="M3283">
        <f t="shared" si="204"/>
        <v>122</v>
      </c>
      <c r="N3283" s="12" t="s">
        <v>8315</v>
      </c>
      <c r="O3283" t="s">
        <v>8316</v>
      </c>
      <c r="P3283" s="13">
        <f t="shared" si="205"/>
        <v>42219.019733796296</v>
      </c>
      <c r="Q3283" s="13">
        <f t="shared" si="206"/>
        <v>42249.019733796296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>
        <v>237</v>
      </c>
      <c r="L3284" t="s">
        <v>8267</v>
      </c>
      <c r="M3284">
        <f t="shared" si="204"/>
        <v>103</v>
      </c>
      <c r="N3284" s="12" t="s">
        <v>8315</v>
      </c>
      <c r="O3284" t="s">
        <v>8316</v>
      </c>
      <c r="P3284" s="13">
        <f t="shared" si="205"/>
        <v>42445.19430555556</v>
      </c>
      <c r="Q3284" s="13">
        <f t="shared" si="206"/>
        <v>42489.19430555556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>
        <v>47</v>
      </c>
      <c r="L3285" t="s">
        <v>8267</v>
      </c>
      <c r="M3285">
        <f t="shared" si="204"/>
        <v>105</v>
      </c>
      <c r="N3285" s="12" t="s">
        <v>8315</v>
      </c>
      <c r="O3285" t="s">
        <v>8316</v>
      </c>
      <c r="P3285" s="13">
        <f t="shared" si="205"/>
        <v>42379.74418981481</v>
      </c>
      <c r="Q3285" s="13">
        <f t="shared" si="206"/>
        <v>42410.875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>
        <v>15</v>
      </c>
      <c r="L3286" t="s">
        <v>8267</v>
      </c>
      <c r="M3286">
        <f t="shared" si="204"/>
        <v>102</v>
      </c>
      <c r="N3286" s="12" t="s">
        <v>8315</v>
      </c>
      <c r="O3286" t="s">
        <v>8316</v>
      </c>
      <c r="P3286" s="13">
        <f t="shared" si="205"/>
        <v>42380.884872685187</v>
      </c>
      <c r="Q3286" s="13">
        <f t="shared" si="206"/>
        <v>42398.249305555553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>
        <v>81</v>
      </c>
      <c r="L3287" t="s">
        <v>8267</v>
      </c>
      <c r="M3287">
        <f t="shared" si="204"/>
        <v>112</v>
      </c>
      <c r="N3287" s="12" t="s">
        <v>8315</v>
      </c>
      <c r="O3287" t="s">
        <v>8316</v>
      </c>
      <c r="P3287" s="13">
        <f t="shared" si="205"/>
        <v>42762.942430555559</v>
      </c>
      <c r="Q3287" s="13">
        <f t="shared" si="206"/>
        <v>42794.208333333328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>
        <v>122</v>
      </c>
      <c r="L3288" t="s">
        <v>8267</v>
      </c>
      <c r="M3288">
        <f t="shared" si="204"/>
        <v>102</v>
      </c>
      <c r="N3288" s="12" t="s">
        <v>8315</v>
      </c>
      <c r="O3288" t="s">
        <v>8316</v>
      </c>
      <c r="P3288" s="13">
        <f t="shared" si="205"/>
        <v>42567.840069444443</v>
      </c>
      <c r="Q3288" s="13">
        <f t="shared" si="206"/>
        <v>42597.840069444443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>
        <v>34</v>
      </c>
      <c r="L3289" t="s">
        <v>8267</v>
      </c>
      <c r="M3289">
        <f t="shared" si="204"/>
        <v>100</v>
      </c>
      <c r="N3289" s="12" t="s">
        <v>8315</v>
      </c>
      <c r="O3289" t="s">
        <v>8316</v>
      </c>
      <c r="P3289" s="13">
        <f t="shared" si="205"/>
        <v>42311.750324074077</v>
      </c>
      <c r="Q3289" s="13">
        <f t="shared" si="206"/>
        <v>42336.750324074077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>
        <v>207</v>
      </c>
      <c r="L3290" t="s">
        <v>8267</v>
      </c>
      <c r="M3290">
        <f t="shared" si="204"/>
        <v>100</v>
      </c>
      <c r="N3290" s="12" t="s">
        <v>8315</v>
      </c>
      <c r="O3290" t="s">
        <v>8316</v>
      </c>
      <c r="P3290" s="13">
        <f t="shared" si="205"/>
        <v>42505.774479166663</v>
      </c>
      <c r="Q3290" s="13">
        <f t="shared" si="206"/>
        <v>42541.958333333328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>
        <v>25</v>
      </c>
      <c r="L3291" t="s">
        <v>8267</v>
      </c>
      <c r="M3291">
        <f t="shared" si="204"/>
        <v>133</v>
      </c>
      <c r="N3291" s="12" t="s">
        <v>8315</v>
      </c>
      <c r="O3291" t="s">
        <v>8316</v>
      </c>
      <c r="P3291" s="13">
        <f t="shared" si="205"/>
        <v>42758.368078703701</v>
      </c>
      <c r="Q3291" s="13">
        <f t="shared" si="206"/>
        <v>42786.368078703701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>
        <v>72</v>
      </c>
      <c r="L3292" t="s">
        <v>8267</v>
      </c>
      <c r="M3292">
        <f t="shared" si="204"/>
        <v>121</v>
      </c>
      <c r="N3292" s="12" t="s">
        <v>8315</v>
      </c>
      <c r="O3292" t="s">
        <v>8316</v>
      </c>
      <c r="P3292" s="13">
        <f t="shared" si="205"/>
        <v>42775.51494212963</v>
      </c>
      <c r="Q3292" s="13">
        <f t="shared" si="206"/>
        <v>42805.51494212963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>
        <v>14</v>
      </c>
      <c r="L3293" t="s">
        <v>8267</v>
      </c>
      <c r="M3293">
        <f t="shared" si="204"/>
        <v>114</v>
      </c>
      <c r="N3293" s="12" t="s">
        <v>8315</v>
      </c>
      <c r="O3293" t="s">
        <v>8316</v>
      </c>
      <c r="P3293" s="13">
        <f t="shared" si="205"/>
        <v>42232.702546296292</v>
      </c>
      <c r="Q3293" s="13">
        <f t="shared" si="206"/>
        <v>42264.165972222225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>
        <v>15</v>
      </c>
      <c r="L3294" t="s">
        <v>8267</v>
      </c>
      <c r="M3294">
        <f t="shared" si="204"/>
        <v>286</v>
      </c>
      <c r="N3294" s="12" t="s">
        <v>8315</v>
      </c>
      <c r="O3294" t="s">
        <v>8316</v>
      </c>
      <c r="P3294" s="13">
        <f t="shared" si="205"/>
        <v>42282.770231481481</v>
      </c>
      <c r="Q3294" s="13">
        <f t="shared" si="206"/>
        <v>42342.811898148153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>
        <v>91</v>
      </c>
      <c r="L3295" t="s">
        <v>8267</v>
      </c>
      <c r="M3295">
        <f t="shared" si="204"/>
        <v>170</v>
      </c>
      <c r="N3295" s="12" t="s">
        <v>8315</v>
      </c>
      <c r="O3295" t="s">
        <v>8316</v>
      </c>
      <c r="P3295" s="13">
        <f t="shared" si="205"/>
        <v>42768.425370370373</v>
      </c>
      <c r="Q3295" s="13">
        <f t="shared" si="206"/>
        <v>42798.425370370373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>
        <v>24</v>
      </c>
      <c r="L3296" t="s">
        <v>8267</v>
      </c>
      <c r="M3296">
        <f t="shared" si="204"/>
        <v>118</v>
      </c>
      <c r="N3296" s="12" t="s">
        <v>8315</v>
      </c>
      <c r="O3296" t="s">
        <v>8316</v>
      </c>
      <c r="P3296" s="13">
        <f t="shared" si="205"/>
        <v>42141.541134259256</v>
      </c>
      <c r="Q3296" s="13">
        <f t="shared" si="206"/>
        <v>42171.541134259256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>
        <v>27</v>
      </c>
      <c r="L3297" t="s">
        <v>8267</v>
      </c>
      <c r="M3297">
        <f t="shared" si="204"/>
        <v>103</v>
      </c>
      <c r="N3297" s="12" t="s">
        <v>8315</v>
      </c>
      <c r="O3297" t="s">
        <v>8316</v>
      </c>
      <c r="P3297" s="13">
        <f t="shared" si="205"/>
        <v>42609.442465277782</v>
      </c>
      <c r="Q3297" s="13">
        <f t="shared" si="206"/>
        <v>42639.442465277782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>
        <v>47</v>
      </c>
      <c r="L3298" t="s">
        <v>8267</v>
      </c>
      <c r="M3298">
        <f t="shared" si="204"/>
        <v>144</v>
      </c>
      <c r="N3298" s="12" t="s">
        <v>8315</v>
      </c>
      <c r="O3298" t="s">
        <v>8316</v>
      </c>
      <c r="P3298" s="13">
        <f t="shared" si="205"/>
        <v>42309.756620370375</v>
      </c>
      <c r="Q3298" s="13">
        <f t="shared" si="206"/>
        <v>42330.916666666672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>
        <v>44</v>
      </c>
      <c r="L3299" t="s">
        <v>8267</v>
      </c>
      <c r="M3299">
        <f t="shared" si="204"/>
        <v>100</v>
      </c>
      <c r="N3299" s="12" t="s">
        <v>8315</v>
      </c>
      <c r="O3299" t="s">
        <v>8316</v>
      </c>
      <c r="P3299" s="13">
        <f t="shared" si="205"/>
        <v>42193.771481481483</v>
      </c>
      <c r="Q3299" s="13">
        <f t="shared" si="206"/>
        <v>42212.957638888889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>
        <v>72</v>
      </c>
      <c r="L3300" t="s">
        <v>8267</v>
      </c>
      <c r="M3300">
        <f t="shared" si="204"/>
        <v>102</v>
      </c>
      <c r="N3300" s="12" t="s">
        <v>8315</v>
      </c>
      <c r="O3300" t="s">
        <v>8316</v>
      </c>
      <c r="P3300" s="13">
        <f t="shared" si="205"/>
        <v>42239.957962962959</v>
      </c>
      <c r="Q3300" s="13">
        <f t="shared" si="206"/>
        <v>42260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>
        <v>63</v>
      </c>
      <c r="L3301" t="s">
        <v>8267</v>
      </c>
      <c r="M3301">
        <f t="shared" si="204"/>
        <v>116</v>
      </c>
      <c r="N3301" s="12" t="s">
        <v>8315</v>
      </c>
      <c r="O3301" t="s">
        <v>8316</v>
      </c>
      <c r="P3301" s="13">
        <f t="shared" si="205"/>
        <v>42261.917395833334</v>
      </c>
      <c r="Q3301" s="13">
        <f t="shared" si="206"/>
        <v>42291.917395833334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>
        <v>88</v>
      </c>
      <c r="L3302" t="s">
        <v>8267</v>
      </c>
      <c r="M3302">
        <f t="shared" si="204"/>
        <v>136</v>
      </c>
      <c r="N3302" s="12" t="s">
        <v>8315</v>
      </c>
      <c r="O3302" t="s">
        <v>8316</v>
      </c>
      <c r="P3302" s="13">
        <f t="shared" si="205"/>
        <v>42102.743773148148</v>
      </c>
      <c r="Q3302" s="13">
        <f t="shared" si="206"/>
        <v>42123.743773148148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>
        <v>70</v>
      </c>
      <c r="L3303" t="s">
        <v>8267</v>
      </c>
      <c r="M3303">
        <f t="shared" si="204"/>
        <v>133</v>
      </c>
      <c r="N3303" s="12" t="s">
        <v>8315</v>
      </c>
      <c r="O3303" t="s">
        <v>8316</v>
      </c>
      <c r="P3303" s="13">
        <f t="shared" si="205"/>
        <v>42538.73583333334</v>
      </c>
      <c r="Q3303" s="13">
        <f t="shared" si="206"/>
        <v>42583.290972222225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>
        <v>50</v>
      </c>
      <c r="L3304" t="s">
        <v>8267</v>
      </c>
      <c r="M3304">
        <f t="shared" si="204"/>
        <v>103</v>
      </c>
      <c r="N3304" s="12" t="s">
        <v>8315</v>
      </c>
      <c r="O3304" t="s">
        <v>8316</v>
      </c>
      <c r="P3304" s="13">
        <f t="shared" si="205"/>
        <v>42681.35157407407</v>
      </c>
      <c r="Q3304" s="13">
        <f t="shared" si="206"/>
        <v>42711.35157407407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>
        <v>35</v>
      </c>
      <c r="L3305" t="s">
        <v>8267</v>
      </c>
      <c r="M3305">
        <f t="shared" si="204"/>
        <v>116</v>
      </c>
      <c r="N3305" s="12" t="s">
        <v>8315</v>
      </c>
      <c r="O3305" t="s">
        <v>8316</v>
      </c>
      <c r="P3305" s="13">
        <f t="shared" si="205"/>
        <v>42056.65143518518</v>
      </c>
      <c r="Q3305" s="13">
        <f t="shared" si="206"/>
        <v>42091.609768518523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>
        <v>175</v>
      </c>
      <c r="L3306" t="s">
        <v>8267</v>
      </c>
      <c r="M3306">
        <f t="shared" si="204"/>
        <v>105</v>
      </c>
      <c r="N3306" s="12" t="s">
        <v>8315</v>
      </c>
      <c r="O3306" t="s">
        <v>8316</v>
      </c>
      <c r="P3306" s="13">
        <f t="shared" si="205"/>
        <v>42696.624444444446</v>
      </c>
      <c r="Q3306" s="13">
        <f t="shared" si="206"/>
        <v>42726.624444444446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>
        <v>20</v>
      </c>
      <c r="L3307" t="s">
        <v>8267</v>
      </c>
      <c r="M3307">
        <f t="shared" si="204"/>
        <v>102</v>
      </c>
      <c r="N3307" s="12" t="s">
        <v>8315</v>
      </c>
      <c r="O3307" t="s">
        <v>8316</v>
      </c>
      <c r="P3307" s="13">
        <f t="shared" si="205"/>
        <v>42186.855879629627</v>
      </c>
      <c r="Q3307" s="13">
        <f t="shared" si="206"/>
        <v>42216.855879629627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>
        <v>54</v>
      </c>
      <c r="L3308" t="s">
        <v>8267</v>
      </c>
      <c r="M3308">
        <f t="shared" si="204"/>
        <v>175</v>
      </c>
      <c r="N3308" s="12" t="s">
        <v>8315</v>
      </c>
      <c r="O3308" t="s">
        <v>8316</v>
      </c>
      <c r="P3308" s="13">
        <f t="shared" si="205"/>
        <v>42493.219236111108</v>
      </c>
      <c r="Q3308" s="13">
        <f t="shared" si="206"/>
        <v>42531.125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>
        <v>20</v>
      </c>
      <c r="L3309" t="s">
        <v>8267</v>
      </c>
      <c r="M3309">
        <f t="shared" si="204"/>
        <v>107</v>
      </c>
      <c r="N3309" s="12" t="s">
        <v>8315</v>
      </c>
      <c r="O3309" t="s">
        <v>8316</v>
      </c>
      <c r="P3309" s="13">
        <f t="shared" si="205"/>
        <v>42475.057164351849</v>
      </c>
      <c r="Q3309" s="13">
        <f t="shared" si="206"/>
        <v>42505.057164351849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>
        <v>57</v>
      </c>
      <c r="L3310" t="s">
        <v>8267</v>
      </c>
      <c r="M3310">
        <f t="shared" si="204"/>
        <v>122</v>
      </c>
      <c r="N3310" s="12" t="s">
        <v>8315</v>
      </c>
      <c r="O3310" t="s">
        <v>8316</v>
      </c>
      <c r="P3310" s="13">
        <f t="shared" si="205"/>
        <v>42452.876909722225</v>
      </c>
      <c r="Q3310" s="13">
        <f t="shared" si="206"/>
        <v>42473.876909722225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>
        <v>31</v>
      </c>
      <c r="L3311" t="s">
        <v>8267</v>
      </c>
      <c r="M3311">
        <f t="shared" si="204"/>
        <v>159</v>
      </c>
      <c r="N3311" s="12" t="s">
        <v>8315</v>
      </c>
      <c r="O3311" t="s">
        <v>8316</v>
      </c>
      <c r="P3311" s="13">
        <f t="shared" si="205"/>
        <v>42628.650208333333</v>
      </c>
      <c r="Q3311" s="13">
        <f t="shared" si="206"/>
        <v>42659.650208333333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>
        <v>31</v>
      </c>
      <c r="L3312" t="s">
        <v>8267</v>
      </c>
      <c r="M3312">
        <f t="shared" si="204"/>
        <v>100</v>
      </c>
      <c r="N3312" s="12" t="s">
        <v>8315</v>
      </c>
      <c r="O3312" t="s">
        <v>8316</v>
      </c>
      <c r="P3312" s="13">
        <f t="shared" si="205"/>
        <v>42253.928530092591</v>
      </c>
      <c r="Q3312" s="13">
        <f t="shared" si="206"/>
        <v>42283.928530092591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>
        <v>45</v>
      </c>
      <c r="L3313" t="s">
        <v>8267</v>
      </c>
      <c r="M3313">
        <f t="shared" si="204"/>
        <v>110</v>
      </c>
      <c r="N3313" s="12" t="s">
        <v>8315</v>
      </c>
      <c r="O3313" t="s">
        <v>8316</v>
      </c>
      <c r="P3313" s="13">
        <f t="shared" si="205"/>
        <v>42264.29178240741</v>
      </c>
      <c r="Q3313" s="13">
        <f t="shared" si="206"/>
        <v>42294.29178240741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>
        <v>41</v>
      </c>
      <c r="L3314" t="s">
        <v>8267</v>
      </c>
      <c r="M3314">
        <f t="shared" si="204"/>
        <v>100</v>
      </c>
      <c r="N3314" s="12" t="s">
        <v>8315</v>
      </c>
      <c r="O3314" t="s">
        <v>8316</v>
      </c>
      <c r="P3314" s="13">
        <f t="shared" si="205"/>
        <v>42664.809560185182</v>
      </c>
      <c r="Q3314" s="13">
        <f t="shared" si="206"/>
        <v>42685.916666666672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>
        <v>29</v>
      </c>
      <c r="L3315" t="s">
        <v>8267</v>
      </c>
      <c r="M3315">
        <f t="shared" si="204"/>
        <v>116</v>
      </c>
      <c r="N3315" s="12" t="s">
        <v>8315</v>
      </c>
      <c r="O3315" t="s">
        <v>8316</v>
      </c>
      <c r="P3315" s="13">
        <f t="shared" si="205"/>
        <v>42382.244409722218</v>
      </c>
      <c r="Q3315" s="13">
        <f t="shared" si="206"/>
        <v>42396.041666666672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>
        <v>58</v>
      </c>
      <c r="L3316" t="s">
        <v>8267</v>
      </c>
      <c r="M3316">
        <f t="shared" si="204"/>
        <v>211</v>
      </c>
      <c r="N3316" s="12" t="s">
        <v>8315</v>
      </c>
      <c r="O3316" t="s">
        <v>8316</v>
      </c>
      <c r="P3316" s="13">
        <f t="shared" si="205"/>
        <v>42105.267488425925</v>
      </c>
      <c r="Q3316" s="13">
        <f t="shared" si="206"/>
        <v>42132.836805555555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>
        <v>89</v>
      </c>
      <c r="L3317" t="s">
        <v>8267</v>
      </c>
      <c r="M3317">
        <f t="shared" si="204"/>
        <v>110</v>
      </c>
      <c r="N3317" s="12" t="s">
        <v>8315</v>
      </c>
      <c r="O3317" t="s">
        <v>8316</v>
      </c>
      <c r="P3317" s="13">
        <f t="shared" si="205"/>
        <v>42466.303715277783</v>
      </c>
      <c r="Q3317" s="13">
        <f t="shared" si="206"/>
        <v>42496.303715277783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>
        <v>125</v>
      </c>
      <c r="L3318" t="s">
        <v>8267</v>
      </c>
      <c r="M3318">
        <f t="shared" si="204"/>
        <v>100</v>
      </c>
      <c r="N3318" s="12" t="s">
        <v>8315</v>
      </c>
      <c r="O3318" t="s">
        <v>8316</v>
      </c>
      <c r="P3318" s="13">
        <f t="shared" si="205"/>
        <v>41826.871238425927</v>
      </c>
      <c r="Q3318" s="13">
        <f t="shared" si="206"/>
        <v>41859.57916666667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>
        <v>18</v>
      </c>
      <c r="L3319" t="s">
        <v>8267</v>
      </c>
      <c r="M3319">
        <f t="shared" si="204"/>
        <v>106</v>
      </c>
      <c r="N3319" s="12" t="s">
        <v>8315</v>
      </c>
      <c r="O3319" t="s">
        <v>8316</v>
      </c>
      <c r="P3319" s="13">
        <f t="shared" si="205"/>
        <v>42499.039629629624</v>
      </c>
      <c r="Q3319" s="13">
        <f t="shared" si="206"/>
        <v>42529.039629629624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>
        <v>32</v>
      </c>
      <c r="L3320" t="s">
        <v>8267</v>
      </c>
      <c r="M3320">
        <f t="shared" si="204"/>
        <v>126</v>
      </c>
      <c r="N3320" s="12" t="s">
        <v>8315</v>
      </c>
      <c r="O3320" t="s">
        <v>8316</v>
      </c>
      <c r="P3320" s="13">
        <f t="shared" si="205"/>
        <v>42431.302002314813</v>
      </c>
      <c r="Q3320" s="13">
        <f t="shared" si="206"/>
        <v>42471.104166666672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>
        <v>16</v>
      </c>
      <c r="L3321" t="s">
        <v>8267</v>
      </c>
      <c r="M3321">
        <f t="shared" si="204"/>
        <v>108</v>
      </c>
      <c r="N3321" s="12" t="s">
        <v>8315</v>
      </c>
      <c r="O3321" t="s">
        <v>8316</v>
      </c>
      <c r="P3321" s="13">
        <f t="shared" si="205"/>
        <v>41990.585486111115</v>
      </c>
      <c r="Q3321" s="13">
        <f t="shared" si="206"/>
        <v>42035.585486111115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>
        <v>38</v>
      </c>
      <c r="L3322" t="s">
        <v>8267</v>
      </c>
      <c r="M3322">
        <f t="shared" si="204"/>
        <v>101</v>
      </c>
      <c r="N3322" s="12" t="s">
        <v>8315</v>
      </c>
      <c r="O3322" t="s">
        <v>8316</v>
      </c>
      <c r="P3322" s="13">
        <f t="shared" si="205"/>
        <v>42513.045798611114</v>
      </c>
      <c r="Q3322" s="13">
        <f t="shared" si="206"/>
        <v>42543.045798611114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>
        <v>15</v>
      </c>
      <c r="L3323" t="s">
        <v>8267</v>
      </c>
      <c r="M3323">
        <f t="shared" si="204"/>
        <v>107</v>
      </c>
      <c r="N3323" s="12" t="s">
        <v>8315</v>
      </c>
      <c r="O3323" t="s">
        <v>8316</v>
      </c>
      <c r="P3323" s="13">
        <f t="shared" si="205"/>
        <v>41914.100289351853</v>
      </c>
      <c r="Q3323" s="13">
        <f t="shared" si="206"/>
        <v>41928.165972222225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>
        <v>23</v>
      </c>
      <c r="L3324" t="s">
        <v>8267</v>
      </c>
      <c r="M3324">
        <f t="shared" si="204"/>
        <v>102</v>
      </c>
      <c r="N3324" s="12" t="s">
        <v>8315</v>
      </c>
      <c r="O3324" t="s">
        <v>8316</v>
      </c>
      <c r="P3324" s="13">
        <f t="shared" si="205"/>
        <v>42521.010370370372</v>
      </c>
      <c r="Q3324" s="13">
        <f t="shared" si="206"/>
        <v>42543.163194444445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>
        <v>49</v>
      </c>
      <c r="L3325" t="s">
        <v>8267</v>
      </c>
      <c r="M3325">
        <f t="shared" si="204"/>
        <v>126</v>
      </c>
      <c r="N3325" s="12" t="s">
        <v>8315</v>
      </c>
      <c r="O3325" t="s">
        <v>8316</v>
      </c>
      <c r="P3325" s="13">
        <f t="shared" si="205"/>
        <v>42608.36583333333</v>
      </c>
      <c r="Q3325" s="13">
        <f t="shared" si="206"/>
        <v>42638.36583333333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>
        <v>10</v>
      </c>
      <c r="L3326" t="s">
        <v>8267</v>
      </c>
      <c r="M3326">
        <f t="shared" si="204"/>
        <v>102</v>
      </c>
      <c r="N3326" s="12" t="s">
        <v>8315</v>
      </c>
      <c r="O3326" t="s">
        <v>8316</v>
      </c>
      <c r="P3326" s="13">
        <f t="shared" si="205"/>
        <v>42512.58321759259</v>
      </c>
      <c r="Q3326" s="13">
        <f t="shared" si="206"/>
        <v>42526.58321759259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>
        <v>15</v>
      </c>
      <c r="L3327" t="s">
        <v>8267</v>
      </c>
      <c r="M3327">
        <f t="shared" si="204"/>
        <v>113</v>
      </c>
      <c r="N3327" s="12" t="s">
        <v>8315</v>
      </c>
      <c r="O3327" t="s">
        <v>8316</v>
      </c>
      <c r="P3327" s="13">
        <f t="shared" si="205"/>
        <v>42064.785613425927</v>
      </c>
      <c r="Q3327" s="13">
        <f t="shared" si="206"/>
        <v>42099.743946759263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>
        <v>57</v>
      </c>
      <c r="L3328" t="s">
        <v>8267</v>
      </c>
      <c r="M3328">
        <f t="shared" si="204"/>
        <v>101</v>
      </c>
      <c r="N3328" s="12" t="s">
        <v>8315</v>
      </c>
      <c r="O3328" t="s">
        <v>8316</v>
      </c>
      <c r="P3328" s="13">
        <f t="shared" si="205"/>
        <v>42041.714178240742</v>
      </c>
      <c r="Q3328" s="13">
        <f t="shared" si="206"/>
        <v>42071.67251157407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>
        <v>33</v>
      </c>
      <c r="L3329" t="s">
        <v>8267</v>
      </c>
      <c r="M3329">
        <f t="shared" si="204"/>
        <v>101</v>
      </c>
      <c r="N3329" s="12" t="s">
        <v>8315</v>
      </c>
      <c r="O3329" t="s">
        <v>8316</v>
      </c>
      <c r="P3329" s="13">
        <f t="shared" si="205"/>
        <v>42468.374606481477</v>
      </c>
      <c r="Q3329" s="13">
        <f t="shared" si="206"/>
        <v>42498.374606481477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>
        <v>9</v>
      </c>
      <c r="L3330" t="s">
        <v>8267</v>
      </c>
      <c r="M3330">
        <f t="shared" ref="M3330:M3393" si="208">ROUND(E3330/D3330*100,0)</f>
        <v>146</v>
      </c>
      <c r="N3330" s="12" t="s">
        <v>8315</v>
      </c>
      <c r="O3330" t="s">
        <v>8316</v>
      </c>
      <c r="P3330" s="13">
        <f t="shared" ref="P3330:P3393" si="209">(((J3330/60)/60)/24)+DATE(1970,1,1)</f>
        <v>41822.57503472222</v>
      </c>
      <c r="Q3330" s="13">
        <f t="shared" ref="Q3330:Q3393" si="210">(((I3330/60)/60)/24)+DATE(1970,1,1)</f>
        <v>41825.041666666664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>
        <v>26</v>
      </c>
      <c r="L3331" t="s">
        <v>8267</v>
      </c>
      <c r="M3331">
        <f t="shared" si="208"/>
        <v>117</v>
      </c>
      <c r="N3331" s="12" t="s">
        <v>8315</v>
      </c>
      <c r="O3331" t="s">
        <v>8316</v>
      </c>
      <c r="P3331" s="13">
        <f t="shared" si="209"/>
        <v>41837.323009259257</v>
      </c>
      <c r="Q3331" s="13">
        <f t="shared" si="210"/>
        <v>41847.958333333336</v>
      </c>
      <c r="R3331">
        <f t="shared" ref="R3331:R3394" si="211">YEAR(P3331)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>
        <v>69</v>
      </c>
      <c r="L3332" t="s">
        <v>8267</v>
      </c>
      <c r="M3332">
        <f t="shared" si="208"/>
        <v>106</v>
      </c>
      <c r="N3332" s="12" t="s">
        <v>8315</v>
      </c>
      <c r="O3332" t="s">
        <v>8316</v>
      </c>
      <c r="P3332" s="13">
        <f t="shared" si="209"/>
        <v>42065.887361111112</v>
      </c>
      <c r="Q3332" s="13">
        <f t="shared" si="210"/>
        <v>42095.845694444448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>
        <v>65</v>
      </c>
      <c r="L3333" t="s">
        <v>8267</v>
      </c>
      <c r="M3333">
        <f t="shared" si="208"/>
        <v>105</v>
      </c>
      <c r="N3333" s="12" t="s">
        <v>8315</v>
      </c>
      <c r="O3333" t="s">
        <v>8316</v>
      </c>
      <c r="P3333" s="13">
        <f t="shared" si="209"/>
        <v>42248.697754629626</v>
      </c>
      <c r="Q3333" s="13">
        <f t="shared" si="210"/>
        <v>42283.697754629626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>
        <v>83</v>
      </c>
      <c r="L3334" t="s">
        <v>8267</v>
      </c>
      <c r="M3334">
        <f t="shared" si="208"/>
        <v>100</v>
      </c>
      <c r="N3334" s="12" t="s">
        <v>8315</v>
      </c>
      <c r="O3334" t="s">
        <v>8316</v>
      </c>
      <c r="P3334" s="13">
        <f t="shared" si="209"/>
        <v>41809.860300925924</v>
      </c>
      <c r="Q3334" s="13">
        <f t="shared" si="210"/>
        <v>41839.860300925924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>
        <v>111</v>
      </c>
      <c r="L3335" t="s">
        <v>8267</v>
      </c>
      <c r="M3335">
        <f t="shared" si="208"/>
        <v>105</v>
      </c>
      <c r="N3335" s="12" t="s">
        <v>8315</v>
      </c>
      <c r="O3335" t="s">
        <v>8316</v>
      </c>
      <c r="P3335" s="13">
        <f t="shared" si="209"/>
        <v>42148.676851851851</v>
      </c>
      <c r="Q3335" s="13">
        <f t="shared" si="210"/>
        <v>42170.676851851851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>
        <v>46</v>
      </c>
      <c r="L3336" t="s">
        <v>8267</v>
      </c>
      <c r="M3336">
        <f t="shared" si="208"/>
        <v>139</v>
      </c>
      <c r="N3336" s="12" t="s">
        <v>8315</v>
      </c>
      <c r="O3336" t="s">
        <v>8316</v>
      </c>
      <c r="P3336" s="13">
        <f t="shared" si="209"/>
        <v>42185.521087962959</v>
      </c>
      <c r="Q3336" s="13">
        <f t="shared" si="210"/>
        <v>42215.521087962959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>
        <v>63</v>
      </c>
      <c r="L3337" t="s">
        <v>8267</v>
      </c>
      <c r="M3337">
        <f t="shared" si="208"/>
        <v>100</v>
      </c>
      <c r="N3337" s="12" t="s">
        <v>8315</v>
      </c>
      <c r="O3337" t="s">
        <v>8316</v>
      </c>
      <c r="P3337" s="13">
        <f t="shared" si="209"/>
        <v>41827.674143518518</v>
      </c>
      <c r="Q3337" s="13">
        <f t="shared" si="210"/>
        <v>41854.958333333336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>
        <v>9</v>
      </c>
      <c r="L3338" t="s">
        <v>8267</v>
      </c>
      <c r="M3338">
        <f t="shared" si="208"/>
        <v>100</v>
      </c>
      <c r="N3338" s="12" t="s">
        <v>8315</v>
      </c>
      <c r="O3338" t="s">
        <v>8316</v>
      </c>
      <c r="P3338" s="13">
        <f t="shared" si="209"/>
        <v>42437.398680555561</v>
      </c>
      <c r="Q3338" s="13">
        <f t="shared" si="210"/>
        <v>42465.35701388889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>
        <v>34</v>
      </c>
      <c r="L3339" t="s">
        <v>8267</v>
      </c>
      <c r="M3339">
        <f t="shared" si="208"/>
        <v>110</v>
      </c>
      <c r="N3339" s="12" t="s">
        <v>8315</v>
      </c>
      <c r="O3339" t="s">
        <v>8316</v>
      </c>
      <c r="P3339" s="13">
        <f t="shared" si="209"/>
        <v>41901.282025462962</v>
      </c>
      <c r="Q3339" s="13">
        <f t="shared" si="210"/>
        <v>41922.875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>
        <v>112</v>
      </c>
      <c r="L3340" t="s">
        <v>8267</v>
      </c>
      <c r="M3340">
        <f t="shared" si="208"/>
        <v>102</v>
      </c>
      <c r="N3340" s="12" t="s">
        <v>8315</v>
      </c>
      <c r="O3340" t="s">
        <v>8316</v>
      </c>
      <c r="P3340" s="13">
        <f t="shared" si="209"/>
        <v>42769.574999999997</v>
      </c>
      <c r="Q3340" s="13">
        <f t="shared" si="210"/>
        <v>42790.574999999997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>
        <v>47</v>
      </c>
      <c r="L3341" t="s">
        <v>8267</v>
      </c>
      <c r="M3341">
        <f t="shared" si="208"/>
        <v>104</v>
      </c>
      <c r="N3341" s="12" t="s">
        <v>8315</v>
      </c>
      <c r="O3341" t="s">
        <v>8316</v>
      </c>
      <c r="P3341" s="13">
        <f t="shared" si="209"/>
        <v>42549.665717592594</v>
      </c>
      <c r="Q3341" s="13">
        <f t="shared" si="210"/>
        <v>42579.665717592594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>
        <v>38</v>
      </c>
      <c r="L3342" t="s">
        <v>8267</v>
      </c>
      <c r="M3342">
        <f t="shared" si="208"/>
        <v>138</v>
      </c>
      <c r="N3342" s="12" t="s">
        <v>8315</v>
      </c>
      <c r="O3342" t="s">
        <v>8316</v>
      </c>
      <c r="P3342" s="13">
        <f t="shared" si="209"/>
        <v>42685.974004629628</v>
      </c>
      <c r="Q3342" s="13">
        <f t="shared" si="210"/>
        <v>42710.974004629628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>
        <v>28</v>
      </c>
      <c r="L3343" t="s">
        <v>8267</v>
      </c>
      <c r="M3343">
        <f t="shared" si="208"/>
        <v>100</v>
      </c>
      <c r="N3343" s="12" t="s">
        <v>8315</v>
      </c>
      <c r="O3343" t="s">
        <v>8316</v>
      </c>
      <c r="P3343" s="13">
        <f t="shared" si="209"/>
        <v>42510.798854166671</v>
      </c>
      <c r="Q3343" s="13">
        <f t="shared" si="210"/>
        <v>42533.708333333328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>
        <v>78</v>
      </c>
      <c r="L3344" t="s">
        <v>8267</v>
      </c>
      <c r="M3344">
        <f t="shared" si="208"/>
        <v>102</v>
      </c>
      <c r="N3344" s="12" t="s">
        <v>8315</v>
      </c>
      <c r="O3344" t="s">
        <v>8316</v>
      </c>
      <c r="P3344" s="13">
        <f t="shared" si="209"/>
        <v>42062.296412037031</v>
      </c>
      <c r="Q3344" s="13">
        <f t="shared" si="210"/>
        <v>42095.207638888889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>
        <v>23</v>
      </c>
      <c r="L3345" t="s">
        <v>8267</v>
      </c>
      <c r="M3345">
        <f t="shared" si="208"/>
        <v>171</v>
      </c>
      <c r="N3345" s="12" t="s">
        <v>8315</v>
      </c>
      <c r="O3345" t="s">
        <v>8316</v>
      </c>
      <c r="P3345" s="13">
        <f t="shared" si="209"/>
        <v>42452.916481481487</v>
      </c>
      <c r="Q3345" s="13">
        <f t="shared" si="210"/>
        <v>42473.554166666669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>
        <v>40</v>
      </c>
      <c r="L3346" t="s">
        <v>8267</v>
      </c>
      <c r="M3346">
        <f t="shared" si="208"/>
        <v>101</v>
      </c>
      <c r="N3346" s="12" t="s">
        <v>8315</v>
      </c>
      <c r="O3346" t="s">
        <v>8316</v>
      </c>
      <c r="P3346" s="13">
        <f t="shared" si="209"/>
        <v>41851.200150462959</v>
      </c>
      <c r="Q3346" s="13">
        <f t="shared" si="210"/>
        <v>41881.200150462959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>
        <v>13</v>
      </c>
      <c r="L3347" t="s">
        <v>8267</v>
      </c>
      <c r="M3347">
        <f t="shared" si="208"/>
        <v>130</v>
      </c>
      <c r="N3347" s="12" t="s">
        <v>8315</v>
      </c>
      <c r="O3347" t="s">
        <v>8316</v>
      </c>
      <c r="P3347" s="13">
        <f t="shared" si="209"/>
        <v>42053.106111111112</v>
      </c>
      <c r="Q3347" s="13">
        <f t="shared" si="210"/>
        <v>42112.025694444441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>
        <v>18</v>
      </c>
      <c r="L3348" t="s">
        <v>8267</v>
      </c>
      <c r="M3348">
        <f t="shared" si="208"/>
        <v>110</v>
      </c>
      <c r="N3348" s="12" t="s">
        <v>8315</v>
      </c>
      <c r="O3348" t="s">
        <v>8316</v>
      </c>
      <c r="P3348" s="13">
        <f t="shared" si="209"/>
        <v>42054.024421296301</v>
      </c>
      <c r="Q3348" s="13">
        <f t="shared" si="210"/>
        <v>42061.024421296301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>
        <v>22</v>
      </c>
      <c r="L3349" t="s">
        <v>8267</v>
      </c>
      <c r="M3349">
        <f t="shared" si="208"/>
        <v>119</v>
      </c>
      <c r="N3349" s="12" t="s">
        <v>8315</v>
      </c>
      <c r="O3349" t="s">
        <v>8316</v>
      </c>
      <c r="P3349" s="13">
        <f t="shared" si="209"/>
        <v>42484.551550925928</v>
      </c>
      <c r="Q3349" s="13">
        <f t="shared" si="210"/>
        <v>42498.875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>
        <v>79</v>
      </c>
      <c r="L3350" t="s">
        <v>8267</v>
      </c>
      <c r="M3350">
        <f t="shared" si="208"/>
        <v>100</v>
      </c>
      <c r="N3350" s="12" t="s">
        <v>8315</v>
      </c>
      <c r="O3350" t="s">
        <v>8316</v>
      </c>
      <c r="P3350" s="13">
        <f t="shared" si="209"/>
        <v>42466.558796296296</v>
      </c>
      <c r="Q3350" s="13">
        <f t="shared" si="210"/>
        <v>42490.165972222225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>
        <v>14</v>
      </c>
      <c r="L3351" t="s">
        <v>8267</v>
      </c>
      <c r="M3351">
        <f t="shared" si="208"/>
        <v>153</v>
      </c>
      <c r="N3351" s="12" t="s">
        <v>8315</v>
      </c>
      <c r="O3351" t="s">
        <v>8316</v>
      </c>
      <c r="P3351" s="13">
        <f t="shared" si="209"/>
        <v>42513.110787037032</v>
      </c>
      <c r="Q3351" s="13">
        <f t="shared" si="210"/>
        <v>42534.708333333328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>
        <v>51</v>
      </c>
      <c r="L3352" t="s">
        <v>8267</v>
      </c>
      <c r="M3352">
        <f t="shared" si="208"/>
        <v>104</v>
      </c>
      <c r="N3352" s="12" t="s">
        <v>8315</v>
      </c>
      <c r="O3352" t="s">
        <v>8316</v>
      </c>
      <c r="P3352" s="13">
        <f t="shared" si="209"/>
        <v>42302.701516203699</v>
      </c>
      <c r="Q3352" s="13">
        <f t="shared" si="210"/>
        <v>42337.958333333328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>
        <v>54</v>
      </c>
      <c r="L3353" t="s">
        <v>8267</v>
      </c>
      <c r="M3353">
        <f t="shared" si="208"/>
        <v>101</v>
      </c>
      <c r="N3353" s="12" t="s">
        <v>8315</v>
      </c>
      <c r="O3353" t="s">
        <v>8316</v>
      </c>
      <c r="P3353" s="13">
        <f t="shared" si="209"/>
        <v>41806.395428240743</v>
      </c>
      <c r="Q3353" s="13">
        <f t="shared" si="210"/>
        <v>41843.458333333336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>
        <v>70</v>
      </c>
      <c r="L3354" t="s">
        <v>8267</v>
      </c>
      <c r="M3354">
        <f t="shared" si="208"/>
        <v>108</v>
      </c>
      <c r="N3354" s="12" t="s">
        <v>8315</v>
      </c>
      <c r="O3354" t="s">
        <v>8316</v>
      </c>
      <c r="P3354" s="13">
        <f t="shared" si="209"/>
        <v>42495.992800925931</v>
      </c>
      <c r="Q3354" s="13">
        <f t="shared" si="210"/>
        <v>42552.958333333328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>
        <v>44</v>
      </c>
      <c r="L3355" t="s">
        <v>8267</v>
      </c>
      <c r="M3355">
        <f t="shared" si="208"/>
        <v>315</v>
      </c>
      <c r="N3355" s="12" t="s">
        <v>8315</v>
      </c>
      <c r="O3355" t="s">
        <v>8316</v>
      </c>
      <c r="P3355" s="13">
        <f t="shared" si="209"/>
        <v>42479.432291666672</v>
      </c>
      <c r="Q3355" s="13">
        <f t="shared" si="210"/>
        <v>42492.958333333328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>
        <v>55</v>
      </c>
      <c r="L3356" t="s">
        <v>8267</v>
      </c>
      <c r="M3356">
        <f t="shared" si="208"/>
        <v>102</v>
      </c>
      <c r="N3356" s="12" t="s">
        <v>8315</v>
      </c>
      <c r="O3356" t="s">
        <v>8316</v>
      </c>
      <c r="P3356" s="13">
        <f t="shared" si="209"/>
        <v>42270.7269212963</v>
      </c>
      <c r="Q3356" s="13">
        <f t="shared" si="210"/>
        <v>42306.167361111111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>
        <v>15</v>
      </c>
      <c r="L3357" t="s">
        <v>8267</v>
      </c>
      <c r="M3357">
        <f t="shared" si="208"/>
        <v>126</v>
      </c>
      <c r="N3357" s="12" t="s">
        <v>8315</v>
      </c>
      <c r="O3357" t="s">
        <v>8316</v>
      </c>
      <c r="P3357" s="13">
        <f t="shared" si="209"/>
        <v>42489.619525462964</v>
      </c>
      <c r="Q3357" s="13">
        <f t="shared" si="210"/>
        <v>42500.470138888893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>
        <v>27</v>
      </c>
      <c r="L3358" t="s">
        <v>8267</v>
      </c>
      <c r="M3358">
        <f t="shared" si="208"/>
        <v>101</v>
      </c>
      <c r="N3358" s="12" t="s">
        <v>8315</v>
      </c>
      <c r="O3358" t="s">
        <v>8316</v>
      </c>
      <c r="P3358" s="13">
        <f t="shared" si="209"/>
        <v>42536.815648148149</v>
      </c>
      <c r="Q3358" s="13">
        <f t="shared" si="210"/>
        <v>42566.815648148149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>
        <v>21</v>
      </c>
      <c r="L3359" t="s">
        <v>8267</v>
      </c>
      <c r="M3359">
        <f t="shared" si="208"/>
        <v>101</v>
      </c>
      <c r="N3359" s="12" t="s">
        <v>8315</v>
      </c>
      <c r="O3359" t="s">
        <v>8316</v>
      </c>
      <c r="P3359" s="13">
        <f t="shared" si="209"/>
        <v>41822.417939814812</v>
      </c>
      <c r="Q3359" s="13">
        <f t="shared" si="210"/>
        <v>41852.417939814812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>
        <v>162</v>
      </c>
      <c r="L3360" t="s">
        <v>8267</v>
      </c>
      <c r="M3360">
        <f t="shared" si="208"/>
        <v>103</v>
      </c>
      <c r="N3360" s="12" t="s">
        <v>8315</v>
      </c>
      <c r="O3360" t="s">
        <v>8316</v>
      </c>
      <c r="P3360" s="13">
        <f t="shared" si="209"/>
        <v>41932.311099537037</v>
      </c>
      <c r="Q3360" s="13">
        <f t="shared" si="210"/>
        <v>41962.352766203709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>
        <v>23</v>
      </c>
      <c r="L3361" t="s">
        <v>8267</v>
      </c>
      <c r="M3361">
        <f t="shared" si="208"/>
        <v>106</v>
      </c>
      <c r="N3361" s="12" t="s">
        <v>8315</v>
      </c>
      <c r="O3361" t="s">
        <v>8316</v>
      </c>
      <c r="P3361" s="13">
        <f t="shared" si="209"/>
        <v>42746.057106481487</v>
      </c>
      <c r="Q3361" s="13">
        <f t="shared" si="210"/>
        <v>42791.057106481487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>
        <v>72</v>
      </c>
      <c r="L3362" t="s">
        <v>8267</v>
      </c>
      <c r="M3362">
        <f t="shared" si="208"/>
        <v>101</v>
      </c>
      <c r="N3362" s="12" t="s">
        <v>8315</v>
      </c>
      <c r="O3362" t="s">
        <v>8316</v>
      </c>
      <c r="P3362" s="13">
        <f t="shared" si="209"/>
        <v>42697.082673611112</v>
      </c>
      <c r="Q3362" s="13">
        <f t="shared" si="210"/>
        <v>42718.665972222225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>
        <v>68</v>
      </c>
      <c r="L3363" t="s">
        <v>8267</v>
      </c>
      <c r="M3363">
        <f t="shared" si="208"/>
        <v>113</v>
      </c>
      <c r="N3363" s="12" t="s">
        <v>8315</v>
      </c>
      <c r="O3363" t="s">
        <v>8316</v>
      </c>
      <c r="P3363" s="13">
        <f t="shared" si="209"/>
        <v>41866.025347222225</v>
      </c>
      <c r="Q3363" s="13">
        <f t="shared" si="210"/>
        <v>41883.665972222225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>
        <v>20</v>
      </c>
      <c r="L3364" t="s">
        <v>8267</v>
      </c>
      <c r="M3364">
        <f t="shared" si="208"/>
        <v>218</v>
      </c>
      <c r="N3364" s="12" t="s">
        <v>8315</v>
      </c>
      <c r="O3364" t="s">
        <v>8316</v>
      </c>
      <c r="P3364" s="13">
        <f t="shared" si="209"/>
        <v>42056.091631944444</v>
      </c>
      <c r="Q3364" s="13">
        <f t="shared" si="210"/>
        <v>42070.204861111109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>
        <v>26</v>
      </c>
      <c r="L3365" t="s">
        <v>8267</v>
      </c>
      <c r="M3365">
        <f t="shared" si="208"/>
        <v>101</v>
      </c>
      <c r="N3365" s="12" t="s">
        <v>8315</v>
      </c>
      <c r="O3365" t="s">
        <v>8316</v>
      </c>
      <c r="P3365" s="13">
        <f t="shared" si="209"/>
        <v>41851.771354166667</v>
      </c>
      <c r="Q3365" s="13">
        <f t="shared" si="210"/>
        <v>41870.666666666664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>
        <v>72</v>
      </c>
      <c r="L3366" t="s">
        <v>8267</v>
      </c>
      <c r="M3366">
        <f t="shared" si="208"/>
        <v>106</v>
      </c>
      <c r="N3366" s="12" t="s">
        <v>8315</v>
      </c>
      <c r="O3366" t="s">
        <v>8316</v>
      </c>
      <c r="P3366" s="13">
        <f t="shared" si="209"/>
        <v>42422.977418981478</v>
      </c>
      <c r="Q3366" s="13">
        <f t="shared" si="210"/>
        <v>42444.875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>
        <v>3</v>
      </c>
      <c r="L3367" t="s">
        <v>8267</v>
      </c>
      <c r="M3367">
        <f t="shared" si="208"/>
        <v>104</v>
      </c>
      <c r="N3367" s="12" t="s">
        <v>8315</v>
      </c>
      <c r="O3367" t="s">
        <v>8316</v>
      </c>
      <c r="P3367" s="13">
        <f t="shared" si="209"/>
        <v>42321.101759259262</v>
      </c>
      <c r="Q3367" s="13">
        <f t="shared" si="210"/>
        <v>42351.101759259262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>
        <v>18</v>
      </c>
      <c r="L3368" t="s">
        <v>8267</v>
      </c>
      <c r="M3368">
        <f t="shared" si="208"/>
        <v>221</v>
      </c>
      <c r="N3368" s="12" t="s">
        <v>8315</v>
      </c>
      <c r="O3368" t="s">
        <v>8316</v>
      </c>
      <c r="P3368" s="13">
        <f t="shared" si="209"/>
        <v>42107.067557870367</v>
      </c>
      <c r="Q3368" s="13">
        <f t="shared" si="210"/>
        <v>42137.067557870367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>
        <v>30</v>
      </c>
      <c r="L3369" t="s">
        <v>8267</v>
      </c>
      <c r="M3369">
        <f t="shared" si="208"/>
        <v>119</v>
      </c>
      <c r="N3369" s="12" t="s">
        <v>8315</v>
      </c>
      <c r="O3369" t="s">
        <v>8316</v>
      </c>
      <c r="P3369" s="13">
        <f t="shared" si="209"/>
        <v>42192.933958333335</v>
      </c>
      <c r="Q3369" s="13">
        <f t="shared" si="210"/>
        <v>42217.933958333335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>
        <v>23</v>
      </c>
      <c r="L3370" t="s">
        <v>8267</v>
      </c>
      <c r="M3370">
        <f t="shared" si="208"/>
        <v>105</v>
      </c>
      <c r="N3370" s="12" t="s">
        <v>8315</v>
      </c>
      <c r="O3370" t="s">
        <v>8316</v>
      </c>
      <c r="P3370" s="13">
        <f t="shared" si="209"/>
        <v>41969.199756944443</v>
      </c>
      <c r="Q3370" s="13">
        <f t="shared" si="210"/>
        <v>42005.208333333328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>
        <v>54</v>
      </c>
      <c r="L3371" t="s">
        <v>8267</v>
      </c>
      <c r="M3371">
        <f t="shared" si="208"/>
        <v>104</v>
      </c>
      <c r="N3371" s="12" t="s">
        <v>8315</v>
      </c>
      <c r="O3371" t="s">
        <v>8316</v>
      </c>
      <c r="P3371" s="13">
        <f t="shared" si="209"/>
        <v>42690.041435185187</v>
      </c>
      <c r="Q3371" s="13">
        <f t="shared" si="210"/>
        <v>42750.041435185187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>
        <v>26</v>
      </c>
      <c r="L3372" t="s">
        <v>8267</v>
      </c>
      <c r="M3372">
        <f t="shared" si="208"/>
        <v>118</v>
      </c>
      <c r="N3372" s="12" t="s">
        <v>8315</v>
      </c>
      <c r="O3372" t="s">
        <v>8316</v>
      </c>
      <c r="P3372" s="13">
        <f t="shared" si="209"/>
        <v>42690.334317129629</v>
      </c>
      <c r="Q3372" s="13">
        <f t="shared" si="210"/>
        <v>42721.333333333328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>
        <v>9</v>
      </c>
      <c r="L3373" t="s">
        <v>8267</v>
      </c>
      <c r="M3373">
        <f t="shared" si="208"/>
        <v>139</v>
      </c>
      <c r="N3373" s="12" t="s">
        <v>8315</v>
      </c>
      <c r="O3373" t="s">
        <v>8316</v>
      </c>
      <c r="P3373" s="13">
        <f t="shared" si="209"/>
        <v>42312.874594907407</v>
      </c>
      <c r="Q3373" s="13">
        <f t="shared" si="210"/>
        <v>42340.874594907407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>
        <v>27</v>
      </c>
      <c r="L3374" t="s">
        <v>8267</v>
      </c>
      <c r="M3374">
        <f t="shared" si="208"/>
        <v>104</v>
      </c>
      <c r="N3374" s="12" t="s">
        <v>8315</v>
      </c>
      <c r="O3374" t="s">
        <v>8316</v>
      </c>
      <c r="P3374" s="13">
        <f t="shared" si="209"/>
        <v>41855.548101851848</v>
      </c>
      <c r="Q3374" s="13">
        <f t="shared" si="210"/>
        <v>41876.207638888889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>
        <v>30</v>
      </c>
      <c r="L3375" t="s">
        <v>8267</v>
      </c>
      <c r="M3375">
        <f t="shared" si="208"/>
        <v>100</v>
      </c>
      <c r="N3375" s="12" t="s">
        <v>8315</v>
      </c>
      <c r="O3375" t="s">
        <v>8316</v>
      </c>
      <c r="P3375" s="13">
        <f t="shared" si="209"/>
        <v>42179.854629629626</v>
      </c>
      <c r="Q3375" s="13">
        <f t="shared" si="210"/>
        <v>42203.666666666672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>
        <v>52</v>
      </c>
      <c r="L3376" t="s">
        <v>8267</v>
      </c>
      <c r="M3376">
        <f t="shared" si="208"/>
        <v>107</v>
      </c>
      <c r="N3376" s="12" t="s">
        <v>8315</v>
      </c>
      <c r="O3376" t="s">
        <v>8316</v>
      </c>
      <c r="P3376" s="13">
        <f t="shared" si="209"/>
        <v>42275.731666666667</v>
      </c>
      <c r="Q3376" s="13">
        <f t="shared" si="210"/>
        <v>42305.731666666667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>
        <v>17</v>
      </c>
      <c r="L3377" t="s">
        <v>8267</v>
      </c>
      <c r="M3377">
        <f t="shared" si="208"/>
        <v>100</v>
      </c>
      <c r="N3377" s="12" t="s">
        <v>8315</v>
      </c>
      <c r="O3377" t="s">
        <v>8316</v>
      </c>
      <c r="P3377" s="13">
        <f t="shared" si="209"/>
        <v>41765.610798611109</v>
      </c>
      <c r="Q3377" s="13">
        <f t="shared" si="210"/>
        <v>41777.610798611109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>
        <v>19</v>
      </c>
      <c r="L3378" t="s">
        <v>8267</v>
      </c>
      <c r="M3378">
        <f t="shared" si="208"/>
        <v>100</v>
      </c>
      <c r="N3378" s="12" t="s">
        <v>8315</v>
      </c>
      <c r="O3378" t="s">
        <v>8316</v>
      </c>
      <c r="P3378" s="13">
        <f t="shared" si="209"/>
        <v>42059.701319444444</v>
      </c>
      <c r="Q3378" s="13">
        <f t="shared" si="210"/>
        <v>42119.659652777773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>
        <v>77</v>
      </c>
      <c r="L3379" t="s">
        <v>8267</v>
      </c>
      <c r="M3379">
        <f t="shared" si="208"/>
        <v>101</v>
      </c>
      <c r="N3379" s="12" t="s">
        <v>8315</v>
      </c>
      <c r="O3379" t="s">
        <v>8316</v>
      </c>
      <c r="P3379" s="13">
        <f t="shared" si="209"/>
        <v>42053.732627314821</v>
      </c>
      <c r="Q3379" s="13">
        <f t="shared" si="210"/>
        <v>42083.705555555556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>
        <v>21</v>
      </c>
      <c r="L3380" t="s">
        <v>8267</v>
      </c>
      <c r="M3380">
        <f t="shared" si="208"/>
        <v>108</v>
      </c>
      <c r="N3380" s="12" t="s">
        <v>8315</v>
      </c>
      <c r="O3380" t="s">
        <v>8316</v>
      </c>
      <c r="P3380" s="13">
        <f t="shared" si="209"/>
        <v>41858.355393518519</v>
      </c>
      <c r="Q3380" s="13">
        <f t="shared" si="210"/>
        <v>41882.547222222223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>
        <v>38</v>
      </c>
      <c r="L3381" t="s">
        <v>8267</v>
      </c>
      <c r="M3381">
        <f t="shared" si="208"/>
        <v>104</v>
      </c>
      <c r="N3381" s="12" t="s">
        <v>8315</v>
      </c>
      <c r="O3381" t="s">
        <v>8316</v>
      </c>
      <c r="P3381" s="13">
        <f t="shared" si="209"/>
        <v>42225.513888888891</v>
      </c>
      <c r="Q3381" s="13">
        <f t="shared" si="210"/>
        <v>42242.958333333328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>
        <v>28</v>
      </c>
      <c r="L3382" t="s">
        <v>8267</v>
      </c>
      <c r="M3382">
        <f t="shared" si="208"/>
        <v>104</v>
      </c>
      <c r="N3382" s="12" t="s">
        <v>8315</v>
      </c>
      <c r="O3382" t="s">
        <v>8316</v>
      </c>
      <c r="P3382" s="13">
        <f t="shared" si="209"/>
        <v>41937.95344907407</v>
      </c>
      <c r="Q3382" s="13">
        <f t="shared" si="210"/>
        <v>41972.995115740734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>
        <v>48</v>
      </c>
      <c r="L3383" t="s">
        <v>8267</v>
      </c>
      <c r="M3383">
        <f t="shared" si="208"/>
        <v>102</v>
      </c>
      <c r="N3383" s="12" t="s">
        <v>8315</v>
      </c>
      <c r="O3383" t="s">
        <v>8316</v>
      </c>
      <c r="P3383" s="13">
        <f t="shared" si="209"/>
        <v>42044.184988425928</v>
      </c>
      <c r="Q3383" s="13">
        <f t="shared" si="210"/>
        <v>42074.143321759257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>
        <v>46</v>
      </c>
      <c r="L3384" t="s">
        <v>8267</v>
      </c>
      <c r="M3384">
        <f t="shared" si="208"/>
        <v>101</v>
      </c>
      <c r="N3384" s="12" t="s">
        <v>8315</v>
      </c>
      <c r="O3384" t="s">
        <v>8316</v>
      </c>
      <c r="P3384" s="13">
        <f t="shared" si="209"/>
        <v>42559.431203703702</v>
      </c>
      <c r="Q3384" s="13">
        <f t="shared" si="210"/>
        <v>42583.957638888889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>
        <v>30</v>
      </c>
      <c r="L3385" t="s">
        <v>8267</v>
      </c>
      <c r="M3385">
        <f t="shared" si="208"/>
        <v>112</v>
      </c>
      <c r="N3385" s="12" t="s">
        <v>8315</v>
      </c>
      <c r="O3385" t="s">
        <v>8316</v>
      </c>
      <c r="P3385" s="13">
        <f t="shared" si="209"/>
        <v>42524.782638888893</v>
      </c>
      <c r="Q3385" s="13">
        <f t="shared" si="210"/>
        <v>42544.782638888893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>
        <v>64</v>
      </c>
      <c r="L3386" t="s">
        <v>8267</v>
      </c>
      <c r="M3386">
        <f t="shared" si="208"/>
        <v>100</v>
      </c>
      <c r="N3386" s="12" t="s">
        <v>8315</v>
      </c>
      <c r="O3386" t="s">
        <v>8316</v>
      </c>
      <c r="P3386" s="13">
        <f t="shared" si="209"/>
        <v>42292.087592592594</v>
      </c>
      <c r="Q3386" s="13">
        <f t="shared" si="210"/>
        <v>42329.125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>
        <v>15</v>
      </c>
      <c r="L3387" t="s">
        <v>8267</v>
      </c>
      <c r="M3387">
        <f t="shared" si="208"/>
        <v>100</v>
      </c>
      <c r="N3387" s="12" t="s">
        <v>8315</v>
      </c>
      <c r="O3387" t="s">
        <v>8316</v>
      </c>
      <c r="P3387" s="13">
        <f t="shared" si="209"/>
        <v>41953.8675</v>
      </c>
      <c r="Q3387" s="13">
        <f t="shared" si="210"/>
        <v>41983.8675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>
        <v>41</v>
      </c>
      <c r="L3388" t="s">
        <v>8267</v>
      </c>
      <c r="M3388">
        <f t="shared" si="208"/>
        <v>105</v>
      </c>
      <c r="N3388" s="12" t="s">
        <v>8315</v>
      </c>
      <c r="O3388" t="s">
        <v>8316</v>
      </c>
      <c r="P3388" s="13">
        <f t="shared" si="209"/>
        <v>41946.644745370373</v>
      </c>
      <c r="Q3388" s="13">
        <f t="shared" si="210"/>
        <v>41976.644745370373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>
        <v>35</v>
      </c>
      <c r="L3389" t="s">
        <v>8267</v>
      </c>
      <c r="M3389">
        <f t="shared" si="208"/>
        <v>117</v>
      </c>
      <c r="N3389" s="12" t="s">
        <v>8315</v>
      </c>
      <c r="O3389" t="s">
        <v>8316</v>
      </c>
      <c r="P3389" s="13">
        <f t="shared" si="209"/>
        <v>41947.762592592589</v>
      </c>
      <c r="Q3389" s="13">
        <f t="shared" si="210"/>
        <v>41987.762592592597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>
        <v>45</v>
      </c>
      <c r="L3390" t="s">
        <v>8267</v>
      </c>
      <c r="M3390">
        <f t="shared" si="208"/>
        <v>104</v>
      </c>
      <c r="N3390" s="12" t="s">
        <v>8315</v>
      </c>
      <c r="O3390" t="s">
        <v>8316</v>
      </c>
      <c r="P3390" s="13">
        <f t="shared" si="209"/>
        <v>42143.461122685185</v>
      </c>
      <c r="Q3390" s="13">
        <f t="shared" si="210"/>
        <v>42173.461122685185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>
        <v>62</v>
      </c>
      <c r="L3391" t="s">
        <v>8267</v>
      </c>
      <c r="M3391">
        <f t="shared" si="208"/>
        <v>115</v>
      </c>
      <c r="N3391" s="12" t="s">
        <v>8315</v>
      </c>
      <c r="O3391" t="s">
        <v>8316</v>
      </c>
      <c r="P3391" s="13">
        <f t="shared" si="209"/>
        <v>42494.563449074078</v>
      </c>
      <c r="Q3391" s="13">
        <f t="shared" si="210"/>
        <v>42524.563449074078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>
        <v>22</v>
      </c>
      <c r="L3392" t="s">
        <v>8267</v>
      </c>
      <c r="M3392">
        <f t="shared" si="208"/>
        <v>102</v>
      </c>
      <c r="N3392" s="12" t="s">
        <v>8315</v>
      </c>
      <c r="O3392" t="s">
        <v>8316</v>
      </c>
      <c r="P3392" s="13">
        <f t="shared" si="209"/>
        <v>41815.774826388886</v>
      </c>
      <c r="Q3392" s="13">
        <f t="shared" si="210"/>
        <v>41830.774826388886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>
        <v>18</v>
      </c>
      <c r="L3393" t="s">
        <v>8267</v>
      </c>
      <c r="M3393">
        <f t="shared" si="208"/>
        <v>223</v>
      </c>
      <c r="N3393" s="12" t="s">
        <v>8315</v>
      </c>
      <c r="O3393" t="s">
        <v>8316</v>
      </c>
      <c r="P3393" s="13">
        <f t="shared" si="209"/>
        <v>41830.545694444445</v>
      </c>
      <c r="Q3393" s="13">
        <f t="shared" si="210"/>
        <v>41859.936111111114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>
        <v>12</v>
      </c>
      <c r="L3394" t="s">
        <v>8267</v>
      </c>
      <c r="M3394">
        <f t="shared" ref="M3394:M3457" si="212">ROUND(E3394/D3394*100,0)</f>
        <v>100</v>
      </c>
      <c r="N3394" s="12" t="s">
        <v>8315</v>
      </c>
      <c r="O3394" t="s">
        <v>8316</v>
      </c>
      <c r="P3394" s="13">
        <f t="shared" ref="P3394:P3457" si="213">(((J3394/60)/60)/24)+DATE(1970,1,1)</f>
        <v>42446.845543981486</v>
      </c>
      <c r="Q3394" s="13">
        <f t="shared" ref="Q3394:Q3457" si="214">(((I3394/60)/60)/24)+DATE(1970,1,1)</f>
        <v>42496.845543981486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>
        <v>44</v>
      </c>
      <c r="L3395" t="s">
        <v>8267</v>
      </c>
      <c r="M3395">
        <f t="shared" si="212"/>
        <v>106</v>
      </c>
      <c r="N3395" s="12" t="s">
        <v>8315</v>
      </c>
      <c r="O3395" t="s">
        <v>8316</v>
      </c>
      <c r="P3395" s="13">
        <f t="shared" si="213"/>
        <v>41923.921643518523</v>
      </c>
      <c r="Q3395" s="13">
        <f t="shared" si="214"/>
        <v>41949.031944444447</v>
      </c>
      <c r="R3395">
        <f t="shared" ref="R3395:R3458" si="215">YEAR(P3395)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>
        <v>27</v>
      </c>
      <c r="L3396" t="s">
        <v>8267</v>
      </c>
      <c r="M3396">
        <f t="shared" si="212"/>
        <v>142</v>
      </c>
      <c r="N3396" s="12" t="s">
        <v>8315</v>
      </c>
      <c r="O3396" t="s">
        <v>8316</v>
      </c>
      <c r="P3396" s="13">
        <f t="shared" si="213"/>
        <v>41817.59542824074</v>
      </c>
      <c r="Q3396" s="13">
        <f t="shared" si="214"/>
        <v>41847.59542824074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>
        <v>38</v>
      </c>
      <c r="L3397" t="s">
        <v>8267</v>
      </c>
      <c r="M3397">
        <f t="shared" si="212"/>
        <v>184</v>
      </c>
      <c r="N3397" s="12" t="s">
        <v>8315</v>
      </c>
      <c r="O3397" t="s">
        <v>8316</v>
      </c>
      <c r="P3397" s="13">
        <f t="shared" si="213"/>
        <v>42140.712314814817</v>
      </c>
      <c r="Q3397" s="13">
        <f t="shared" si="214"/>
        <v>42154.756944444445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>
        <v>28</v>
      </c>
      <c r="L3398" t="s">
        <v>8267</v>
      </c>
      <c r="M3398">
        <f t="shared" si="212"/>
        <v>104</v>
      </c>
      <c r="N3398" s="12" t="s">
        <v>8315</v>
      </c>
      <c r="O3398" t="s">
        <v>8316</v>
      </c>
      <c r="P3398" s="13">
        <f t="shared" si="213"/>
        <v>41764.44663194444</v>
      </c>
      <c r="Q3398" s="13">
        <f t="shared" si="214"/>
        <v>41791.165972222225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>
        <v>24</v>
      </c>
      <c r="L3399" t="s">
        <v>8267</v>
      </c>
      <c r="M3399">
        <f t="shared" si="212"/>
        <v>112</v>
      </c>
      <c r="N3399" s="12" t="s">
        <v>8315</v>
      </c>
      <c r="O3399" t="s">
        <v>8316</v>
      </c>
      <c r="P3399" s="13">
        <f t="shared" si="213"/>
        <v>42378.478344907402</v>
      </c>
      <c r="Q3399" s="13">
        <f t="shared" si="214"/>
        <v>42418.916666666672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>
        <v>65</v>
      </c>
      <c r="L3400" t="s">
        <v>8267</v>
      </c>
      <c r="M3400">
        <f t="shared" si="212"/>
        <v>111</v>
      </c>
      <c r="N3400" s="12" t="s">
        <v>8315</v>
      </c>
      <c r="O3400" t="s">
        <v>8316</v>
      </c>
      <c r="P3400" s="13">
        <f t="shared" si="213"/>
        <v>41941.75203703704</v>
      </c>
      <c r="Q3400" s="13">
        <f t="shared" si="214"/>
        <v>41964.708333333328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>
        <v>46</v>
      </c>
      <c r="L3401" t="s">
        <v>8267</v>
      </c>
      <c r="M3401">
        <f t="shared" si="212"/>
        <v>104</v>
      </c>
      <c r="N3401" s="12" t="s">
        <v>8315</v>
      </c>
      <c r="O3401" t="s">
        <v>8316</v>
      </c>
      <c r="P3401" s="13">
        <f t="shared" si="213"/>
        <v>42026.920428240745</v>
      </c>
      <c r="Q3401" s="13">
        <f t="shared" si="214"/>
        <v>42056.920428240745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>
        <v>85</v>
      </c>
      <c r="L3402" t="s">
        <v>8267</v>
      </c>
      <c r="M3402">
        <f t="shared" si="212"/>
        <v>100</v>
      </c>
      <c r="N3402" s="12" t="s">
        <v>8315</v>
      </c>
      <c r="O3402" t="s">
        <v>8316</v>
      </c>
      <c r="P3402" s="13">
        <f t="shared" si="213"/>
        <v>41834.953865740739</v>
      </c>
      <c r="Q3402" s="13">
        <f t="shared" si="214"/>
        <v>41879.953865740739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>
        <v>66</v>
      </c>
      <c r="L3403" t="s">
        <v>8267</v>
      </c>
      <c r="M3403">
        <f t="shared" si="212"/>
        <v>102</v>
      </c>
      <c r="N3403" s="12" t="s">
        <v>8315</v>
      </c>
      <c r="O3403" t="s">
        <v>8316</v>
      </c>
      <c r="P3403" s="13">
        <f t="shared" si="213"/>
        <v>42193.723912037036</v>
      </c>
      <c r="Q3403" s="13">
        <f t="shared" si="214"/>
        <v>42223.723912037036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>
        <v>165</v>
      </c>
      <c r="L3404" t="s">
        <v>8267</v>
      </c>
      <c r="M3404">
        <f t="shared" si="212"/>
        <v>110</v>
      </c>
      <c r="N3404" s="12" t="s">
        <v>8315</v>
      </c>
      <c r="O3404" t="s">
        <v>8316</v>
      </c>
      <c r="P3404" s="13">
        <f t="shared" si="213"/>
        <v>42290.61855324074</v>
      </c>
      <c r="Q3404" s="13">
        <f t="shared" si="214"/>
        <v>42320.104861111111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>
        <v>17</v>
      </c>
      <c r="L3405" t="s">
        <v>8267</v>
      </c>
      <c r="M3405">
        <f t="shared" si="212"/>
        <v>100</v>
      </c>
      <c r="N3405" s="12" t="s">
        <v>8315</v>
      </c>
      <c r="O3405" t="s">
        <v>8316</v>
      </c>
      <c r="P3405" s="13">
        <f t="shared" si="213"/>
        <v>42150.462083333332</v>
      </c>
      <c r="Q3405" s="13">
        <f t="shared" si="214"/>
        <v>42180.462083333332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>
        <v>3</v>
      </c>
      <c r="L3406" t="s">
        <v>8267</v>
      </c>
      <c r="M3406">
        <f t="shared" si="212"/>
        <v>122</v>
      </c>
      <c r="N3406" s="12" t="s">
        <v>8315</v>
      </c>
      <c r="O3406" t="s">
        <v>8316</v>
      </c>
      <c r="P3406" s="13">
        <f t="shared" si="213"/>
        <v>42152.503495370373</v>
      </c>
      <c r="Q3406" s="13">
        <f t="shared" si="214"/>
        <v>42172.503495370373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>
        <v>17</v>
      </c>
      <c r="L3407" t="s">
        <v>8267</v>
      </c>
      <c r="M3407">
        <f t="shared" si="212"/>
        <v>138</v>
      </c>
      <c r="N3407" s="12" t="s">
        <v>8315</v>
      </c>
      <c r="O3407" t="s">
        <v>8316</v>
      </c>
      <c r="P3407" s="13">
        <f t="shared" si="213"/>
        <v>42410.017199074078</v>
      </c>
      <c r="Q3407" s="13">
        <f t="shared" si="214"/>
        <v>42430.999305555553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>
        <v>91</v>
      </c>
      <c r="L3408" t="s">
        <v>8267</v>
      </c>
      <c r="M3408">
        <f t="shared" si="212"/>
        <v>100</v>
      </c>
      <c r="N3408" s="12" t="s">
        <v>8315</v>
      </c>
      <c r="O3408" t="s">
        <v>8316</v>
      </c>
      <c r="P3408" s="13">
        <f t="shared" si="213"/>
        <v>41791.492777777778</v>
      </c>
      <c r="Q3408" s="13">
        <f t="shared" si="214"/>
        <v>41836.492777777778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>
        <v>67</v>
      </c>
      <c r="L3409" t="s">
        <v>8267</v>
      </c>
      <c r="M3409">
        <f t="shared" si="212"/>
        <v>107</v>
      </c>
      <c r="N3409" s="12" t="s">
        <v>8315</v>
      </c>
      <c r="O3409" t="s">
        <v>8316</v>
      </c>
      <c r="P3409" s="13">
        <f t="shared" si="213"/>
        <v>41796.422326388885</v>
      </c>
      <c r="Q3409" s="13">
        <f t="shared" si="214"/>
        <v>41826.422326388885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>
        <v>18</v>
      </c>
      <c r="L3410" t="s">
        <v>8267</v>
      </c>
      <c r="M3410">
        <f t="shared" si="212"/>
        <v>211</v>
      </c>
      <c r="N3410" s="12" t="s">
        <v>8315</v>
      </c>
      <c r="O3410" t="s">
        <v>8316</v>
      </c>
      <c r="P3410" s="13">
        <f t="shared" si="213"/>
        <v>41808.991944444446</v>
      </c>
      <c r="Q3410" s="13">
        <f t="shared" si="214"/>
        <v>41838.991944444446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>
        <v>21</v>
      </c>
      <c r="L3411" t="s">
        <v>8267</v>
      </c>
      <c r="M3411">
        <f t="shared" si="212"/>
        <v>124</v>
      </c>
      <c r="N3411" s="12" t="s">
        <v>8315</v>
      </c>
      <c r="O3411" t="s">
        <v>8316</v>
      </c>
      <c r="P3411" s="13">
        <f t="shared" si="213"/>
        <v>42544.814328703709</v>
      </c>
      <c r="Q3411" s="13">
        <f t="shared" si="214"/>
        <v>42582.873611111107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>
        <v>40</v>
      </c>
      <c r="L3412" t="s">
        <v>8267</v>
      </c>
      <c r="M3412">
        <f t="shared" si="212"/>
        <v>109</v>
      </c>
      <c r="N3412" s="12" t="s">
        <v>8315</v>
      </c>
      <c r="O3412" t="s">
        <v>8316</v>
      </c>
      <c r="P3412" s="13">
        <f t="shared" si="213"/>
        <v>42500.041550925926</v>
      </c>
      <c r="Q3412" s="13">
        <f t="shared" si="214"/>
        <v>42527.291666666672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>
        <v>78</v>
      </c>
      <c r="L3413" t="s">
        <v>8267</v>
      </c>
      <c r="M3413">
        <f t="shared" si="212"/>
        <v>104</v>
      </c>
      <c r="N3413" s="12" t="s">
        <v>8315</v>
      </c>
      <c r="O3413" t="s">
        <v>8316</v>
      </c>
      <c r="P3413" s="13">
        <f t="shared" si="213"/>
        <v>42265.022824074069</v>
      </c>
      <c r="Q3413" s="13">
        <f t="shared" si="214"/>
        <v>42285.022824074069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>
        <v>26</v>
      </c>
      <c r="L3414" t="s">
        <v>8267</v>
      </c>
      <c r="M3414">
        <f t="shared" si="212"/>
        <v>100</v>
      </c>
      <c r="N3414" s="12" t="s">
        <v>8315</v>
      </c>
      <c r="O3414" t="s">
        <v>8316</v>
      </c>
      <c r="P3414" s="13">
        <f t="shared" si="213"/>
        <v>41879.959050925929</v>
      </c>
      <c r="Q3414" s="13">
        <f t="shared" si="214"/>
        <v>41909.959050925929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>
        <v>14</v>
      </c>
      <c r="L3415" t="s">
        <v>8267</v>
      </c>
      <c r="M3415">
        <f t="shared" si="212"/>
        <v>130</v>
      </c>
      <c r="N3415" s="12" t="s">
        <v>8315</v>
      </c>
      <c r="O3415" t="s">
        <v>8316</v>
      </c>
      <c r="P3415" s="13">
        <f t="shared" si="213"/>
        <v>42053.733078703706</v>
      </c>
      <c r="Q3415" s="13">
        <f t="shared" si="214"/>
        <v>42063.207638888889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>
        <v>44</v>
      </c>
      <c r="L3416" t="s">
        <v>8267</v>
      </c>
      <c r="M3416">
        <f t="shared" si="212"/>
        <v>104</v>
      </c>
      <c r="N3416" s="12" t="s">
        <v>8315</v>
      </c>
      <c r="O3416" t="s">
        <v>8316</v>
      </c>
      <c r="P3416" s="13">
        <f t="shared" si="213"/>
        <v>42675.832465277781</v>
      </c>
      <c r="Q3416" s="13">
        <f t="shared" si="214"/>
        <v>42705.332638888889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>
        <v>9</v>
      </c>
      <c r="L3417" t="s">
        <v>8267</v>
      </c>
      <c r="M3417">
        <f t="shared" si="212"/>
        <v>100</v>
      </c>
      <c r="N3417" s="12" t="s">
        <v>8315</v>
      </c>
      <c r="O3417" t="s">
        <v>8316</v>
      </c>
      <c r="P3417" s="13">
        <f t="shared" si="213"/>
        <v>42467.144166666665</v>
      </c>
      <c r="Q3417" s="13">
        <f t="shared" si="214"/>
        <v>42477.979166666672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>
        <v>30</v>
      </c>
      <c r="L3418" t="s">
        <v>8267</v>
      </c>
      <c r="M3418">
        <f t="shared" si="212"/>
        <v>120</v>
      </c>
      <c r="N3418" s="12" t="s">
        <v>8315</v>
      </c>
      <c r="O3418" t="s">
        <v>8316</v>
      </c>
      <c r="P3418" s="13">
        <f t="shared" si="213"/>
        <v>42089.412557870368</v>
      </c>
      <c r="Q3418" s="13">
        <f t="shared" si="214"/>
        <v>42117.770833333328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>
        <v>45</v>
      </c>
      <c r="L3419" t="s">
        <v>8267</v>
      </c>
      <c r="M3419">
        <f t="shared" si="212"/>
        <v>100</v>
      </c>
      <c r="N3419" s="12" t="s">
        <v>8315</v>
      </c>
      <c r="O3419" t="s">
        <v>8316</v>
      </c>
      <c r="P3419" s="13">
        <f t="shared" si="213"/>
        <v>41894.91375</v>
      </c>
      <c r="Q3419" s="13">
        <f t="shared" si="214"/>
        <v>41938.029861111114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>
        <v>56</v>
      </c>
      <c r="L3420" t="s">
        <v>8267</v>
      </c>
      <c r="M3420">
        <f t="shared" si="212"/>
        <v>101</v>
      </c>
      <c r="N3420" s="12" t="s">
        <v>8315</v>
      </c>
      <c r="O3420" t="s">
        <v>8316</v>
      </c>
      <c r="P3420" s="13">
        <f t="shared" si="213"/>
        <v>41752.83457175926</v>
      </c>
      <c r="Q3420" s="13">
        <f t="shared" si="214"/>
        <v>41782.83457175926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>
        <v>46</v>
      </c>
      <c r="L3421" t="s">
        <v>8267</v>
      </c>
      <c r="M3421">
        <f t="shared" si="212"/>
        <v>107</v>
      </c>
      <c r="N3421" s="12" t="s">
        <v>8315</v>
      </c>
      <c r="O3421" t="s">
        <v>8316</v>
      </c>
      <c r="P3421" s="13">
        <f t="shared" si="213"/>
        <v>42448.821585648147</v>
      </c>
      <c r="Q3421" s="13">
        <f t="shared" si="214"/>
        <v>42466.895833333328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>
        <v>34</v>
      </c>
      <c r="L3422" t="s">
        <v>8267</v>
      </c>
      <c r="M3422">
        <f t="shared" si="212"/>
        <v>138</v>
      </c>
      <c r="N3422" s="12" t="s">
        <v>8315</v>
      </c>
      <c r="O3422" t="s">
        <v>8316</v>
      </c>
      <c r="P3422" s="13">
        <f t="shared" si="213"/>
        <v>42405.090300925927</v>
      </c>
      <c r="Q3422" s="13">
        <f t="shared" si="214"/>
        <v>42414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>
        <v>98</v>
      </c>
      <c r="L3423" t="s">
        <v>8267</v>
      </c>
      <c r="M3423">
        <f t="shared" si="212"/>
        <v>101</v>
      </c>
      <c r="N3423" s="12" t="s">
        <v>8315</v>
      </c>
      <c r="O3423" t="s">
        <v>8316</v>
      </c>
      <c r="P3423" s="13">
        <f t="shared" si="213"/>
        <v>42037.791238425925</v>
      </c>
      <c r="Q3423" s="13">
        <f t="shared" si="214"/>
        <v>42067.791238425925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>
        <v>46</v>
      </c>
      <c r="L3424" t="s">
        <v>8267</v>
      </c>
      <c r="M3424">
        <f t="shared" si="212"/>
        <v>109</v>
      </c>
      <c r="N3424" s="12" t="s">
        <v>8315</v>
      </c>
      <c r="O3424" t="s">
        <v>8316</v>
      </c>
      <c r="P3424" s="13">
        <f t="shared" si="213"/>
        <v>42323.562222222223</v>
      </c>
      <c r="Q3424" s="13">
        <f t="shared" si="214"/>
        <v>42352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>
        <v>10</v>
      </c>
      <c r="L3425" t="s">
        <v>8267</v>
      </c>
      <c r="M3425">
        <f t="shared" si="212"/>
        <v>140</v>
      </c>
      <c r="N3425" s="12" t="s">
        <v>8315</v>
      </c>
      <c r="O3425" t="s">
        <v>8316</v>
      </c>
      <c r="P3425" s="13">
        <f t="shared" si="213"/>
        <v>42088.911354166667</v>
      </c>
      <c r="Q3425" s="13">
        <f t="shared" si="214"/>
        <v>42118.911354166667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>
        <v>76</v>
      </c>
      <c r="L3426" t="s">
        <v>8267</v>
      </c>
      <c r="M3426">
        <f t="shared" si="212"/>
        <v>104</v>
      </c>
      <c r="N3426" s="12" t="s">
        <v>8315</v>
      </c>
      <c r="O3426" t="s">
        <v>8316</v>
      </c>
      <c r="P3426" s="13">
        <f t="shared" si="213"/>
        <v>42018.676898148144</v>
      </c>
      <c r="Q3426" s="13">
        <f t="shared" si="214"/>
        <v>42040.290972222225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>
        <v>104</v>
      </c>
      <c r="L3427" t="s">
        <v>8267</v>
      </c>
      <c r="M3427">
        <f t="shared" si="212"/>
        <v>103</v>
      </c>
      <c r="N3427" s="12" t="s">
        <v>8315</v>
      </c>
      <c r="O3427" t="s">
        <v>8316</v>
      </c>
      <c r="P3427" s="13">
        <f t="shared" si="213"/>
        <v>41884.617314814815</v>
      </c>
      <c r="Q3427" s="13">
        <f t="shared" si="214"/>
        <v>41916.617314814815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>
        <v>87</v>
      </c>
      <c r="L3428" t="s">
        <v>8267</v>
      </c>
      <c r="M3428">
        <f t="shared" si="212"/>
        <v>108</v>
      </c>
      <c r="N3428" s="12" t="s">
        <v>8315</v>
      </c>
      <c r="O3428" t="s">
        <v>8316</v>
      </c>
      <c r="P3428" s="13">
        <f t="shared" si="213"/>
        <v>41884.056747685187</v>
      </c>
      <c r="Q3428" s="13">
        <f t="shared" si="214"/>
        <v>41903.083333333336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>
        <v>29</v>
      </c>
      <c r="L3429" t="s">
        <v>8267</v>
      </c>
      <c r="M3429">
        <f t="shared" si="212"/>
        <v>100</v>
      </c>
      <c r="N3429" s="12" t="s">
        <v>8315</v>
      </c>
      <c r="O3429" t="s">
        <v>8316</v>
      </c>
      <c r="P3429" s="13">
        <f t="shared" si="213"/>
        <v>41792.645277777774</v>
      </c>
      <c r="Q3429" s="13">
        <f t="shared" si="214"/>
        <v>41822.645277777774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>
        <v>51</v>
      </c>
      <c r="L3430" t="s">
        <v>8267</v>
      </c>
      <c r="M3430">
        <f t="shared" si="212"/>
        <v>103</v>
      </c>
      <c r="N3430" s="12" t="s">
        <v>8315</v>
      </c>
      <c r="O3430" t="s">
        <v>8316</v>
      </c>
      <c r="P3430" s="13">
        <f t="shared" si="213"/>
        <v>42038.720451388886</v>
      </c>
      <c r="Q3430" s="13">
        <f t="shared" si="214"/>
        <v>42063.708333333328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>
        <v>12</v>
      </c>
      <c r="L3431" t="s">
        <v>8267</v>
      </c>
      <c r="M3431">
        <f t="shared" si="212"/>
        <v>130</v>
      </c>
      <c r="N3431" s="12" t="s">
        <v>8315</v>
      </c>
      <c r="O3431" t="s">
        <v>8316</v>
      </c>
      <c r="P3431" s="13">
        <f t="shared" si="213"/>
        <v>42662.021539351852</v>
      </c>
      <c r="Q3431" s="13">
        <f t="shared" si="214"/>
        <v>42676.021539351852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>
        <v>72</v>
      </c>
      <c r="L3432" t="s">
        <v>8267</v>
      </c>
      <c r="M3432">
        <f t="shared" si="212"/>
        <v>109</v>
      </c>
      <c r="N3432" s="12" t="s">
        <v>8315</v>
      </c>
      <c r="O3432" t="s">
        <v>8316</v>
      </c>
      <c r="P3432" s="13">
        <f t="shared" si="213"/>
        <v>41820.945613425924</v>
      </c>
      <c r="Q3432" s="13">
        <f t="shared" si="214"/>
        <v>41850.945613425924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>
        <v>21</v>
      </c>
      <c r="L3433" t="s">
        <v>8267</v>
      </c>
      <c r="M3433">
        <f t="shared" si="212"/>
        <v>100</v>
      </c>
      <c r="N3433" s="12" t="s">
        <v>8315</v>
      </c>
      <c r="O3433" t="s">
        <v>8316</v>
      </c>
      <c r="P3433" s="13">
        <f t="shared" si="213"/>
        <v>41839.730937500004</v>
      </c>
      <c r="Q3433" s="13">
        <f t="shared" si="214"/>
        <v>41869.730937500004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>
        <v>42</v>
      </c>
      <c r="L3434" t="s">
        <v>8267</v>
      </c>
      <c r="M3434">
        <f t="shared" si="212"/>
        <v>110</v>
      </c>
      <c r="N3434" s="12" t="s">
        <v>8315</v>
      </c>
      <c r="O3434" t="s">
        <v>8316</v>
      </c>
      <c r="P3434" s="13">
        <f t="shared" si="213"/>
        <v>42380.581180555557</v>
      </c>
      <c r="Q3434" s="13">
        <f t="shared" si="214"/>
        <v>42405.916666666672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>
        <v>71</v>
      </c>
      <c r="L3435" t="s">
        <v>8267</v>
      </c>
      <c r="M3435">
        <f t="shared" si="212"/>
        <v>100</v>
      </c>
      <c r="N3435" s="12" t="s">
        <v>8315</v>
      </c>
      <c r="O3435" t="s">
        <v>8316</v>
      </c>
      <c r="P3435" s="13">
        <f t="shared" si="213"/>
        <v>41776.063136574077</v>
      </c>
      <c r="Q3435" s="13">
        <f t="shared" si="214"/>
        <v>41807.125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>
        <v>168</v>
      </c>
      <c r="L3436" t="s">
        <v>8267</v>
      </c>
      <c r="M3436">
        <f t="shared" si="212"/>
        <v>106</v>
      </c>
      <c r="N3436" s="12" t="s">
        <v>8315</v>
      </c>
      <c r="O3436" t="s">
        <v>8316</v>
      </c>
      <c r="P3436" s="13">
        <f t="shared" si="213"/>
        <v>41800.380428240744</v>
      </c>
      <c r="Q3436" s="13">
        <f t="shared" si="214"/>
        <v>41830.380428240744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>
        <v>19</v>
      </c>
      <c r="L3437" t="s">
        <v>8267</v>
      </c>
      <c r="M3437">
        <f t="shared" si="212"/>
        <v>112</v>
      </c>
      <c r="N3437" s="12" t="s">
        <v>8315</v>
      </c>
      <c r="O3437" t="s">
        <v>8316</v>
      </c>
      <c r="P3437" s="13">
        <f t="shared" si="213"/>
        <v>42572.61681712963</v>
      </c>
      <c r="Q3437" s="13">
        <f t="shared" si="214"/>
        <v>42589.125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>
        <v>37</v>
      </c>
      <c r="L3438" t="s">
        <v>8267</v>
      </c>
      <c r="M3438">
        <f t="shared" si="212"/>
        <v>106</v>
      </c>
      <c r="N3438" s="12" t="s">
        <v>8315</v>
      </c>
      <c r="O3438" t="s">
        <v>8316</v>
      </c>
      <c r="P3438" s="13">
        <f t="shared" si="213"/>
        <v>41851.541585648149</v>
      </c>
      <c r="Q3438" s="13">
        <f t="shared" si="214"/>
        <v>41872.686111111114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>
        <v>36</v>
      </c>
      <c r="L3439" t="s">
        <v>8267</v>
      </c>
      <c r="M3439">
        <f t="shared" si="212"/>
        <v>101</v>
      </c>
      <c r="N3439" s="12" t="s">
        <v>8315</v>
      </c>
      <c r="O3439" t="s">
        <v>8316</v>
      </c>
      <c r="P3439" s="13">
        <f t="shared" si="213"/>
        <v>42205.710879629631</v>
      </c>
      <c r="Q3439" s="13">
        <f t="shared" si="214"/>
        <v>42235.710879629631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>
        <v>14</v>
      </c>
      <c r="L3440" t="s">
        <v>8267</v>
      </c>
      <c r="M3440">
        <f t="shared" si="212"/>
        <v>104</v>
      </c>
      <c r="N3440" s="12" t="s">
        <v>8315</v>
      </c>
      <c r="O3440" t="s">
        <v>8316</v>
      </c>
      <c r="P3440" s="13">
        <f t="shared" si="213"/>
        <v>42100.927858796291</v>
      </c>
      <c r="Q3440" s="13">
        <f t="shared" si="214"/>
        <v>42126.875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>
        <v>18</v>
      </c>
      <c r="L3441" t="s">
        <v>8267</v>
      </c>
      <c r="M3441">
        <f t="shared" si="212"/>
        <v>135</v>
      </c>
      <c r="N3441" s="12" t="s">
        <v>8315</v>
      </c>
      <c r="O3441" t="s">
        <v>8316</v>
      </c>
      <c r="P3441" s="13">
        <f t="shared" si="213"/>
        <v>42374.911226851851</v>
      </c>
      <c r="Q3441" s="13">
        <f t="shared" si="214"/>
        <v>42388.207638888889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>
        <v>82</v>
      </c>
      <c r="L3442" t="s">
        <v>8267</v>
      </c>
      <c r="M3442">
        <f t="shared" si="212"/>
        <v>105</v>
      </c>
      <c r="N3442" s="12" t="s">
        <v>8315</v>
      </c>
      <c r="O3442" t="s">
        <v>8316</v>
      </c>
      <c r="P3442" s="13">
        <f t="shared" si="213"/>
        <v>41809.12300925926</v>
      </c>
      <c r="Q3442" s="13">
        <f t="shared" si="214"/>
        <v>41831.677083333336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>
        <v>43</v>
      </c>
      <c r="L3443" t="s">
        <v>8267</v>
      </c>
      <c r="M3443">
        <f t="shared" si="212"/>
        <v>103</v>
      </c>
      <c r="N3443" s="12" t="s">
        <v>8315</v>
      </c>
      <c r="O3443" t="s">
        <v>8316</v>
      </c>
      <c r="P3443" s="13">
        <f t="shared" si="213"/>
        <v>42294.429641203707</v>
      </c>
      <c r="Q3443" s="13">
        <f t="shared" si="214"/>
        <v>42321.845138888893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>
        <v>8</v>
      </c>
      <c r="L3444" t="s">
        <v>8267</v>
      </c>
      <c r="M3444">
        <f t="shared" si="212"/>
        <v>100</v>
      </c>
      <c r="N3444" s="12" t="s">
        <v>8315</v>
      </c>
      <c r="O3444" t="s">
        <v>8316</v>
      </c>
      <c r="P3444" s="13">
        <f t="shared" si="213"/>
        <v>42124.841111111105</v>
      </c>
      <c r="Q3444" s="13">
        <f t="shared" si="214"/>
        <v>42154.841111111105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>
        <v>45</v>
      </c>
      <c r="L3445" t="s">
        <v>8267</v>
      </c>
      <c r="M3445">
        <f t="shared" si="212"/>
        <v>186</v>
      </c>
      <c r="N3445" s="12" t="s">
        <v>8315</v>
      </c>
      <c r="O3445" t="s">
        <v>8316</v>
      </c>
      <c r="P3445" s="13">
        <f t="shared" si="213"/>
        <v>41861.524837962963</v>
      </c>
      <c r="Q3445" s="13">
        <f t="shared" si="214"/>
        <v>41891.524837962963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>
        <v>20</v>
      </c>
      <c r="L3446" t="s">
        <v>8267</v>
      </c>
      <c r="M3446">
        <f t="shared" si="212"/>
        <v>289</v>
      </c>
      <c r="N3446" s="12" t="s">
        <v>8315</v>
      </c>
      <c r="O3446" t="s">
        <v>8316</v>
      </c>
      <c r="P3446" s="13">
        <f t="shared" si="213"/>
        <v>42521.291504629626</v>
      </c>
      <c r="Q3446" s="13">
        <f t="shared" si="214"/>
        <v>42529.582638888889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>
        <v>31</v>
      </c>
      <c r="L3447" t="s">
        <v>8267</v>
      </c>
      <c r="M3447">
        <f t="shared" si="212"/>
        <v>100</v>
      </c>
      <c r="N3447" s="12" t="s">
        <v>8315</v>
      </c>
      <c r="O3447" t="s">
        <v>8316</v>
      </c>
      <c r="P3447" s="13">
        <f t="shared" si="213"/>
        <v>42272.530509259261</v>
      </c>
      <c r="Q3447" s="13">
        <f t="shared" si="214"/>
        <v>42300.530509259261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>
        <v>25</v>
      </c>
      <c r="L3448" t="s">
        <v>8267</v>
      </c>
      <c r="M3448">
        <f t="shared" si="212"/>
        <v>108</v>
      </c>
      <c r="N3448" s="12" t="s">
        <v>8315</v>
      </c>
      <c r="O3448" t="s">
        <v>8316</v>
      </c>
      <c r="P3448" s="13">
        <f t="shared" si="213"/>
        <v>42016.832465277781</v>
      </c>
      <c r="Q3448" s="13">
        <f t="shared" si="214"/>
        <v>42040.513888888891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>
        <v>14</v>
      </c>
      <c r="L3449" t="s">
        <v>8267</v>
      </c>
      <c r="M3449">
        <f t="shared" si="212"/>
        <v>108</v>
      </c>
      <c r="N3449" s="12" t="s">
        <v>8315</v>
      </c>
      <c r="O3449" t="s">
        <v>8316</v>
      </c>
      <c r="P3449" s="13">
        <f t="shared" si="213"/>
        <v>42402.889027777783</v>
      </c>
      <c r="Q3449" s="13">
        <f t="shared" si="214"/>
        <v>42447.847361111111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>
        <v>45</v>
      </c>
      <c r="L3450" t="s">
        <v>8267</v>
      </c>
      <c r="M3450">
        <f t="shared" si="212"/>
        <v>110</v>
      </c>
      <c r="N3450" s="12" t="s">
        <v>8315</v>
      </c>
      <c r="O3450" t="s">
        <v>8316</v>
      </c>
      <c r="P3450" s="13">
        <f t="shared" si="213"/>
        <v>41960.119085648148</v>
      </c>
      <c r="Q3450" s="13">
        <f t="shared" si="214"/>
        <v>41990.119085648148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>
        <v>20</v>
      </c>
      <c r="L3451" t="s">
        <v>8267</v>
      </c>
      <c r="M3451">
        <f t="shared" si="212"/>
        <v>171</v>
      </c>
      <c r="N3451" s="12" t="s">
        <v>8315</v>
      </c>
      <c r="O3451" t="s">
        <v>8316</v>
      </c>
      <c r="P3451" s="13">
        <f t="shared" si="213"/>
        <v>42532.052523148144</v>
      </c>
      <c r="Q3451" s="13">
        <f t="shared" si="214"/>
        <v>42560.166666666672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>
        <v>39</v>
      </c>
      <c r="L3452" t="s">
        <v>8267</v>
      </c>
      <c r="M3452">
        <f t="shared" si="212"/>
        <v>152</v>
      </c>
      <c r="N3452" s="12" t="s">
        <v>8315</v>
      </c>
      <c r="O3452" t="s">
        <v>8316</v>
      </c>
      <c r="P3452" s="13">
        <f t="shared" si="213"/>
        <v>42036.704525462963</v>
      </c>
      <c r="Q3452" s="13">
        <f t="shared" si="214"/>
        <v>42096.662858796291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>
        <v>16</v>
      </c>
      <c r="L3453" t="s">
        <v>8267</v>
      </c>
      <c r="M3453">
        <f t="shared" si="212"/>
        <v>101</v>
      </c>
      <c r="N3453" s="12" t="s">
        <v>8315</v>
      </c>
      <c r="O3453" t="s">
        <v>8316</v>
      </c>
      <c r="P3453" s="13">
        <f t="shared" si="213"/>
        <v>42088.723692129628</v>
      </c>
      <c r="Q3453" s="13">
        <f t="shared" si="214"/>
        <v>42115.723692129628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>
        <v>37</v>
      </c>
      <c r="L3454" t="s">
        <v>8267</v>
      </c>
      <c r="M3454">
        <f t="shared" si="212"/>
        <v>153</v>
      </c>
      <c r="N3454" s="12" t="s">
        <v>8315</v>
      </c>
      <c r="O3454" t="s">
        <v>8316</v>
      </c>
      <c r="P3454" s="13">
        <f t="shared" si="213"/>
        <v>41820.639189814814</v>
      </c>
      <c r="Q3454" s="13">
        <f t="shared" si="214"/>
        <v>41843.165972222225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>
        <v>14</v>
      </c>
      <c r="L3455" t="s">
        <v>8267</v>
      </c>
      <c r="M3455">
        <f t="shared" si="212"/>
        <v>128</v>
      </c>
      <c r="N3455" s="12" t="s">
        <v>8315</v>
      </c>
      <c r="O3455" t="s">
        <v>8316</v>
      </c>
      <c r="P3455" s="13">
        <f t="shared" si="213"/>
        <v>42535.97865740741</v>
      </c>
      <c r="Q3455" s="13">
        <f t="shared" si="214"/>
        <v>42595.97865740741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>
        <v>21</v>
      </c>
      <c r="L3456" t="s">
        <v>8267</v>
      </c>
      <c r="M3456">
        <f t="shared" si="212"/>
        <v>101</v>
      </c>
      <c r="N3456" s="12" t="s">
        <v>8315</v>
      </c>
      <c r="O3456" t="s">
        <v>8316</v>
      </c>
      <c r="P3456" s="13">
        <f t="shared" si="213"/>
        <v>41821.698599537034</v>
      </c>
      <c r="Q3456" s="13">
        <f t="shared" si="214"/>
        <v>41851.698599537034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>
        <v>69</v>
      </c>
      <c r="L3457" t="s">
        <v>8267</v>
      </c>
      <c r="M3457">
        <f t="shared" si="212"/>
        <v>101</v>
      </c>
      <c r="N3457" s="12" t="s">
        <v>8315</v>
      </c>
      <c r="O3457" t="s">
        <v>8316</v>
      </c>
      <c r="P3457" s="13">
        <f t="shared" si="213"/>
        <v>42626.7503125</v>
      </c>
      <c r="Q3457" s="13">
        <f t="shared" si="214"/>
        <v>42656.7503125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>
        <v>16</v>
      </c>
      <c r="L3458" t="s">
        <v>8267</v>
      </c>
      <c r="M3458">
        <f t="shared" ref="M3458:M3521" si="216">ROUND(E3458/D3458*100,0)</f>
        <v>191</v>
      </c>
      <c r="N3458" s="12" t="s">
        <v>8315</v>
      </c>
      <c r="O3458" t="s">
        <v>8316</v>
      </c>
      <c r="P3458" s="13">
        <f t="shared" ref="P3458:P3521" si="217">(((J3458/60)/60)/24)+DATE(1970,1,1)</f>
        <v>41821.205636574072</v>
      </c>
      <c r="Q3458" s="13">
        <f t="shared" ref="Q3458:Q3521" si="218">(((I3458/60)/60)/24)+DATE(1970,1,1)</f>
        <v>41852.290972222225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>
        <v>55</v>
      </c>
      <c r="L3459" t="s">
        <v>8267</v>
      </c>
      <c r="M3459">
        <f t="shared" si="216"/>
        <v>140</v>
      </c>
      <c r="N3459" s="12" t="s">
        <v>8315</v>
      </c>
      <c r="O3459" t="s">
        <v>8316</v>
      </c>
      <c r="P3459" s="13">
        <f t="shared" si="217"/>
        <v>42016.706678240742</v>
      </c>
      <c r="Q3459" s="13">
        <f t="shared" si="218"/>
        <v>42047.249305555553</v>
      </c>
      <c r="R3459">
        <f t="shared" ref="R3459:R3522" si="219">YEAR(P3459)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>
        <v>27</v>
      </c>
      <c r="L3460" t="s">
        <v>8267</v>
      </c>
      <c r="M3460">
        <f t="shared" si="216"/>
        <v>124</v>
      </c>
      <c r="N3460" s="12" t="s">
        <v>8315</v>
      </c>
      <c r="O3460" t="s">
        <v>8316</v>
      </c>
      <c r="P3460" s="13">
        <f t="shared" si="217"/>
        <v>42011.202581018515</v>
      </c>
      <c r="Q3460" s="13">
        <f t="shared" si="218"/>
        <v>42038.185416666667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>
        <v>36</v>
      </c>
      <c r="L3461" t="s">
        <v>8267</v>
      </c>
      <c r="M3461">
        <f t="shared" si="216"/>
        <v>126</v>
      </c>
      <c r="N3461" s="12" t="s">
        <v>8315</v>
      </c>
      <c r="O3461" t="s">
        <v>8316</v>
      </c>
      <c r="P3461" s="13">
        <f t="shared" si="217"/>
        <v>42480.479861111111</v>
      </c>
      <c r="Q3461" s="13">
        <f t="shared" si="218"/>
        <v>42510.479861111111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>
        <v>19</v>
      </c>
      <c r="L3462" t="s">
        <v>8267</v>
      </c>
      <c r="M3462">
        <f t="shared" si="216"/>
        <v>190</v>
      </c>
      <c r="N3462" s="12" t="s">
        <v>8315</v>
      </c>
      <c r="O3462" t="s">
        <v>8316</v>
      </c>
      <c r="P3462" s="13">
        <f t="shared" si="217"/>
        <v>41852.527222222219</v>
      </c>
      <c r="Q3462" s="13">
        <f t="shared" si="218"/>
        <v>41866.527222222219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>
        <v>12</v>
      </c>
      <c r="L3463" t="s">
        <v>8267</v>
      </c>
      <c r="M3463">
        <f t="shared" si="216"/>
        <v>139</v>
      </c>
      <c r="N3463" s="12" t="s">
        <v>8315</v>
      </c>
      <c r="O3463" t="s">
        <v>8316</v>
      </c>
      <c r="P3463" s="13">
        <f t="shared" si="217"/>
        <v>42643.632858796293</v>
      </c>
      <c r="Q3463" s="13">
        <f t="shared" si="218"/>
        <v>42672.125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>
        <v>17</v>
      </c>
      <c r="L3464" t="s">
        <v>8267</v>
      </c>
      <c r="M3464">
        <f t="shared" si="216"/>
        <v>202</v>
      </c>
      <c r="N3464" s="12" t="s">
        <v>8315</v>
      </c>
      <c r="O3464" t="s">
        <v>8316</v>
      </c>
      <c r="P3464" s="13">
        <f t="shared" si="217"/>
        <v>42179.898472222223</v>
      </c>
      <c r="Q3464" s="13">
        <f t="shared" si="218"/>
        <v>42195.75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>
        <v>114</v>
      </c>
      <c r="L3465" t="s">
        <v>8267</v>
      </c>
      <c r="M3465">
        <f t="shared" si="216"/>
        <v>103</v>
      </c>
      <c r="N3465" s="12" t="s">
        <v>8315</v>
      </c>
      <c r="O3465" t="s">
        <v>8316</v>
      </c>
      <c r="P3465" s="13">
        <f t="shared" si="217"/>
        <v>42612.918807870374</v>
      </c>
      <c r="Q3465" s="13">
        <f t="shared" si="218"/>
        <v>42654.165972222225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>
        <v>93</v>
      </c>
      <c r="L3466" t="s">
        <v>8267</v>
      </c>
      <c r="M3466">
        <f t="shared" si="216"/>
        <v>102</v>
      </c>
      <c r="N3466" s="12" t="s">
        <v>8315</v>
      </c>
      <c r="O3466" t="s">
        <v>8316</v>
      </c>
      <c r="P3466" s="13">
        <f t="shared" si="217"/>
        <v>42575.130057870367</v>
      </c>
      <c r="Q3466" s="13">
        <f t="shared" si="218"/>
        <v>42605.130057870367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>
        <v>36</v>
      </c>
      <c r="L3467" t="s">
        <v>8267</v>
      </c>
      <c r="M3467">
        <f t="shared" si="216"/>
        <v>103</v>
      </c>
      <c r="N3467" s="12" t="s">
        <v>8315</v>
      </c>
      <c r="O3467" t="s">
        <v>8316</v>
      </c>
      <c r="P3467" s="13">
        <f t="shared" si="217"/>
        <v>42200.625833333332</v>
      </c>
      <c r="Q3467" s="13">
        <f t="shared" si="218"/>
        <v>42225.666666666672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>
        <v>61</v>
      </c>
      <c r="L3468" t="s">
        <v>8267</v>
      </c>
      <c r="M3468">
        <f t="shared" si="216"/>
        <v>127</v>
      </c>
      <c r="N3468" s="12" t="s">
        <v>8315</v>
      </c>
      <c r="O3468" t="s">
        <v>8316</v>
      </c>
      <c r="P3468" s="13">
        <f t="shared" si="217"/>
        <v>42420.019097222219</v>
      </c>
      <c r="Q3468" s="13">
        <f t="shared" si="218"/>
        <v>42479.977430555555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>
        <v>47</v>
      </c>
      <c r="L3469" t="s">
        <v>8267</v>
      </c>
      <c r="M3469">
        <f t="shared" si="216"/>
        <v>101</v>
      </c>
      <c r="N3469" s="12" t="s">
        <v>8315</v>
      </c>
      <c r="O3469" t="s">
        <v>8316</v>
      </c>
      <c r="P3469" s="13">
        <f t="shared" si="217"/>
        <v>42053.671666666662</v>
      </c>
      <c r="Q3469" s="13">
        <f t="shared" si="218"/>
        <v>42083.630000000005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>
        <v>17</v>
      </c>
      <c r="L3470" t="s">
        <v>8267</v>
      </c>
      <c r="M3470">
        <f t="shared" si="216"/>
        <v>122</v>
      </c>
      <c r="N3470" s="12" t="s">
        <v>8315</v>
      </c>
      <c r="O3470" t="s">
        <v>8316</v>
      </c>
      <c r="P3470" s="13">
        <f t="shared" si="217"/>
        <v>42605.765381944439</v>
      </c>
      <c r="Q3470" s="13">
        <f t="shared" si="218"/>
        <v>42634.125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>
        <v>63</v>
      </c>
      <c r="L3471" t="s">
        <v>8267</v>
      </c>
      <c r="M3471">
        <f t="shared" si="216"/>
        <v>113</v>
      </c>
      <c r="N3471" s="12" t="s">
        <v>8315</v>
      </c>
      <c r="O3471" t="s">
        <v>8316</v>
      </c>
      <c r="P3471" s="13">
        <f t="shared" si="217"/>
        <v>42458.641724537039</v>
      </c>
      <c r="Q3471" s="13">
        <f t="shared" si="218"/>
        <v>42488.641724537039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>
        <v>9</v>
      </c>
      <c r="L3472" t="s">
        <v>8267</v>
      </c>
      <c r="M3472">
        <f t="shared" si="216"/>
        <v>150</v>
      </c>
      <c r="N3472" s="12" t="s">
        <v>8315</v>
      </c>
      <c r="O3472" t="s">
        <v>8316</v>
      </c>
      <c r="P3472" s="13">
        <f t="shared" si="217"/>
        <v>42529.022013888884</v>
      </c>
      <c r="Q3472" s="13">
        <f t="shared" si="218"/>
        <v>42566.901388888888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>
        <v>30</v>
      </c>
      <c r="L3473" t="s">
        <v>8267</v>
      </c>
      <c r="M3473">
        <f t="shared" si="216"/>
        <v>215</v>
      </c>
      <c r="N3473" s="12" t="s">
        <v>8315</v>
      </c>
      <c r="O3473" t="s">
        <v>8316</v>
      </c>
      <c r="P3473" s="13">
        <f t="shared" si="217"/>
        <v>41841.820486111108</v>
      </c>
      <c r="Q3473" s="13">
        <f t="shared" si="218"/>
        <v>41882.833333333336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>
        <v>23</v>
      </c>
      <c r="L3474" t="s">
        <v>8267</v>
      </c>
      <c r="M3474">
        <f t="shared" si="216"/>
        <v>102</v>
      </c>
      <c r="N3474" s="12" t="s">
        <v>8315</v>
      </c>
      <c r="O3474" t="s">
        <v>8316</v>
      </c>
      <c r="P3474" s="13">
        <f t="shared" si="217"/>
        <v>41928.170497685183</v>
      </c>
      <c r="Q3474" s="13">
        <f t="shared" si="218"/>
        <v>41949.249305555553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>
        <v>33</v>
      </c>
      <c r="L3475" t="s">
        <v>8267</v>
      </c>
      <c r="M3475">
        <f t="shared" si="216"/>
        <v>100</v>
      </c>
      <c r="N3475" s="12" t="s">
        <v>8315</v>
      </c>
      <c r="O3475" t="s">
        <v>8316</v>
      </c>
      <c r="P3475" s="13">
        <f t="shared" si="217"/>
        <v>42062.834444444445</v>
      </c>
      <c r="Q3475" s="13">
        <f t="shared" si="218"/>
        <v>42083.852083333331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>
        <v>39</v>
      </c>
      <c r="L3476" t="s">
        <v>8267</v>
      </c>
      <c r="M3476">
        <f t="shared" si="216"/>
        <v>101</v>
      </c>
      <c r="N3476" s="12" t="s">
        <v>8315</v>
      </c>
      <c r="O3476" t="s">
        <v>8316</v>
      </c>
      <c r="P3476" s="13">
        <f t="shared" si="217"/>
        <v>42541.501516203702</v>
      </c>
      <c r="Q3476" s="13">
        <f t="shared" si="218"/>
        <v>42571.501516203702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>
        <v>17</v>
      </c>
      <c r="L3477" t="s">
        <v>8267</v>
      </c>
      <c r="M3477">
        <f t="shared" si="216"/>
        <v>113</v>
      </c>
      <c r="N3477" s="12" t="s">
        <v>8315</v>
      </c>
      <c r="O3477" t="s">
        <v>8316</v>
      </c>
      <c r="P3477" s="13">
        <f t="shared" si="217"/>
        <v>41918.880833333329</v>
      </c>
      <c r="Q3477" s="13">
        <f t="shared" si="218"/>
        <v>41946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>
        <v>6</v>
      </c>
      <c r="L3478" t="s">
        <v>8267</v>
      </c>
      <c r="M3478">
        <f t="shared" si="216"/>
        <v>104</v>
      </c>
      <c r="N3478" s="12" t="s">
        <v>8315</v>
      </c>
      <c r="O3478" t="s">
        <v>8316</v>
      </c>
      <c r="P3478" s="13">
        <f t="shared" si="217"/>
        <v>41921.279976851853</v>
      </c>
      <c r="Q3478" s="13">
        <f t="shared" si="218"/>
        <v>41939.125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>
        <v>39</v>
      </c>
      <c r="L3479" t="s">
        <v>8267</v>
      </c>
      <c r="M3479">
        <f t="shared" si="216"/>
        <v>115</v>
      </c>
      <c r="N3479" s="12" t="s">
        <v>8315</v>
      </c>
      <c r="O3479" t="s">
        <v>8316</v>
      </c>
      <c r="P3479" s="13">
        <f t="shared" si="217"/>
        <v>42128.736608796295</v>
      </c>
      <c r="Q3479" s="13">
        <f t="shared" si="218"/>
        <v>42141.125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>
        <v>57</v>
      </c>
      <c r="L3480" t="s">
        <v>8267</v>
      </c>
      <c r="M3480">
        <f t="shared" si="216"/>
        <v>113</v>
      </c>
      <c r="N3480" s="12" t="s">
        <v>8315</v>
      </c>
      <c r="O3480" t="s">
        <v>8316</v>
      </c>
      <c r="P3480" s="13">
        <f t="shared" si="217"/>
        <v>42053.916921296302</v>
      </c>
      <c r="Q3480" s="13">
        <f t="shared" si="218"/>
        <v>42079.875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>
        <v>56</v>
      </c>
      <c r="L3481" t="s">
        <v>8267</v>
      </c>
      <c r="M3481">
        <f t="shared" si="216"/>
        <v>128</v>
      </c>
      <c r="N3481" s="12" t="s">
        <v>8315</v>
      </c>
      <c r="O3481" t="s">
        <v>8316</v>
      </c>
      <c r="P3481" s="13">
        <f t="shared" si="217"/>
        <v>41781.855092592588</v>
      </c>
      <c r="Q3481" s="13">
        <f t="shared" si="218"/>
        <v>41811.855092592588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>
        <v>13</v>
      </c>
      <c r="L3482" t="s">
        <v>8267</v>
      </c>
      <c r="M3482">
        <f t="shared" si="216"/>
        <v>143</v>
      </c>
      <c r="N3482" s="12" t="s">
        <v>8315</v>
      </c>
      <c r="O3482" t="s">
        <v>8316</v>
      </c>
      <c r="P3482" s="13">
        <f t="shared" si="217"/>
        <v>42171.317442129628</v>
      </c>
      <c r="Q3482" s="13">
        <f t="shared" si="218"/>
        <v>42195.875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>
        <v>95</v>
      </c>
      <c r="L3483" t="s">
        <v>8267</v>
      </c>
      <c r="M3483">
        <f t="shared" si="216"/>
        <v>119</v>
      </c>
      <c r="N3483" s="12" t="s">
        <v>8315</v>
      </c>
      <c r="O3483" t="s">
        <v>8316</v>
      </c>
      <c r="P3483" s="13">
        <f t="shared" si="217"/>
        <v>41989.24754629629</v>
      </c>
      <c r="Q3483" s="13">
        <f t="shared" si="218"/>
        <v>42006.24754629629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>
        <v>80</v>
      </c>
      <c r="L3484" t="s">
        <v>8267</v>
      </c>
      <c r="M3484">
        <f t="shared" si="216"/>
        <v>138</v>
      </c>
      <c r="N3484" s="12" t="s">
        <v>8315</v>
      </c>
      <c r="O3484" t="s">
        <v>8316</v>
      </c>
      <c r="P3484" s="13">
        <f t="shared" si="217"/>
        <v>41796.771597222221</v>
      </c>
      <c r="Q3484" s="13">
        <f t="shared" si="218"/>
        <v>41826.771597222221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>
        <v>133</v>
      </c>
      <c r="L3485" t="s">
        <v>8267</v>
      </c>
      <c r="M3485">
        <f t="shared" si="216"/>
        <v>160</v>
      </c>
      <c r="N3485" s="12" t="s">
        <v>8315</v>
      </c>
      <c r="O3485" t="s">
        <v>8316</v>
      </c>
      <c r="P3485" s="13">
        <f t="shared" si="217"/>
        <v>41793.668761574074</v>
      </c>
      <c r="Q3485" s="13">
        <f t="shared" si="218"/>
        <v>41823.668761574074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>
        <v>44</v>
      </c>
      <c r="L3486" t="s">
        <v>8267</v>
      </c>
      <c r="M3486">
        <f t="shared" si="216"/>
        <v>114</v>
      </c>
      <c r="N3486" s="12" t="s">
        <v>8315</v>
      </c>
      <c r="O3486" t="s">
        <v>8316</v>
      </c>
      <c r="P3486" s="13">
        <f t="shared" si="217"/>
        <v>42506.760405092587</v>
      </c>
      <c r="Q3486" s="13">
        <f t="shared" si="218"/>
        <v>42536.760405092587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>
        <v>30</v>
      </c>
      <c r="L3487" t="s">
        <v>8267</v>
      </c>
      <c r="M3487">
        <f t="shared" si="216"/>
        <v>101</v>
      </c>
      <c r="N3487" s="12" t="s">
        <v>8315</v>
      </c>
      <c r="O3487" t="s">
        <v>8316</v>
      </c>
      <c r="P3487" s="13">
        <f t="shared" si="217"/>
        <v>42372.693055555559</v>
      </c>
      <c r="Q3487" s="13">
        <f t="shared" si="218"/>
        <v>42402.693055555559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>
        <v>56</v>
      </c>
      <c r="L3488" t="s">
        <v>8267</v>
      </c>
      <c r="M3488">
        <f t="shared" si="216"/>
        <v>155</v>
      </c>
      <c r="N3488" s="12" t="s">
        <v>8315</v>
      </c>
      <c r="O3488" t="s">
        <v>8316</v>
      </c>
      <c r="P3488" s="13">
        <f t="shared" si="217"/>
        <v>42126.87501157407</v>
      </c>
      <c r="Q3488" s="13">
        <f t="shared" si="218"/>
        <v>42158.290972222225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>
        <v>66</v>
      </c>
      <c r="L3489" t="s">
        <v>8267</v>
      </c>
      <c r="M3489">
        <f t="shared" si="216"/>
        <v>128</v>
      </c>
      <c r="N3489" s="12" t="s">
        <v>8315</v>
      </c>
      <c r="O3489" t="s">
        <v>8316</v>
      </c>
      <c r="P3489" s="13">
        <f t="shared" si="217"/>
        <v>42149.940416666665</v>
      </c>
      <c r="Q3489" s="13">
        <f t="shared" si="218"/>
        <v>42179.940416666665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>
        <v>29</v>
      </c>
      <c r="L3490" t="s">
        <v>8267</v>
      </c>
      <c r="M3490">
        <f t="shared" si="216"/>
        <v>121</v>
      </c>
      <c r="N3490" s="12" t="s">
        <v>8315</v>
      </c>
      <c r="O3490" t="s">
        <v>8316</v>
      </c>
      <c r="P3490" s="13">
        <f t="shared" si="217"/>
        <v>42087.768055555556</v>
      </c>
      <c r="Q3490" s="13">
        <f t="shared" si="218"/>
        <v>42111.666666666672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>
        <v>72</v>
      </c>
      <c r="L3491" t="s">
        <v>8267</v>
      </c>
      <c r="M3491">
        <f t="shared" si="216"/>
        <v>113</v>
      </c>
      <c r="N3491" s="12" t="s">
        <v>8315</v>
      </c>
      <c r="O3491" t="s">
        <v>8316</v>
      </c>
      <c r="P3491" s="13">
        <f t="shared" si="217"/>
        <v>41753.635775462964</v>
      </c>
      <c r="Q3491" s="13">
        <f t="shared" si="218"/>
        <v>41783.875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>
        <v>27</v>
      </c>
      <c r="L3492" t="s">
        <v>8267</v>
      </c>
      <c r="M3492">
        <f t="shared" si="216"/>
        <v>128</v>
      </c>
      <c r="N3492" s="12" t="s">
        <v>8315</v>
      </c>
      <c r="O3492" t="s">
        <v>8316</v>
      </c>
      <c r="P3492" s="13">
        <f t="shared" si="217"/>
        <v>42443.802361111113</v>
      </c>
      <c r="Q3492" s="13">
        <f t="shared" si="218"/>
        <v>42473.802361111113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>
        <v>10</v>
      </c>
      <c r="L3493" t="s">
        <v>8267</v>
      </c>
      <c r="M3493">
        <f t="shared" si="216"/>
        <v>158</v>
      </c>
      <c r="N3493" s="12" t="s">
        <v>8315</v>
      </c>
      <c r="O3493" t="s">
        <v>8316</v>
      </c>
      <c r="P3493" s="13">
        <f t="shared" si="217"/>
        <v>42121.249814814815</v>
      </c>
      <c r="Q3493" s="13">
        <f t="shared" si="218"/>
        <v>42142.249814814815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>
        <v>35</v>
      </c>
      <c r="L3494" t="s">
        <v>8267</v>
      </c>
      <c r="M3494">
        <f t="shared" si="216"/>
        <v>105</v>
      </c>
      <c r="N3494" s="12" t="s">
        <v>8315</v>
      </c>
      <c r="O3494" t="s">
        <v>8316</v>
      </c>
      <c r="P3494" s="13">
        <f t="shared" si="217"/>
        <v>42268.009224537032</v>
      </c>
      <c r="Q3494" s="13">
        <f t="shared" si="218"/>
        <v>42303.009224537032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>
        <v>29</v>
      </c>
      <c r="L3495" t="s">
        <v>8267</v>
      </c>
      <c r="M3495">
        <f t="shared" si="216"/>
        <v>100</v>
      </c>
      <c r="N3495" s="12" t="s">
        <v>8315</v>
      </c>
      <c r="O3495" t="s">
        <v>8316</v>
      </c>
      <c r="P3495" s="13">
        <f t="shared" si="217"/>
        <v>41848.866157407407</v>
      </c>
      <c r="Q3495" s="13">
        <f t="shared" si="218"/>
        <v>41868.21597222222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>
        <v>13</v>
      </c>
      <c r="L3496" t="s">
        <v>8267</v>
      </c>
      <c r="M3496">
        <f t="shared" si="216"/>
        <v>100</v>
      </c>
      <c r="N3496" s="12" t="s">
        <v>8315</v>
      </c>
      <c r="O3496" t="s">
        <v>8316</v>
      </c>
      <c r="P3496" s="13">
        <f t="shared" si="217"/>
        <v>42689.214988425927</v>
      </c>
      <c r="Q3496" s="13">
        <f t="shared" si="218"/>
        <v>42700.25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>
        <v>72</v>
      </c>
      <c r="L3497" t="s">
        <v>8267</v>
      </c>
      <c r="M3497">
        <f t="shared" si="216"/>
        <v>107</v>
      </c>
      <c r="N3497" s="12" t="s">
        <v>8315</v>
      </c>
      <c r="O3497" t="s">
        <v>8316</v>
      </c>
      <c r="P3497" s="13">
        <f t="shared" si="217"/>
        <v>41915.762835648151</v>
      </c>
      <c r="Q3497" s="13">
        <f t="shared" si="218"/>
        <v>41944.720833333333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>
        <v>78</v>
      </c>
      <c r="L3498" t="s">
        <v>8267</v>
      </c>
      <c r="M3498">
        <f t="shared" si="216"/>
        <v>124</v>
      </c>
      <c r="N3498" s="12" t="s">
        <v>8315</v>
      </c>
      <c r="O3498" t="s">
        <v>8316</v>
      </c>
      <c r="P3498" s="13">
        <f t="shared" si="217"/>
        <v>42584.846828703703</v>
      </c>
      <c r="Q3498" s="13">
        <f t="shared" si="218"/>
        <v>42624.846828703703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>
        <v>49</v>
      </c>
      <c r="L3499" t="s">
        <v>8267</v>
      </c>
      <c r="M3499">
        <f t="shared" si="216"/>
        <v>109</v>
      </c>
      <c r="N3499" s="12" t="s">
        <v>8315</v>
      </c>
      <c r="O3499" t="s">
        <v>8316</v>
      </c>
      <c r="P3499" s="13">
        <f t="shared" si="217"/>
        <v>42511.741944444439</v>
      </c>
      <c r="Q3499" s="13">
        <f t="shared" si="218"/>
        <v>42523.916666666672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>
        <v>42</v>
      </c>
      <c r="L3500" t="s">
        <v>8267</v>
      </c>
      <c r="M3500">
        <f t="shared" si="216"/>
        <v>102</v>
      </c>
      <c r="N3500" s="12" t="s">
        <v>8315</v>
      </c>
      <c r="O3500" t="s">
        <v>8316</v>
      </c>
      <c r="P3500" s="13">
        <f t="shared" si="217"/>
        <v>42459.15861111111</v>
      </c>
      <c r="Q3500" s="13">
        <f t="shared" si="218"/>
        <v>42518.905555555553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>
        <v>35</v>
      </c>
      <c r="L3501" t="s">
        <v>8267</v>
      </c>
      <c r="M3501">
        <f t="shared" si="216"/>
        <v>106</v>
      </c>
      <c r="N3501" s="12" t="s">
        <v>8315</v>
      </c>
      <c r="O3501" t="s">
        <v>8316</v>
      </c>
      <c r="P3501" s="13">
        <f t="shared" si="217"/>
        <v>42132.036168981482</v>
      </c>
      <c r="Q3501" s="13">
        <f t="shared" si="218"/>
        <v>42186.290972222225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>
        <v>42</v>
      </c>
      <c r="L3502" t="s">
        <v>8267</v>
      </c>
      <c r="M3502">
        <f t="shared" si="216"/>
        <v>106</v>
      </c>
      <c r="N3502" s="12" t="s">
        <v>8315</v>
      </c>
      <c r="O3502" t="s">
        <v>8316</v>
      </c>
      <c r="P3502" s="13">
        <f t="shared" si="217"/>
        <v>42419.91942129629</v>
      </c>
      <c r="Q3502" s="13">
        <f t="shared" si="218"/>
        <v>42436.207638888889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>
        <v>42</v>
      </c>
      <c r="L3503" t="s">
        <v>8267</v>
      </c>
      <c r="M3503">
        <f t="shared" si="216"/>
        <v>101</v>
      </c>
      <c r="N3503" s="12" t="s">
        <v>8315</v>
      </c>
      <c r="O3503" t="s">
        <v>8316</v>
      </c>
      <c r="P3503" s="13">
        <f t="shared" si="217"/>
        <v>42233.763831018514</v>
      </c>
      <c r="Q3503" s="13">
        <f t="shared" si="218"/>
        <v>42258.763831018514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>
        <v>31</v>
      </c>
      <c r="L3504" t="s">
        <v>8267</v>
      </c>
      <c r="M3504">
        <f t="shared" si="216"/>
        <v>105</v>
      </c>
      <c r="N3504" s="12" t="s">
        <v>8315</v>
      </c>
      <c r="O3504" t="s">
        <v>8316</v>
      </c>
      <c r="P3504" s="13">
        <f t="shared" si="217"/>
        <v>42430.839398148149</v>
      </c>
      <c r="Q3504" s="13">
        <f t="shared" si="218"/>
        <v>42445.165972222225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>
        <v>38</v>
      </c>
      <c r="L3505" t="s">
        <v>8267</v>
      </c>
      <c r="M3505">
        <f t="shared" si="216"/>
        <v>108</v>
      </c>
      <c r="N3505" s="12" t="s">
        <v>8315</v>
      </c>
      <c r="O3505" t="s">
        <v>8316</v>
      </c>
      <c r="P3505" s="13">
        <f t="shared" si="217"/>
        <v>42545.478333333333</v>
      </c>
      <c r="Q3505" s="13">
        <f t="shared" si="218"/>
        <v>42575.478333333333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>
        <v>8</v>
      </c>
      <c r="L3506" t="s">
        <v>8267</v>
      </c>
      <c r="M3506">
        <f t="shared" si="216"/>
        <v>100</v>
      </c>
      <c r="N3506" s="12" t="s">
        <v>8315</v>
      </c>
      <c r="O3506" t="s">
        <v>8316</v>
      </c>
      <c r="P3506" s="13">
        <f t="shared" si="217"/>
        <v>42297.748738425929</v>
      </c>
      <c r="Q3506" s="13">
        <f t="shared" si="218"/>
        <v>42327.790405092594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>
        <v>39</v>
      </c>
      <c r="L3507" t="s">
        <v>8267</v>
      </c>
      <c r="M3507">
        <f t="shared" si="216"/>
        <v>104</v>
      </c>
      <c r="N3507" s="12" t="s">
        <v>8315</v>
      </c>
      <c r="O3507" t="s">
        <v>8316</v>
      </c>
      <c r="P3507" s="13">
        <f t="shared" si="217"/>
        <v>41760.935706018521</v>
      </c>
      <c r="Q3507" s="13">
        <f t="shared" si="218"/>
        <v>41772.166666666664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>
        <v>29</v>
      </c>
      <c r="L3508" t="s">
        <v>8267</v>
      </c>
      <c r="M3508">
        <f t="shared" si="216"/>
        <v>102</v>
      </c>
      <c r="N3508" s="12" t="s">
        <v>8315</v>
      </c>
      <c r="O3508" t="s">
        <v>8316</v>
      </c>
      <c r="P3508" s="13">
        <f t="shared" si="217"/>
        <v>41829.734259259261</v>
      </c>
      <c r="Q3508" s="13">
        <f t="shared" si="218"/>
        <v>41874.734259259261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>
        <v>72</v>
      </c>
      <c r="L3509" t="s">
        <v>8267</v>
      </c>
      <c r="M3509">
        <f t="shared" si="216"/>
        <v>104</v>
      </c>
      <c r="N3509" s="12" t="s">
        <v>8315</v>
      </c>
      <c r="O3509" t="s">
        <v>8316</v>
      </c>
      <c r="P3509" s="13">
        <f t="shared" si="217"/>
        <v>42491.92288194444</v>
      </c>
      <c r="Q3509" s="13">
        <f t="shared" si="218"/>
        <v>42521.92288194444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>
        <v>15</v>
      </c>
      <c r="L3510" t="s">
        <v>8267</v>
      </c>
      <c r="M3510">
        <f t="shared" si="216"/>
        <v>180</v>
      </c>
      <c r="N3510" s="12" t="s">
        <v>8315</v>
      </c>
      <c r="O3510" t="s">
        <v>8316</v>
      </c>
      <c r="P3510" s="13">
        <f t="shared" si="217"/>
        <v>42477.729780092588</v>
      </c>
      <c r="Q3510" s="13">
        <f t="shared" si="218"/>
        <v>42500.875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>
        <v>33</v>
      </c>
      <c r="L3511" t="s">
        <v>8267</v>
      </c>
      <c r="M3511">
        <f t="shared" si="216"/>
        <v>106</v>
      </c>
      <c r="N3511" s="12" t="s">
        <v>8315</v>
      </c>
      <c r="O3511" t="s">
        <v>8316</v>
      </c>
      <c r="P3511" s="13">
        <f t="shared" si="217"/>
        <v>41950.859560185185</v>
      </c>
      <c r="Q3511" s="13">
        <f t="shared" si="218"/>
        <v>41964.204861111109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>
        <v>15</v>
      </c>
      <c r="L3512" t="s">
        <v>8267</v>
      </c>
      <c r="M3512">
        <f t="shared" si="216"/>
        <v>101</v>
      </c>
      <c r="N3512" s="12" t="s">
        <v>8315</v>
      </c>
      <c r="O3512" t="s">
        <v>8316</v>
      </c>
      <c r="P3512" s="13">
        <f t="shared" si="217"/>
        <v>41802.62090277778</v>
      </c>
      <c r="Q3512" s="13">
        <f t="shared" si="218"/>
        <v>41822.62090277778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>
        <v>19</v>
      </c>
      <c r="L3513" t="s">
        <v>8267</v>
      </c>
      <c r="M3513">
        <f t="shared" si="216"/>
        <v>101</v>
      </c>
      <c r="N3513" s="12" t="s">
        <v>8315</v>
      </c>
      <c r="O3513" t="s">
        <v>8316</v>
      </c>
      <c r="P3513" s="13">
        <f t="shared" si="217"/>
        <v>41927.873784722222</v>
      </c>
      <c r="Q3513" s="13">
        <f t="shared" si="218"/>
        <v>41950.770833333336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>
        <v>17</v>
      </c>
      <c r="L3514" t="s">
        <v>8267</v>
      </c>
      <c r="M3514">
        <f t="shared" si="216"/>
        <v>100</v>
      </c>
      <c r="N3514" s="12" t="s">
        <v>8315</v>
      </c>
      <c r="O3514" t="s">
        <v>8316</v>
      </c>
      <c r="P3514" s="13">
        <f t="shared" si="217"/>
        <v>42057.536944444444</v>
      </c>
      <c r="Q3514" s="13">
        <f t="shared" si="218"/>
        <v>42117.49527777778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>
        <v>44</v>
      </c>
      <c r="L3515" t="s">
        <v>8267</v>
      </c>
      <c r="M3515">
        <f t="shared" si="216"/>
        <v>118</v>
      </c>
      <c r="N3515" s="12" t="s">
        <v>8315</v>
      </c>
      <c r="O3515" t="s">
        <v>8316</v>
      </c>
      <c r="P3515" s="13">
        <f t="shared" si="217"/>
        <v>41781.096203703702</v>
      </c>
      <c r="Q3515" s="13">
        <f t="shared" si="218"/>
        <v>41794.207638888889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>
        <v>10</v>
      </c>
      <c r="L3516" t="s">
        <v>8267</v>
      </c>
      <c r="M3516">
        <f t="shared" si="216"/>
        <v>110</v>
      </c>
      <c r="N3516" s="12" t="s">
        <v>8315</v>
      </c>
      <c r="O3516" t="s">
        <v>8316</v>
      </c>
      <c r="P3516" s="13">
        <f t="shared" si="217"/>
        <v>42020.846666666665</v>
      </c>
      <c r="Q3516" s="13">
        <f t="shared" si="218"/>
        <v>42037.207638888889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>
        <v>46</v>
      </c>
      <c r="L3517" t="s">
        <v>8267</v>
      </c>
      <c r="M3517">
        <f t="shared" si="216"/>
        <v>103</v>
      </c>
      <c r="N3517" s="12" t="s">
        <v>8315</v>
      </c>
      <c r="O3517" t="s">
        <v>8316</v>
      </c>
      <c r="P3517" s="13">
        <f t="shared" si="217"/>
        <v>42125.772812499999</v>
      </c>
      <c r="Q3517" s="13">
        <f t="shared" si="218"/>
        <v>42155.772812499999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>
        <v>11</v>
      </c>
      <c r="L3518" t="s">
        <v>8267</v>
      </c>
      <c r="M3518">
        <f t="shared" si="216"/>
        <v>100</v>
      </c>
      <c r="N3518" s="12" t="s">
        <v>8315</v>
      </c>
      <c r="O3518" t="s">
        <v>8316</v>
      </c>
      <c r="P3518" s="13">
        <f t="shared" si="217"/>
        <v>41856.010069444441</v>
      </c>
      <c r="Q3518" s="13">
        <f t="shared" si="218"/>
        <v>41890.125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>
        <v>13</v>
      </c>
      <c r="L3519" t="s">
        <v>8267</v>
      </c>
      <c r="M3519">
        <f t="shared" si="216"/>
        <v>100</v>
      </c>
      <c r="N3519" s="12" t="s">
        <v>8315</v>
      </c>
      <c r="O3519" t="s">
        <v>8316</v>
      </c>
      <c r="P3519" s="13">
        <f t="shared" si="217"/>
        <v>41794.817523148151</v>
      </c>
      <c r="Q3519" s="13">
        <f t="shared" si="218"/>
        <v>41824.458333333336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>
        <v>33</v>
      </c>
      <c r="L3520" t="s">
        <v>8267</v>
      </c>
      <c r="M3520">
        <f t="shared" si="216"/>
        <v>110</v>
      </c>
      <c r="N3520" s="12" t="s">
        <v>8315</v>
      </c>
      <c r="O3520" t="s">
        <v>8316</v>
      </c>
      <c r="P3520" s="13">
        <f t="shared" si="217"/>
        <v>41893.783553240741</v>
      </c>
      <c r="Q3520" s="13">
        <f t="shared" si="218"/>
        <v>41914.597916666666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>
        <v>28</v>
      </c>
      <c r="L3521" t="s">
        <v>8267</v>
      </c>
      <c r="M3521">
        <f t="shared" si="216"/>
        <v>101</v>
      </c>
      <c r="N3521" s="12" t="s">
        <v>8315</v>
      </c>
      <c r="O3521" t="s">
        <v>8316</v>
      </c>
      <c r="P3521" s="13">
        <f t="shared" si="217"/>
        <v>42037.598958333328</v>
      </c>
      <c r="Q3521" s="13">
        <f t="shared" si="218"/>
        <v>42067.598958333328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>
        <v>21</v>
      </c>
      <c r="L3522" t="s">
        <v>8267</v>
      </c>
      <c r="M3522">
        <f t="shared" ref="M3522:M3585" si="220">ROUND(E3522/D3522*100,0)</f>
        <v>101</v>
      </c>
      <c r="N3522" s="12" t="s">
        <v>8315</v>
      </c>
      <c r="O3522" t="s">
        <v>8316</v>
      </c>
      <c r="P3522" s="13">
        <f t="shared" ref="P3522:P3585" si="221">(((J3522/60)/60)/24)+DATE(1970,1,1)</f>
        <v>42227.824212962965</v>
      </c>
      <c r="Q3522" s="13">
        <f t="shared" ref="Q3522:Q3585" si="222">(((I3522/60)/60)/24)+DATE(1970,1,1)</f>
        <v>42253.57430555555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>
        <v>13</v>
      </c>
      <c r="L3523" t="s">
        <v>8267</v>
      </c>
      <c r="M3523">
        <f t="shared" si="220"/>
        <v>169</v>
      </c>
      <c r="N3523" s="12" t="s">
        <v>8315</v>
      </c>
      <c r="O3523" t="s">
        <v>8316</v>
      </c>
      <c r="P3523" s="13">
        <f t="shared" si="221"/>
        <v>41881.361342592594</v>
      </c>
      <c r="Q3523" s="13">
        <f t="shared" si="222"/>
        <v>41911.361342592594</v>
      </c>
      <c r="R3523">
        <f t="shared" ref="R3523:R3586" si="223">YEAR(P3523)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>
        <v>34</v>
      </c>
      <c r="L3524" t="s">
        <v>8267</v>
      </c>
      <c r="M3524">
        <f t="shared" si="220"/>
        <v>100</v>
      </c>
      <c r="N3524" s="12" t="s">
        <v>8315</v>
      </c>
      <c r="O3524" t="s">
        <v>8316</v>
      </c>
      <c r="P3524" s="13">
        <f t="shared" si="221"/>
        <v>42234.789884259255</v>
      </c>
      <c r="Q3524" s="13">
        <f t="shared" si="222"/>
        <v>42262.420833333337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>
        <v>80</v>
      </c>
      <c r="L3525" t="s">
        <v>8267</v>
      </c>
      <c r="M3525">
        <f t="shared" si="220"/>
        <v>114</v>
      </c>
      <c r="N3525" s="12" t="s">
        <v>8315</v>
      </c>
      <c r="O3525" t="s">
        <v>8316</v>
      </c>
      <c r="P3525" s="13">
        <f t="shared" si="221"/>
        <v>42581.397546296299</v>
      </c>
      <c r="Q3525" s="13">
        <f t="shared" si="222"/>
        <v>42638.958333333328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>
        <v>74</v>
      </c>
      <c r="L3526" t="s">
        <v>8267</v>
      </c>
      <c r="M3526">
        <f t="shared" si="220"/>
        <v>102</v>
      </c>
      <c r="N3526" s="12" t="s">
        <v>8315</v>
      </c>
      <c r="O3526" t="s">
        <v>8316</v>
      </c>
      <c r="P3526" s="13">
        <f t="shared" si="221"/>
        <v>41880.76357638889</v>
      </c>
      <c r="Q3526" s="13">
        <f t="shared" si="222"/>
        <v>41895.166666666664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>
        <v>7</v>
      </c>
      <c r="L3527" t="s">
        <v>8267</v>
      </c>
      <c r="M3527">
        <f t="shared" si="220"/>
        <v>106</v>
      </c>
      <c r="N3527" s="12" t="s">
        <v>8315</v>
      </c>
      <c r="O3527" t="s">
        <v>8316</v>
      </c>
      <c r="P3527" s="13">
        <f t="shared" si="221"/>
        <v>42214.6956712963</v>
      </c>
      <c r="Q3527" s="13">
        <f t="shared" si="222"/>
        <v>42225.666666666672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>
        <v>34</v>
      </c>
      <c r="L3528" t="s">
        <v>8267</v>
      </c>
      <c r="M3528">
        <f t="shared" si="220"/>
        <v>102</v>
      </c>
      <c r="N3528" s="12" t="s">
        <v>8315</v>
      </c>
      <c r="O3528" t="s">
        <v>8316</v>
      </c>
      <c r="P3528" s="13">
        <f t="shared" si="221"/>
        <v>42460.335312499999</v>
      </c>
      <c r="Q3528" s="13">
        <f t="shared" si="222"/>
        <v>42488.249305555553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>
        <v>86</v>
      </c>
      <c r="L3529" t="s">
        <v>8267</v>
      </c>
      <c r="M3529">
        <f t="shared" si="220"/>
        <v>117</v>
      </c>
      <c r="N3529" s="12" t="s">
        <v>8315</v>
      </c>
      <c r="O3529" t="s">
        <v>8316</v>
      </c>
      <c r="P3529" s="13">
        <f t="shared" si="221"/>
        <v>42167.023206018523</v>
      </c>
      <c r="Q3529" s="13">
        <f t="shared" si="222"/>
        <v>42196.165972222225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>
        <v>37</v>
      </c>
      <c r="L3530" t="s">
        <v>8267</v>
      </c>
      <c r="M3530">
        <f t="shared" si="220"/>
        <v>101</v>
      </c>
      <c r="N3530" s="12" t="s">
        <v>8315</v>
      </c>
      <c r="O3530" t="s">
        <v>8316</v>
      </c>
      <c r="P3530" s="13">
        <f t="shared" si="221"/>
        <v>42733.50136574074</v>
      </c>
      <c r="Q3530" s="13">
        <f t="shared" si="222"/>
        <v>42753.50136574074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>
        <v>18</v>
      </c>
      <c r="L3531" t="s">
        <v>8267</v>
      </c>
      <c r="M3531">
        <f t="shared" si="220"/>
        <v>132</v>
      </c>
      <c r="N3531" s="12" t="s">
        <v>8315</v>
      </c>
      <c r="O3531" t="s">
        <v>8316</v>
      </c>
      <c r="P3531" s="13">
        <f t="shared" si="221"/>
        <v>42177.761782407411</v>
      </c>
      <c r="Q3531" s="13">
        <f t="shared" si="222"/>
        <v>42198.041666666672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>
        <v>22</v>
      </c>
      <c r="L3532" t="s">
        <v>8267</v>
      </c>
      <c r="M3532">
        <f t="shared" si="220"/>
        <v>100</v>
      </c>
      <c r="N3532" s="12" t="s">
        <v>8315</v>
      </c>
      <c r="O3532" t="s">
        <v>8316</v>
      </c>
      <c r="P3532" s="13">
        <f t="shared" si="221"/>
        <v>42442.623344907406</v>
      </c>
      <c r="Q3532" s="13">
        <f t="shared" si="222"/>
        <v>42470.833333333328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>
        <v>26</v>
      </c>
      <c r="L3533" t="s">
        <v>8267</v>
      </c>
      <c r="M3533">
        <f t="shared" si="220"/>
        <v>128</v>
      </c>
      <c r="N3533" s="12" t="s">
        <v>8315</v>
      </c>
      <c r="O3533" t="s">
        <v>8316</v>
      </c>
      <c r="P3533" s="13">
        <f t="shared" si="221"/>
        <v>42521.654328703706</v>
      </c>
      <c r="Q3533" s="13">
        <f t="shared" si="222"/>
        <v>42551.654328703706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>
        <v>27</v>
      </c>
      <c r="L3534" t="s">
        <v>8267</v>
      </c>
      <c r="M3534">
        <f t="shared" si="220"/>
        <v>119</v>
      </c>
      <c r="N3534" s="12" t="s">
        <v>8315</v>
      </c>
      <c r="O3534" t="s">
        <v>8316</v>
      </c>
      <c r="P3534" s="13">
        <f t="shared" si="221"/>
        <v>41884.599849537037</v>
      </c>
      <c r="Q3534" s="13">
        <f t="shared" si="222"/>
        <v>41900.165972222225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>
        <v>8</v>
      </c>
      <c r="L3535" t="s">
        <v>8267</v>
      </c>
      <c r="M3535">
        <f t="shared" si="220"/>
        <v>126</v>
      </c>
      <c r="N3535" s="12" t="s">
        <v>8315</v>
      </c>
      <c r="O3535" t="s">
        <v>8316</v>
      </c>
      <c r="P3535" s="13">
        <f t="shared" si="221"/>
        <v>42289.761192129634</v>
      </c>
      <c r="Q3535" s="13">
        <f t="shared" si="222"/>
        <v>42319.802858796291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>
        <v>204</v>
      </c>
      <c r="L3536" t="s">
        <v>8267</v>
      </c>
      <c r="M3536">
        <f t="shared" si="220"/>
        <v>156</v>
      </c>
      <c r="N3536" s="12" t="s">
        <v>8315</v>
      </c>
      <c r="O3536" t="s">
        <v>8316</v>
      </c>
      <c r="P3536" s="13">
        <f t="shared" si="221"/>
        <v>42243.6252662037</v>
      </c>
      <c r="Q3536" s="13">
        <f t="shared" si="222"/>
        <v>42278.6252662037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>
        <v>46</v>
      </c>
      <c r="L3537" t="s">
        <v>8267</v>
      </c>
      <c r="M3537">
        <f t="shared" si="220"/>
        <v>103</v>
      </c>
      <c r="N3537" s="12" t="s">
        <v>8315</v>
      </c>
      <c r="O3537" t="s">
        <v>8316</v>
      </c>
      <c r="P3537" s="13">
        <f t="shared" si="221"/>
        <v>42248.640162037031</v>
      </c>
      <c r="Q3537" s="13">
        <f t="shared" si="222"/>
        <v>42279.75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>
        <v>17</v>
      </c>
      <c r="L3538" t="s">
        <v>8267</v>
      </c>
      <c r="M3538">
        <f t="shared" si="220"/>
        <v>153</v>
      </c>
      <c r="N3538" s="12" t="s">
        <v>8315</v>
      </c>
      <c r="O3538" t="s">
        <v>8316</v>
      </c>
      <c r="P3538" s="13">
        <f t="shared" si="221"/>
        <v>42328.727141203708</v>
      </c>
      <c r="Q3538" s="13">
        <f t="shared" si="222"/>
        <v>42358.499305555553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>
        <v>28</v>
      </c>
      <c r="L3539" t="s">
        <v>8267</v>
      </c>
      <c r="M3539">
        <f t="shared" si="220"/>
        <v>180</v>
      </c>
      <c r="N3539" s="12" t="s">
        <v>8315</v>
      </c>
      <c r="O3539" t="s">
        <v>8316</v>
      </c>
      <c r="P3539" s="13">
        <f t="shared" si="221"/>
        <v>41923.354351851849</v>
      </c>
      <c r="Q3539" s="13">
        <f t="shared" si="222"/>
        <v>41960.332638888889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>
        <v>83</v>
      </c>
      <c r="L3540" t="s">
        <v>8267</v>
      </c>
      <c r="M3540">
        <f t="shared" si="220"/>
        <v>128</v>
      </c>
      <c r="N3540" s="12" t="s">
        <v>8315</v>
      </c>
      <c r="O3540" t="s">
        <v>8316</v>
      </c>
      <c r="P3540" s="13">
        <f t="shared" si="221"/>
        <v>42571.420601851853</v>
      </c>
      <c r="Q3540" s="13">
        <f t="shared" si="222"/>
        <v>42599.420601851853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>
        <v>13</v>
      </c>
      <c r="L3541" t="s">
        <v>8267</v>
      </c>
      <c r="M3541">
        <f t="shared" si="220"/>
        <v>120</v>
      </c>
      <c r="N3541" s="12" t="s">
        <v>8315</v>
      </c>
      <c r="O3541" t="s">
        <v>8316</v>
      </c>
      <c r="P3541" s="13">
        <f t="shared" si="221"/>
        <v>42600.756041666667</v>
      </c>
      <c r="Q3541" s="13">
        <f t="shared" si="222"/>
        <v>42621.756041666667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>
        <v>8</v>
      </c>
      <c r="L3542" t="s">
        <v>8267</v>
      </c>
      <c r="M3542">
        <f t="shared" si="220"/>
        <v>123</v>
      </c>
      <c r="N3542" s="12" t="s">
        <v>8315</v>
      </c>
      <c r="O3542" t="s">
        <v>8316</v>
      </c>
      <c r="P3542" s="13">
        <f t="shared" si="221"/>
        <v>42517.003368055557</v>
      </c>
      <c r="Q3542" s="13">
        <f t="shared" si="222"/>
        <v>42547.003368055557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>
        <v>32</v>
      </c>
      <c r="L3543" t="s">
        <v>8267</v>
      </c>
      <c r="M3543">
        <f t="shared" si="220"/>
        <v>105</v>
      </c>
      <c r="N3543" s="12" t="s">
        <v>8315</v>
      </c>
      <c r="O3543" t="s">
        <v>8316</v>
      </c>
      <c r="P3543" s="13">
        <f t="shared" si="221"/>
        <v>42222.730034722219</v>
      </c>
      <c r="Q3543" s="13">
        <f t="shared" si="222"/>
        <v>42247.730034722219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>
        <v>85</v>
      </c>
      <c r="L3544" t="s">
        <v>8267</v>
      </c>
      <c r="M3544">
        <f t="shared" si="220"/>
        <v>102</v>
      </c>
      <c r="N3544" s="12" t="s">
        <v>8315</v>
      </c>
      <c r="O3544" t="s">
        <v>8316</v>
      </c>
      <c r="P3544" s="13">
        <f t="shared" si="221"/>
        <v>41829.599791666667</v>
      </c>
      <c r="Q3544" s="13">
        <f t="shared" si="222"/>
        <v>41889.599791666667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>
        <v>29</v>
      </c>
      <c r="L3545" t="s">
        <v>8267</v>
      </c>
      <c r="M3545">
        <f t="shared" si="220"/>
        <v>105</v>
      </c>
      <c r="N3545" s="12" t="s">
        <v>8315</v>
      </c>
      <c r="O3545" t="s">
        <v>8316</v>
      </c>
      <c r="P3545" s="13">
        <f t="shared" si="221"/>
        <v>42150.755312499998</v>
      </c>
      <c r="Q3545" s="13">
        <f t="shared" si="222"/>
        <v>42180.755312499998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>
        <v>24</v>
      </c>
      <c r="L3546" t="s">
        <v>8267</v>
      </c>
      <c r="M3546">
        <f t="shared" si="220"/>
        <v>100</v>
      </c>
      <c r="N3546" s="12" t="s">
        <v>8315</v>
      </c>
      <c r="O3546" t="s">
        <v>8316</v>
      </c>
      <c r="P3546" s="13">
        <f t="shared" si="221"/>
        <v>42040.831678240742</v>
      </c>
      <c r="Q3546" s="13">
        <f t="shared" si="222"/>
        <v>42070.831678240742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>
        <v>8</v>
      </c>
      <c r="L3547" t="s">
        <v>8267</v>
      </c>
      <c r="M3547">
        <f t="shared" si="220"/>
        <v>100</v>
      </c>
      <c r="N3547" s="12" t="s">
        <v>8315</v>
      </c>
      <c r="O3547" t="s">
        <v>8316</v>
      </c>
      <c r="P3547" s="13">
        <f t="shared" si="221"/>
        <v>42075.807395833333</v>
      </c>
      <c r="Q3547" s="13">
        <f t="shared" si="222"/>
        <v>42105.807395833333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>
        <v>19</v>
      </c>
      <c r="L3548" t="s">
        <v>8267</v>
      </c>
      <c r="M3548">
        <f t="shared" si="220"/>
        <v>102</v>
      </c>
      <c r="N3548" s="12" t="s">
        <v>8315</v>
      </c>
      <c r="O3548" t="s">
        <v>8316</v>
      </c>
      <c r="P3548" s="13">
        <f t="shared" si="221"/>
        <v>42073.660694444443</v>
      </c>
      <c r="Q3548" s="13">
        <f t="shared" si="222"/>
        <v>42095.165972222225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>
        <v>336</v>
      </c>
      <c r="L3549" t="s">
        <v>8267</v>
      </c>
      <c r="M3549">
        <f t="shared" si="220"/>
        <v>114</v>
      </c>
      <c r="N3549" s="12" t="s">
        <v>8315</v>
      </c>
      <c r="O3549" t="s">
        <v>8316</v>
      </c>
      <c r="P3549" s="13">
        <f t="shared" si="221"/>
        <v>42480.078715277778</v>
      </c>
      <c r="Q3549" s="13">
        <f t="shared" si="222"/>
        <v>42504.165972222225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>
        <v>13</v>
      </c>
      <c r="L3550" t="s">
        <v>8267</v>
      </c>
      <c r="M3550">
        <f t="shared" si="220"/>
        <v>102</v>
      </c>
      <c r="N3550" s="12" t="s">
        <v>8315</v>
      </c>
      <c r="O3550" t="s">
        <v>8316</v>
      </c>
      <c r="P3550" s="13">
        <f t="shared" si="221"/>
        <v>42411.942291666666</v>
      </c>
      <c r="Q3550" s="13">
        <f t="shared" si="222"/>
        <v>42434.041666666672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>
        <v>42</v>
      </c>
      <c r="L3551" t="s">
        <v>8267</v>
      </c>
      <c r="M3551">
        <f t="shared" si="220"/>
        <v>102</v>
      </c>
      <c r="N3551" s="12" t="s">
        <v>8315</v>
      </c>
      <c r="O3551" t="s">
        <v>8316</v>
      </c>
      <c r="P3551" s="13">
        <f t="shared" si="221"/>
        <v>42223.394363425927</v>
      </c>
      <c r="Q3551" s="13">
        <f t="shared" si="222"/>
        <v>42251.394363425927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>
        <v>64</v>
      </c>
      <c r="L3552" t="s">
        <v>8267</v>
      </c>
      <c r="M3552">
        <f t="shared" si="220"/>
        <v>105</v>
      </c>
      <c r="N3552" s="12" t="s">
        <v>8315</v>
      </c>
      <c r="O3552" t="s">
        <v>8316</v>
      </c>
      <c r="P3552" s="13">
        <f t="shared" si="221"/>
        <v>42462.893495370372</v>
      </c>
      <c r="Q3552" s="13">
        <f t="shared" si="222"/>
        <v>42492.893495370372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>
        <v>25</v>
      </c>
      <c r="L3553" t="s">
        <v>8267</v>
      </c>
      <c r="M3553">
        <f t="shared" si="220"/>
        <v>102</v>
      </c>
      <c r="N3553" s="12" t="s">
        <v>8315</v>
      </c>
      <c r="O3553" t="s">
        <v>8316</v>
      </c>
      <c r="P3553" s="13">
        <f t="shared" si="221"/>
        <v>41753.515856481477</v>
      </c>
      <c r="Q3553" s="13">
        <f t="shared" si="222"/>
        <v>41781.921527777777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>
        <v>20</v>
      </c>
      <c r="L3554" t="s">
        <v>8267</v>
      </c>
      <c r="M3554">
        <f t="shared" si="220"/>
        <v>100</v>
      </c>
      <c r="N3554" s="12" t="s">
        <v>8315</v>
      </c>
      <c r="O3554" t="s">
        <v>8316</v>
      </c>
      <c r="P3554" s="13">
        <f t="shared" si="221"/>
        <v>41788.587083333332</v>
      </c>
      <c r="Q3554" s="13">
        <f t="shared" si="222"/>
        <v>41818.587083333332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>
        <v>104</v>
      </c>
      <c r="L3555" t="s">
        <v>8267</v>
      </c>
      <c r="M3555">
        <f t="shared" si="220"/>
        <v>106</v>
      </c>
      <c r="N3555" s="12" t="s">
        <v>8315</v>
      </c>
      <c r="O3555" t="s">
        <v>8316</v>
      </c>
      <c r="P3555" s="13">
        <f t="shared" si="221"/>
        <v>42196.028703703705</v>
      </c>
      <c r="Q3555" s="13">
        <f t="shared" si="222"/>
        <v>42228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>
        <v>53</v>
      </c>
      <c r="L3556" t="s">
        <v>8267</v>
      </c>
      <c r="M3556">
        <f t="shared" si="220"/>
        <v>113</v>
      </c>
      <c r="N3556" s="12" t="s">
        <v>8315</v>
      </c>
      <c r="O3556" t="s">
        <v>8316</v>
      </c>
      <c r="P3556" s="13">
        <f t="shared" si="221"/>
        <v>42016.050451388888</v>
      </c>
      <c r="Q3556" s="13">
        <f t="shared" si="222"/>
        <v>42046.708333333328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>
        <v>14</v>
      </c>
      <c r="L3557" t="s">
        <v>8267</v>
      </c>
      <c r="M3557">
        <f t="shared" si="220"/>
        <v>100</v>
      </c>
      <c r="N3557" s="12" t="s">
        <v>8315</v>
      </c>
      <c r="O3557" t="s">
        <v>8316</v>
      </c>
      <c r="P3557" s="13">
        <f t="shared" si="221"/>
        <v>42661.442060185189</v>
      </c>
      <c r="Q3557" s="13">
        <f t="shared" si="222"/>
        <v>42691.483726851846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>
        <v>20</v>
      </c>
      <c r="L3558" t="s">
        <v>8267</v>
      </c>
      <c r="M3558">
        <f t="shared" si="220"/>
        <v>100</v>
      </c>
      <c r="N3558" s="12" t="s">
        <v>8315</v>
      </c>
      <c r="O3558" t="s">
        <v>8316</v>
      </c>
      <c r="P3558" s="13">
        <f t="shared" si="221"/>
        <v>41808.649583333332</v>
      </c>
      <c r="Q3558" s="13">
        <f t="shared" si="222"/>
        <v>41868.649583333332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>
        <v>558</v>
      </c>
      <c r="L3559" t="s">
        <v>8267</v>
      </c>
      <c r="M3559">
        <f t="shared" si="220"/>
        <v>100</v>
      </c>
      <c r="N3559" s="12" t="s">
        <v>8315</v>
      </c>
      <c r="O3559" t="s">
        <v>8316</v>
      </c>
      <c r="P3559" s="13">
        <f t="shared" si="221"/>
        <v>41730.276747685188</v>
      </c>
      <c r="Q3559" s="13">
        <f t="shared" si="222"/>
        <v>41764.276747685188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>
        <v>22</v>
      </c>
      <c r="L3560" t="s">
        <v>8267</v>
      </c>
      <c r="M3560">
        <f t="shared" si="220"/>
        <v>144</v>
      </c>
      <c r="N3560" s="12" t="s">
        <v>8315</v>
      </c>
      <c r="O3560" t="s">
        <v>8316</v>
      </c>
      <c r="P3560" s="13">
        <f t="shared" si="221"/>
        <v>42139.816840277781</v>
      </c>
      <c r="Q3560" s="13">
        <f t="shared" si="222"/>
        <v>42181.875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>
        <v>24</v>
      </c>
      <c r="L3561" t="s">
        <v>8267</v>
      </c>
      <c r="M3561">
        <f t="shared" si="220"/>
        <v>104</v>
      </c>
      <c r="N3561" s="12" t="s">
        <v>8315</v>
      </c>
      <c r="O3561" t="s">
        <v>8316</v>
      </c>
      <c r="P3561" s="13">
        <f t="shared" si="221"/>
        <v>42194.096157407403</v>
      </c>
      <c r="Q3561" s="13">
        <f t="shared" si="222"/>
        <v>42216.373611111107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>
        <v>74</v>
      </c>
      <c r="L3562" t="s">
        <v>8267</v>
      </c>
      <c r="M3562">
        <f t="shared" si="220"/>
        <v>108</v>
      </c>
      <c r="N3562" s="12" t="s">
        <v>8315</v>
      </c>
      <c r="O3562" t="s">
        <v>8316</v>
      </c>
      <c r="P3562" s="13">
        <f t="shared" si="221"/>
        <v>42115.889652777783</v>
      </c>
      <c r="Q3562" s="13">
        <f t="shared" si="222"/>
        <v>42151.114583333328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>
        <v>54</v>
      </c>
      <c r="L3563" t="s">
        <v>8267</v>
      </c>
      <c r="M3563">
        <f t="shared" si="220"/>
        <v>102</v>
      </c>
      <c r="N3563" s="12" t="s">
        <v>8315</v>
      </c>
      <c r="O3563" t="s">
        <v>8316</v>
      </c>
      <c r="P3563" s="13">
        <f t="shared" si="221"/>
        <v>42203.680300925931</v>
      </c>
      <c r="Q3563" s="13">
        <f t="shared" si="222"/>
        <v>42221.774999999994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>
        <v>31</v>
      </c>
      <c r="L3564" t="s">
        <v>8267</v>
      </c>
      <c r="M3564">
        <f t="shared" si="220"/>
        <v>149</v>
      </c>
      <c r="N3564" s="12" t="s">
        <v>8315</v>
      </c>
      <c r="O3564" t="s">
        <v>8316</v>
      </c>
      <c r="P3564" s="13">
        <f t="shared" si="221"/>
        <v>42433.761886574073</v>
      </c>
      <c r="Q3564" s="13">
        <f t="shared" si="222"/>
        <v>42442.916666666672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>
        <v>25</v>
      </c>
      <c r="L3565" t="s">
        <v>8267</v>
      </c>
      <c r="M3565">
        <f t="shared" si="220"/>
        <v>105</v>
      </c>
      <c r="N3565" s="12" t="s">
        <v>8315</v>
      </c>
      <c r="O3565" t="s">
        <v>8316</v>
      </c>
      <c r="P3565" s="13">
        <f t="shared" si="221"/>
        <v>42555.671944444446</v>
      </c>
      <c r="Q3565" s="13">
        <f t="shared" si="222"/>
        <v>42583.791666666672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>
        <v>17</v>
      </c>
      <c r="L3566" t="s">
        <v>8267</v>
      </c>
      <c r="M3566">
        <f t="shared" si="220"/>
        <v>101</v>
      </c>
      <c r="N3566" s="12" t="s">
        <v>8315</v>
      </c>
      <c r="O3566" t="s">
        <v>8316</v>
      </c>
      <c r="P3566" s="13">
        <f t="shared" si="221"/>
        <v>42236.623252314821</v>
      </c>
      <c r="Q3566" s="13">
        <f t="shared" si="222"/>
        <v>42282.666666666672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>
        <v>12</v>
      </c>
      <c r="L3567" t="s">
        <v>8267</v>
      </c>
      <c r="M3567">
        <f t="shared" si="220"/>
        <v>131</v>
      </c>
      <c r="N3567" s="12" t="s">
        <v>8315</v>
      </c>
      <c r="O3567" t="s">
        <v>8316</v>
      </c>
      <c r="P3567" s="13">
        <f t="shared" si="221"/>
        <v>41974.743148148147</v>
      </c>
      <c r="Q3567" s="13">
        <f t="shared" si="222"/>
        <v>42004.743148148147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>
        <v>38</v>
      </c>
      <c r="L3568" t="s">
        <v>8267</v>
      </c>
      <c r="M3568">
        <f t="shared" si="220"/>
        <v>105</v>
      </c>
      <c r="N3568" s="12" t="s">
        <v>8315</v>
      </c>
      <c r="O3568" t="s">
        <v>8316</v>
      </c>
      <c r="P3568" s="13">
        <f t="shared" si="221"/>
        <v>41997.507905092592</v>
      </c>
      <c r="Q3568" s="13">
        <f t="shared" si="222"/>
        <v>42027.507905092592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>
        <v>41</v>
      </c>
      <c r="L3569" t="s">
        <v>8267</v>
      </c>
      <c r="M3569">
        <f t="shared" si="220"/>
        <v>109</v>
      </c>
      <c r="N3569" s="12" t="s">
        <v>8315</v>
      </c>
      <c r="O3569" t="s">
        <v>8316</v>
      </c>
      <c r="P3569" s="13">
        <f t="shared" si="221"/>
        <v>42135.810694444444</v>
      </c>
      <c r="Q3569" s="13">
        <f t="shared" si="222"/>
        <v>42165.810694444444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>
        <v>19</v>
      </c>
      <c r="L3570" t="s">
        <v>8267</v>
      </c>
      <c r="M3570">
        <f t="shared" si="220"/>
        <v>111</v>
      </c>
      <c r="N3570" s="12" t="s">
        <v>8315</v>
      </c>
      <c r="O3570" t="s">
        <v>8316</v>
      </c>
      <c r="P3570" s="13">
        <f t="shared" si="221"/>
        <v>41869.740671296298</v>
      </c>
      <c r="Q3570" s="13">
        <f t="shared" si="222"/>
        <v>41899.740671296298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>
        <v>41</v>
      </c>
      <c r="L3571" t="s">
        <v>8267</v>
      </c>
      <c r="M3571">
        <f t="shared" si="220"/>
        <v>100</v>
      </c>
      <c r="N3571" s="12" t="s">
        <v>8315</v>
      </c>
      <c r="O3571" t="s">
        <v>8316</v>
      </c>
      <c r="P3571" s="13">
        <f t="shared" si="221"/>
        <v>41982.688611111109</v>
      </c>
      <c r="Q3571" s="13">
        <f t="shared" si="222"/>
        <v>42012.688611111109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>
        <v>26</v>
      </c>
      <c r="L3572" t="s">
        <v>8267</v>
      </c>
      <c r="M3572">
        <f t="shared" si="220"/>
        <v>114</v>
      </c>
      <c r="N3572" s="12" t="s">
        <v>8315</v>
      </c>
      <c r="O3572" t="s">
        <v>8316</v>
      </c>
      <c r="P3572" s="13">
        <f t="shared" si="221"/>
        <v>41976.331979166673</v>
      </c>
      <c r="Q3572" s="13">
        <f t="shared" si="222"/>
        <v>42004.291666666672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>
        <v>25</v>
      </c>
      <c r="L3573" t="s">
        <v>8267</v>
      </c>
      <c r="M3573">
        <f t="shared" si="220"/>
        <v>122</v>
      </c>
      <c r="N3573" s="12" t="s">
        <v>8315</v>
      </c>
      <c r="O3573" t="s">
        <v>8316</v>
      </c>
      <c r="P3573" s="13">
        <f t="shared" si="221"/>
        <v>41912.858946759261</v>
      </c>
      <c r="Q3573" s="13">
        <f t="shared" si="222"/>
        <v>41942.858946759261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>
        <v>9</v>
      </c>
      <c r="L3574" t="s">
        <v>8267</v>
      </c>
      <c r="M3574">
        <f t="shared" si="220"/>
        <v>100</v>
      </c>
      <c r="N3574" s="12" t="s">
        <v>8315</v>
      </c>
      <c r="O3574" t="s">
        <v>8316</v>
      </c>
      <c r="P3574" s="13">
        <f t="shared" si="221"/>
        <v>42146.570393518516</v>
      </c>
      <c r="Q3574" s="13">
        <f t="shared" si="222"/>
        <v>42176.570393518516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>
        <v>78</v>
      </c>
      <c r="L3575" t="s">
        <v>8267</v>
      </c>
      <c r="M3575">
        <f t="shared" si="220"/>
        <v>103</v>
      </c>
      <c r="N3575" s="12" t="s">
        <v>8315</v>
      </c>
      <c r="O3575" t="s">
        <v>8316</v>
      </c>
      <c r="P3575" s="13">
        <f t="shared" si="221"/>
        <v>41921.375532407408</v>
      </c>
      <c r="Q3575" s="13">
        <f t="shared" si="222"/>
        <v>41951.417199074072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>
        <v>45</v>
      </c>
      <c r="L3576" t="s">
        <v>8267</v>
      </c>
      <c r="M3576">
        <f t="shared" si="220"/>
        <v>106</v>
      </c>
      <c r="N3576" s="12" t="s">
        <v>8315</v>
      </c>
      <c r="O3576" t="s">
        <v>8316</v>
      </c>
      <c r="P3576" s="13">
        <f t="shared" si="221"/>
        <v>41926.942685185182</v>
      </c>
      <c r="Q3576" s="13">
        <f t="shared" si="222"/>
        <v>41956.984351851846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>
        <v>102</v>
      </c>
      <c r="L3577" t="s">
        <v>8267</v>
      </c>
      <c r="M3577">
        <f t="shared" si="220"/>
        <v>101</v>
      </c>
      <c r="N3577" s="12" t="s">
        <v>8315</v>
      </c>
      <c r="O3577" t="s">
        <v>8316</v>
      </c>
      <c r="P3577" s="13">
        <f t="shared" si="221"/>
        <v>42561.783877314811</v>
      </c>
      <c r="Q3577" s="13">
        <f t="shared" si="222"/>
        <v>42593.165972222225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>
        <v>5</v>
      </c>
      <c r="L3578" t="s">
        <v>8267</v>
      </c>
      <c r="M3578">
        <f t="shared" si="220"/>
        <v>100</v>
      </c>
      <c r="N3578" s="12" t="s">
        <v>8315</v>
      </c>
      <c r="O3578" t="s">
        <v>8316</v>
      </c>
      <c r="P3578" s="13">
        <f t="shared" si="221"/>
        <v>42649.54923611111</v>
      </c>
      <c r="Q3578" s="13">
        <f t="shared" si="222"/>
        <v>42709.590902777782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>
        <v>27</v>
      </c>
      <c r="L3579" t="s">
        <v>8267</v>
      </c>
      <c r="M3579">
        <f t="shared" si="220"/>
        <v>130</v>
      </c>
      <c r="N3579" s="12" t="s">
        <v>8315</v>
      </c>
      <c r="O3579" t="s">
        <v>8316</v>
      </c>
      <c r="P3579" s="13">
        <f t="shared" si="221"/>
        <v>42093.786840277782</v>
      </c>
      <c r="Q3579" s="13">
        <f t="shared" si="222"/>
        <v>42120.26944444445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>
        <v>37</v>
      </c>
      <c r="L3580" t="s">
        <v>8267</v>
      </c>
      <c r="M3580">
        <f t="shared" si="220"/>
        <v>100</v>
      </c>
      <c r="N3580" s="12" t="s">
        <v>8315</v>
      </c>
      <c r="O3580" t="s">
        <v>8316</v>
      </c>
      <c r="P3580" s="13">
        <f t="shared" si="221"/>
        <v>42460.733530092592</v>
      </c>
      <c r="Q3580" s="13">
        <f t="shared" si="222"/>
        <v>42490.733530092592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>
        <v>14</v>
      </c>
      <c r="L3581" t="s">
        <v>8267</v>
      </c>
      <c r="M3581">
        <f t="shared" si="220"/>
        <v>100</v>
      </c>
      <c r="N3581" s="12" t="s">
        <v>8315</v>
      </c>
      <c r="O3581" t="s">
        <v>8316</v>
      </c>
      <c r="P3581" s="13">
        <f t="shared" si="221"/>
        <v>42430.762222222227</v>
      </c>
      <c r="Q3581" s="13">
        <f t="shared" si="222"/>
        <v>42460.720555555556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>
        <v>27</v>
      </c>
      <c r="L3582" t="s">
        <v>8267</v>
      </c>
      <c r="M3582">
        <f t="shared" si="220"/>
        <v>114</v>
      </c>
      <c r="N3582" s="12" t="s">
        <v>8315</v>
      </c>
      <c r="O3582" t="s">
        <v>8316</v>
      </c>
      <c r="P3582" s="13">
        <f t="shared" si="221"/>
        <v>42026.176180555558</v>
      </c>
      <c r="Q3582" s="13">
        <f t="shared" si="222"/>
        <v>42064.207638888889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>
        <v>45</v>
      </c>
      <c r="L3583" t="s">
        <v>8267</v>
      </c>
      <c r="M3583">
        <f t="shared" si="220"/>
        <v>100</v>
      </c>
      <c r="N3583" s="12" t="s">
        <v>8315</v>
      </c>
      <c r="O3583" t="s">
        <v>8316</v>
      </c>
      <c r="P3583" s="13">
        <f t="shared" si="221"/>
        <v>41836.471180555556</v>
      </c>
      <c r="Q3583" s="13">
        <f t="shared" si="222"/>
        <v>41850.471180555556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>
        <v>49</v>
      </c>
      <c r="L3584" t="s">
        <v>8267</v>
      </c>
      <c r="M3584">
        <f t="shared" si="220"/>
        <v>287</v>
      </c>
      <c r="N3584" s="12" t="s">
        <v>8315</v>
      </c>
      <c r="O3584" t="s">
        <v>8316</v>
      </c>
      <c r="P3584" s="13">
        <f t="shared" si="221"/>
        <v>42451.095856481479</v>
      </c>
      <c r="Q3584" s="13">
        <f t="shared" si="222"/>
        <v>42465.095856481479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>
        <v>24</v>
      </c>
      <c r="L3585" t="s">
        <v>8267</v>
      </c>
      <c r="M3585">
        <f t="shared" si="220"/>
        <v>109</v>
      </c>
      <c r="N3585" s="12" t="s">
        <v>8315</v>
      </c>
      <c r="O3585" t="s">
        <v>8316</v>
      </c>
      <c r="P3585" s="13">
        <f t="shared" si="221"/>
        <v>42418.425983796296</v>
      </c>
      <c r="Q3585" s="13">
        <f t="shared" si="222"/>
        <v>42478.384317129632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>
        <v>112</v>
      </c>
      <c r="L3586" t="s">
        <v>8267</v>
      </c>
      <c r="M3586">
        <f t="shared" ref="M3586:M3649" si="224">ROUND(E3586/D3586*100,0)</f>
        <v>116</v>
      </c>
      <c r="N3586" s="12" t="s">
        <v>8315</v>
      </c>
      <c r="O3586" t="s">
        <v>8316</v>
      </c>
      <c r="P3586" s="13">
        <f t="shared" ref="P3586:P3649" si="225">(((J3586/60)/60)/24)+DATE(1970,1,1)</f>
        <v>42168.316481481481</v>
      </c>
      <c r="Q3586" s="13">
        <f t="shared" ref="Q3586:Q3649" si="226">(((I3586/60)/60)/24)+DATE(1970,1,1)</f>
        <v>42198.316481481481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>
        <v>23</v>
      </c>
      <c r="L3587" t="s">
        <v>8267</v>
      </c>
      <c r="M3587">
        <f t="shared" si="224"/>
        <v>119</v>
      </c>
      <c r="N3587" s="12" t="s">
        <v>8315</v>
      </c>
      <c r="O3587" t="s">
        <v>8316</v>
      </c>
      <c r="P3587" s="13">
        <f t="shared" si="225"/>
        <v>41964.716319444444</v>
      </c>
      <c r="Q3587" s="13">
        <f t="shared" si="226"/>
        <v>41994.716319444444</v>
      </c>
      <c r="R3587">
        <f t="shared" ref="R3587:R3650" si="227">YEAR(P3587)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>
        <v>54</v>
      </c>
      <c r="L3588" t="s">
        <v>8267</v>
      </c>
      <c r="M3588">
        <f t="shared" si="224"/>
        <v>109</v>
      </c>
      <c r="N3588" s="12" t="s">
        <v>8315</v>
      </c>
      <c r="O3588" t="s">
        <v>8316</v>
      </c>
      <c r="P3588" s="13">
        <f t="shared" si="225"/>
        <v>42576.697569444441</v>
      </c>
      <c r="Q3588" s="13">
        <f t="shared" si="226"/>
        <v>42636.697569444441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>
        <v>28</v>
      </c>
      <c r="L3589" t="s">
        <v>8267</v>
      </c>
      <c r="M3589">
        <f t="shared" si="224"/>
        <v>127</v>
      </c>
      <c r="N3589" s="12" t="s">
        <v>8315</v>
      </c>
      <c r="O3589" t="s">
        <v>8316</v>
      </c>
      <c r="P3589" s="13">
        <f t="shared" si="225"/>
        <v>42503.539976851855</v>
      </c>
      <c r="Q3589" s="13">
        <f t="shared" si="226"/>
        <v>42548.791666666672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>
        <v>11</v>
      </c>
      <c r="L3590" t="s">
        <v>8267</v>
      </c>
      <c r="M3590">
        <f t="shared" si="224"/>
        <v>101</v>
      </c>
      <c r="N3590" s="12" t="s">
        <v>8315</v>
      </c>
      <c r="O3590" t="s">
        <v>8316</v>
      </c>
      <c r="P3590" s="13">
        <f t="shared" si="225"/>
        <v>42101.828819444447</v>
      </c>
      <c r="Q3590" s="13">
        <f t="shared" si="226"/>
        <v>42123.958333333328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>
        <v>62</v>
      </c>
      <c r="L3591" t="s">
        <v>8267</v>
      </c>
      <c r="M3591">
        <f t="shared" si="224"/>
        <v>128</v>
      </c>
      <c r="N3591" s="12" t="s">
        <v>8315</v>
      </c>
      <c r="O3591" t="s">
        <v>8316</v>
      </c>
      <c r="P3591" s="13">
        <f t="shared" si="225"/>
        <v>42125.647534722222</v>
      </c>
      <c r="Q3591" s="13">
        <f t="shared" si="226"/>
        <v>42150.647534722222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>
        <v>73</v>
      </c>
      <c r="L3592" t="s">
        <v>8267</v>
      </c>
      <c r="M3592">
        <f t="shared" si="224"/>
        <v>100</v>
      </c>
      <c r="N3592" s="12" t="s">
        <v>8315</v>
      </c>
      <c r="O3592" t="s">
        <v>8316</v>
      </c>
      <c r="P3592" s="13">
        <f t="shared" si="225"/>
        <v>41902.333726851852</v>
      </c>
      <c r="Q3592" s="13">
        <f t="shared" si="226"/>
        <v>41932.333726851852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>
        <v>18</v>
      </c>
      <c r="L3593" t="s">
        <v>8267</v>
      </c>
      <c r="M3593">
        <f t="shared" si="224"/>
        <v>175</v>
      </c>
      <c r="N3593" s="12" t="s">
        <v>8315</v>
      </c>
      <c r="O3593" t="s">
        <v>8316</v>
      </c>
      <c r="P3593" s="13">
        <f t="shared" si="225"/>
        <v>42003.948425925926</v>
      </c>
      <c r="Q3593" s="13">
        <f t="shared" si="226"/>
        <v>42028.207638888889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>
        <v>35</v>
      </c>
      <c r="L3594" t="s">
        <v>8267</v>
      </c>
      <c r="M3594">
        <f t="shared" si="224"/>
        <v>127</v>
      </c>
      <c r="N3594" s="12" t="s">
        <v>8315</v>
      </c>
      <c r="O3594" t="s">
        <v>8316</v>
      </c>
      <c r="P3594" s="13">
        <f t="shared" si="225"/>
        <v>41988.829942129625</v>
      </c>
      <c r="Q3594" s="13">
        <f t="shared" si="226"/>
        <v>42046.207638888889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>
        <v>43</v>
      </c>
      <c r="L3595" t="s">
        <v>8267</v>
      </c>
      <c r="M3595">
        <f t="shared" si="224"/>
        <v>111</v>
      </c>
      <c r="N3595" s="12" t="s">
        <v>8315</v>
      </c>
      <c r="O3595" t="s">
        <v>8316</v>
      </c>
      <c r="P3595" s="13">
        <f t="shared" si="225"/>
        <v>41974.898599537039</v>
      </c>
      <c r="Q3595" s="13">
        <f t="shared" si="226"/>
        <v>42009.851388888885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>
        <v>36</v>
      </c>
      <c r="L3596" t="s">
        <v>8267</v>
      </c>
      <c r="M3596">
        <f t="shared" si="224"/>
        <v>126</v>
      </c>
      <c r="N3596" s="12" t="s">
        <v>8315</v>
      </c>
      <c r="O3596" t="s">
        <v>8316</v>
      </c>
      <c r="P3596" s="13">
        <f t="shared" si="225"/>
        <v>42592.066921296297</v>
      </c>
      <c r="Q3596" s="13">
        <f t="shared" si="226"/>
        <v>42617.066921296297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>
        <v>62</v>
      </c>
      <c r="L3597" t="s">
        <v>8267</v>
      </c>
      <c r="M3597">
        <f t="shared" si="224"/>
        <v>119</v>
      </c>
      <c r="N3597" s="12" t="s">
        <v>8315</v>
      </c>
      <c r="O3597" t="s">
        <v>8316</v>
      </c>
      <c r="P3597" s="13">
        <f t="shared" si="225"/>
        <v>42050.008368055554</v>
      </c>
      <c r="Q3597" s="13">
        <f t="shared" si="226"/>
        <v>42076.290972222225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>
        <v>15</v>
      </c>
      <c r="L3598" t="s">
        <v>8267</v>
      </c>
      <c r="M3598">
        <f t="shared" si="224"/>
        <v>108</v>
      </c>
      <c r="N3598" s="12" t="s">
        <v>8315</v>
      </c>
      <c r="O3598" t="s">
        <v>8316</v>
      </c>
      <c r="P3598" s="13">
        <f t="shared" si="225"/>
        <v>41856.715069444443</v>
      </c>
      <c r="Q3598" s="13">
        <f t="shared" si="226"/>
        <v>41877.715069444443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>
        <v>33</v>
      </c>
      <c r="L3599" t="s">
        <v>8267</v>
      </c>
      <c r="M3599">
        <f t="shared" si="224"/>
        <v>103</v>
      </c>
      <c r="N3599" s="12" t="s">
        <v>8315</v>
      </c>
      <c r="O3599" t="s">
        <v>8316</v>
      </c>
      <c r="P3599" s="13">
        <f t="shared" si="225"/>
        <v>42417.585532407407</v>
      </c>
      <c r="Q3599" s="13">
        <f t="shared" si="226"/>
        <v>42432.249305555553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>
        <v>27</v>
      </c>
      <c r="L3600" t="s">
        <v>8267</v>
      </c>
      <c r="M3600">
        <f t="shared" si="224"/>
        <v>110</v>
      </c>
      <c r="N3600" s="12" t="s">
        <v>8315</v>
      </c>
      <c r="O3600" t="s">
        <v>8316</v>
      </c>
      <c r="P3600" s="13">
        <f t="shared" si="225"/>
        <v>41866.79886574074</v>
      </c>
      <c r="Q3600" s="13">
        <f t="shared" si="226"/>
        <v>41885.207638888889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>
        <v>17</v>
      </c>
      <c r="L3601" t="s">
        <v>8267</v>
      </c>
      <c r="M3601">
        <f t="shared" si="224"/>
        <v>202</v>
      </c>
      <c r="N3601" s="12" t="s">
        <v>8315</v>
      </c>
      <c r="O3601" t="s">
        <v>8316</v>
      </c>
      <c r="P3601" s="13">
        <f t="shared" si="225"/>
        <v>42220.79487268519</v>
      </c>
      <c r="Q3601" s="13">
        <f t="shared" si="226"/>
        <v>42246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>
        <v>4</v>
      </c>
      <c r="L3602" t="s">
        <v>8267</v>
      </c>
      <c r="M3602">
        <f t="shared" si="224"/>
        <v>130</v>
      </c>
      <c r="N3602" s="12" t="s">
        <v>8315</v>
      </c>
      <c r="O3602" t="s">
        <v>8316</v>
      </c>
      <c r="P3602" s="13">
        <f t="shared" si="225"/>
        <v>42628.849120370374</v>
      </c>
      <c r="Q3602" s="13">
        <f t="shared" si="226"/>
        <v>42656.849120370374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>
        <v>53</v>
      </c>
      <c r="L3603" t="s">
        <v>8267</v>
      </c>
      <c r="M3603">
        <f t="shared" si="224"/>
        <v>104</v>
      </c>
      <c r="N3603" s="12" t="s">
        <v>8315</v>
      </c>
      <c r="O3603" t="s">
        <v>8316</v>
      </c>
      <c r="P3603" s="13">
        <f t="shared" si="225"/>
        <v>41990.99863425926</v>
      </c>
      <c r="Q3603" s="13">
        <f t="shared" si="226"/>
        <v>42020.99863425926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>
        <v>49</v>
      </c>
      <c r="L3604" t="s">
        <v>8267</v>
      </c>
      <c r="M3604">
        <f t="shared" si="224"/>
        <v>100</v>
      </c>
      <c r="N3604" s="12" t="s">
        <v>8315</v>
      </c>
      <c r="O3604" t="s">
        <v>8316</v>
      </c>
      <c r="P3604" s="13">
        <f t="shared" si="225"/>
        <v>42447.894432870366</v>
      </c>
      <c r="Q3604" s="13">
        <f t="shared" si="226"/>
        <v>42507.894432870366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>
        <v>57</v>
      </c>
      <c r="L3605" t="s">
        <v>8267</v>
      </c>
      <c r="M3605">
        <f t="shared" si="224"/>
        <v>171</v>
      </c>
      <c r="N3605" s="12" t="s">
        <v>8315</v>
      </c>
      <c r="O3605" t="s">
        <v>8316</v>
      </c>
      <c r="P3605" s="13">
        <f t="shared" si="225"/>
        <v>42283.864351851851</v>
      </c>
      <c r="Q3605" s="13">
        <f t="shared" si="226"/>
        <v>42313.906018518523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>
        <v>69</v>
      </c>
      <c r="L3606" t="s">
        <v>8267</v>
      </c>
      <c r="M3606">
        <f t="shared" si="224"/>
        <v>113</v>
      </c>
      <c r="N3606" s="12" t="s">
        <v>8315</v>
      </c>
      <c r="O3606" t="s">
        <v>8316</v>
      </c>
      <c r="P3606" s="13">
        <f t="shared" si="225"/>
        <v>42483.015694444446</v>
      </c>
      <c r="Q3606" s="13">
        <f t="shared" si="226"/>
        <v>42489.290972222225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>
        <v>15</v>
      </c>
      <c r="L3607" t="s">
        <v>8267</v>
      </c>
      <c r="M3607">
        <f t="shared" si="224"/>
        <v>184</v>
      </c>
      <c r="N3607" s="12" t="s">
        <v>8315</v>
      </c>
      <c r="O3607" t="s">
        <v>8316</v>
      </c>
      <c r="P3607" s="13">
        <f t="shared" si="225"/>
        <v>42383.793124999997</v>
      </c>
      <c r="Q3607" s="13">
        <f t="shared" si="226"/>
        <v>42413.793124999997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>
        <v>64</v>
      </c>
      <c r="L3608" t="s">
        <v>8267</v>
      </c>
      <c r="M3608">
        <f t="shared" si="224"/>
        <v>130</v>
      </c>
      <c r="N3608" s="12" t="s">
        <v>8315</v>
      </c>
      <c r="O3608" t="s">
        <v>8316</v>
      </c>
      <c r="P3608" s="13">
        <f t="shared" si="225"/>
        <v>42566.604826388888</v>
      </c>
      <c r="Q3608" s="13">
        <f t="shared" si="226"/>
        <v>42596.604826388888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>
        <v>20</v>
      </c>
      <c r="L3609" t="s">
        <v>8267</v>
      </c>
      <c r="M3609">
        <f t="shared" si="224"/>
        <v>105</v>
      </c>
      <c r="N3609" s="12" t="s">
        <v>8315</v>
      </c>
      <c r="O3609" t="s">
        <v>8316</v>
      </c>
      <c r="P3609" s="13">
        <f t="shared" si="225"/>
        <v>42338.963912037041</v>
      </c>
      <c r="Q3609" s="13">
        <f t="shared" si="226"/>
        <v>42353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>
        <v>27</v>
      </c>
      <c r="L3610" t="s">
        <v>8267</v>
      </c>
      <c r="M3610">
        <f t="shared" si="224"/>
        <v>100</v>
      </c>
      <c r="N3610" s="12" t="s">
        <v>8315</v>
      </c>
      <c r="O3610" t="s">
        <v>8316</v>
      </c>
      <c r="P3610" s="13">
        <f t="shared" si="225"/>
        <v>42506.709375000006</v>
      </c>
      <c r="Q3610" s="13">
        <f t="shared" si="226"/>
        <v>42538.583333333328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>
        <v>21</v>
      </c>
      <c r="L3611" t="s">
        <v>8267</v>
      </c>
      <c r="M3611">
        <f t="shared" si="224"/>
        <v>153</v>
      </c>
      <c r="N3611" s="12" t="s">
        <v>8315</v>
      </c>
      <c r="O3611" t="s">
        <v>8316</v>
      </c>
      <c r="P3611" s="13">
        <f t="shared" si="225"/>
        <v>42429.991724537031</v>
      </c>
      <c r="Q3611" s="13">
        <f t="shared" si="226"/>
        <v>42459.950057870374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>
        <v>31</v>
      </c>
      <c r="L3612" t="s">
        <v>8267</v>
      </c>
      <c r="M3612">
        <f t="shared" si="224"/>
        <v>162</v>
      </c>
      <c r="N3612" s="12" t="s">
        <v>8315</v>
      </c>
      <c r="O3612" t="s">
        <v>8316</v>
      </c>
      <c r="P3612" s="13">
        <f t="shared" si="225"/>
        <v>42203.432129629626</v>
      </c>
      <c r="Q3612" s="13">
        <f t="shared" si="226"/>
        <v>42233.432129629626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>
        <v>51</v>
      </c>
      <c r="L3613" t="s">
        <v>8267</v>
      </c>
      <c r="M3613">
        <f t="shared" si="224"/>
        <v>136</v>
      </c>
      <c r="N3613" s="12" t="s">
        <v>8315</v>
      </c>
      <c r="O3613" t="s">
        <v>8316</v>
      </c>
      <c r="P3613" s="13">
        <f t="shared" si="225"/>
        <v>42072.370381944449</v>
      </c>
      <c r="Q3613" s="13">
        <f t="shared" si="226"/>
        <v>42102.370381944449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>
        <v>57</v>
      </c>
      <c r="L3614" t="s">
        <v>8267</v>
      </c>
      <c r="M3614">
        <f t="shared" si="224"/>
        <v>144</v>
      </c>
      <c r="N3614" s="12" t="s">
        <v>8315</v>
      </c>
      <c r="O3614" t="s">
        <v>8316</v>
      </c>
      <c r="P3614" s="13">
        <f t="shared" si="225"/>
        <v>41789.726979166669</v>
      </c>
      <c r="Q3614" s="13">
        <f t="shared" si="226"/>
        <v>41799.726979166669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>
        <v>20</v>
      </c>
      <c r="L3615" t="s">
        <v>8267</v>
      </c>
      <c r="M3615">
        <f t="shared" si="224"/>
        <v>100</v>
      </c>
      <c r="N3615" s="12" t="s">
        <v>8315</v>
      </c>
      <c r="O3615" t="s">
        <v>8316</v>
      </c>
      <c r="P3615" s="13">
        <f t="shared" si="225"/>
        <v>41788.58997685185</v>
      </c>
      <c r="Q3615" s="13">
        <f t="shared" si="226"/>
        <v>41818.58997685185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>
        <v>71</v>
      </c>
      <c r="L3616" t="s">
        <v>8267</v>
      </c>
      <c r="M3616">
        <f t="shared" si="224"/>
        <v>101</v>
      </c>
      <c r="N3616" s="12" t="s">
        <v>8315</v>
      </c>
      <c r="O3616" t="s">
        <v>8316</v>
      </c>
      <c r="P3616" s="13">
        <f t="shared" si="225"/>
        <v>42144.041851851856</v>
      </c>
      <c r="Q3616" s="13">
        <f t="shared" si="226"/>
        <v>42174.041851851856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>
        <v>72</v>
      </c>
      <c r="L3617" t="s">
        <v>8267</v>
      </c>
      <c r="M3617">
        <f t="shared" si="224"/>
        <v>107</v>
      </c>
      <c r="N3617" s="12" t="s">
        <v>8315</v>
      </c>
      <c r="O3617" t="s">
        <v>8316</v>
      </c>
      <c r="P3617" s="13">
        <f t="shared" si="225"/>
        <v>42318.593703703707</v>
      </c>
      <c r="Q3617" s="13">
        <f t="shared" si="226"/>
        <v>42348.593703703707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>
        <v>45</v>
      </c>
      <c r="L3618" t="s">
        <v>8267</v>
      </c>
      <c r="M3618">
        <f t="shared" si="224"/>
        <v>125</v>
      </c>
      <c r="N3618" s="12" t="s">
        <v>8315</v>
      </c>
      <c r="O3618" t="s">
        <v>8316</v>
      </c>
      <c r="P3618" s="13">
        <f t="shared" si="225"/>
        <v>42052.949814814812</v>
      </c>
      <c r="Q3618" s="13">
        <f t="shared" si="226"/>
        <v>42082.908148148148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>
        <v>51</v>
      </c>
      <c r="L3619" t="s">
        <v>8267</v>
      </c>
      <c r="M3619">
        <f t="shared" si="224"/>
        <v>119</v>
      </c>
      <c r="N3619" s="12" t="s">
        <v>8315</v>
      </c>
      <c r="O3619" t="s">
        <v>8316</v>
      </c>
      <c r="P3619" s="13">
        <f t="shared" si="225"/>
        <v>42779.610289351855</v>
      </c>
      <c r="Q3619" s="13">
        <f t="shared" si="226"/>
        <v>42794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>
        <v>56</v>
      </c>
      <c r="L3620" t="s">
        <v>8267</v>
      </c>
      <c r="M3620">
        <f t="shared" si="224"/>
        <v>101</v>
      </c>
      <c r="N3620" s="12" t="s">
        <v>8315</v>
      </c>
      <c r="O3620" t="s">
        <v>8316</v>
      </c>
      <c r="P3620" s="13">
        <f t="shared" si="225"/>
        <v>42128.627893518518</v>
      </c>
      <c r="Q3620" s="13">
        <f t="shared" si="226"/>
        <v>42158.627893518518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>
        <v>17</v>
      </c>
      <c r="L3621" t="s">
        <v>8267</v>
      </c>
      <c r="M3621">
        <f t="shared" si="224"/>
        <v>113</v>
      </c>
      <c r="N3621" s="12" t="s">
        <v>8315</v>
      </c>
      <c r="O3621" t="s">
        <v>8316</v>
      </c>
      <c r="P3621" s="13">
        <f t="shared" si="225"/>
        <v>42661.132245370376</v>
      </c>
      <c r="Q3621" s="13">
        <f t="shared" si="226"/>
        <v>42693.916666666672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>
        <v>197</v>
      </c>
      <c r="L3622" t="s">
        <v>8267</v>
      </c>
      <c r="M3622">
        <f t="shared" si="224"/>
        <v>105</v>
      </c>
      <c r="N3622" s="12" t="s">
        <v>8315</v>
      </c>
      <c r="O3622" t="s">
        <v>8316</v>
      </c>
      <c r="P3622" s="13">
        <f t="shared" si="225"/>
        <v>42037.938206018516</v>
      </c>
      <c r="Q3622" s="13">
        <f t="shared" si="226"/>
        <v>42068.166666666672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>
        <v>70</v>
      </c>
      <c r="L3623" t="s">
        <v>8267</v>
      </c>
      <c r="M3623">
        <f t="shared" si="224"/>
        <v>110</v>
      </c>
      <c r="N3623" s="12" t="s">
        <v>8315</v>
      </c>
      <c r="O3623" t="s">
        <v>8316</v>
      </c>
      <c r="P3623" s="13">
        <f t="shared" si="225"/>
        <v>42619.935694444444</v>
      </c>
      <c r="Q3623" s="13">
        <f t="shared" si="226"/>
        <v>42643.875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>
        <v>21</v>
      </c>
      <c r="L3624" t="s">
        <v>8267</v>
      </c>
      <c r="M3624">
        <f t="shared" si="224"/>
        <v>100</v>
      </c>
      <c r="N3624" s="12" t="s">
        <v>8315</v>
      </c>
      <c r="O3624" t="s">
        <v>8316</v>
      </c>
      <c r="P3624" s="13">
        <f t="shared" si="225"/>
        <v>41877.221886574072</v>
      </c>
      <c r="Q3624" s="13">
        <f t="shared" si="226"/>
        <v>41910.140972222223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>
        <v>34</v>
      </c>
      <c r="L3625" t="s">
        <v>8267</v>
      </c>
      <c r="M3625">
        <f t="shared" si="224"/>
        <v>120</v>
      </c>
      <c r="N3625" s="12" t="s">
        <v>8315</v>
      </c>
      <c r="O3625" t="s">
        <v>8316</v>
      </c>
      <c r="P3625" s="13">
        <f t="shared" si="225"/>
        <v>41828.736921296295</v>
      </c>
      <c r="Q3625" s="13">
        <f t="shared" si="226"/>
        <v>41846.291666666664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>
        <v>39</v>
      </c>
      <c r="L3626" t="s">
        <v>8267</v>
      </c>
      <c r="M3626">
        <f t="shared" si="224"/>
        <v>105</v>
      </c>
      <c r="N3626" s="12" t="s">
        <v>8315</v>
      </c>
      <c r="O3626" t="s">
        <v>8316</v>
      </c>
      <c r="P3626" s="13">
        <f t="shared" si="225"/>
        <v>42545.774189814809</v>
      </c>
      <c r="Q3626" s="13">
        <f t="shared" si="226"/>
        <v>42605.774189814809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>
        <v>78</v>
      </c>
      <c r="L3627" t="s">
        <v>8267</v>
      </c>
      <c r="M3627">
        <f t="shared" si="224"/>
        <v>103</v>
      </c>
      <c r="N3627" s="12" t="s">
        <v>8315</v>
      </c>
      <c r="O3627" t="s">
        <v>8316</v>
      </c>
      <c r="P3627" s="13">
        <f t="shared" si="225"/>
        <v>42157.652511574073</v>
      </c>
      <c r="Q3627" s="13">
        <f t="shared" si="226"/>
        <v>42187.652511574073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>
        <v>48</v>
      </c>
      <c r="L3628" t="s">
        <v>8267</v>
      </c>
      <c r="M3628">
        <f t="shared" si="224"/>
        <v>102</v>
      </c>
      <c r="N3628" s="12" t="s">
        <v>8315</v>
      </c>
      <c r="O3628" t="s">
        <v>8316</v>
      </c>
      <c r="P3628" s="13">
        <f t="shared" si="225"/>
        <v>41846.667326388888</v>
      </c>
      <c r="Q3628" s="13">
        <f t="shared" si="226"/>
        <v>41867.667326388888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>
        <v>29</v>
      </c>
      <c r="L3629" t="s">
        <v>8267</v>
      </c>
      <c r="M3629">
        <f t="shared" si="224"/>
        <v>100</v>
      </c>
      <c r="N3629" s="12" t="s">
        <v>8315</v>
      </c>
      <c r="O3629" t="s">
        <v>8316</v>
      </c>
      <c r="P3629" s="13">
        <f t="shared" si="225"/>
        <v>42460.741747685184</v>
      </c>
      <c r="Q3629" s="13">
        <f t="shared" si="226"/>
        <v>42511.165972222225</v>
      </c>
      <c r="R3629">
        <f t="shared" si="227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>
        <v>0</v>
      </c>
      <c r="L3630" t="s">
        <v>8301</v>
      </c>
      <c r="M3630">
        <f t="shared" si="224"/>
        <v>0</v>
      </c>
      <c r="N3630" s="12" t="s">
        <v>8315</v>
      </c>
      <c r="O3630" t="s">
        <v>8357</v>
      </c>
      <c r="P3630" s="13">
        <f t="shared" si="225"/>
        <v>42291.833287037036</v>
      </c>
      <c r="Q3630" s="13">
        <f t="shared" si="226"/>
        <v>42351.874953703707</v>
      </c>
      <c r="R3630">
        <f t="shared" si="227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>
        <v>2</v>
      </c>
      <c r="L3631" t="s">
        <v>8301</v>
      </c>
      <c r="M3631">
        <f t="shared" si="224"/>
        <v>0</v>
      </c>
      <c r="N3631" s="12" t="s">
        <v>8315</v>
      </c>
      <c r="O3631" t="s">
        <v>8357</v>
      </c>
      <c r="P3631" s="13">
        <f t="shared" si="225"/>
        <v>42437.094490740739</v>
      </c>
      <c r="Q3631" s="13">
        <f t="shared" si="226"/>
        <v>42495.708333333328</v>
      </c>
      <c r="R3631">
        <f t="shared" si="227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>
        <v>1</v>
      </c>
      <c r="L3632" t="s">
        <v>8301</v>
      </c>
      <c r="M3632">
        <f t="shared" si="224"/>
        <v>0</v>
      </c>
      <c r="N3632" s="12" t="s">
        <v>8315</v>
      </c>
      <c r="O3632" t="s">
        <v>8357</v>
      </c>
      <c r="P3632" s="13">
        <f t="shared" si="225"/>
        <v>41942.84710648148</v>
      </c>
      <c r="Q3632" s="13">
        <f t="shared" si="226"/>
        <v>41972.888773148152</v>
      </c>
      <c r="R3632">
        <f t="shared" si="227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>
        <v>59</v>
      </c>
      <c r="L3633" t="s">
        <v>8301</v>
      </c>
      <c r="M3633">
        <f t="shared" si="224"/>
        <v>51</v>
      </c>
      <c r="N3633" s="12" t="s">
        <v>8315</v>
      </c>
      <c r="O3633" t="s">
        <v>8357</v>
      </c>
      <c r="P3633" s="13">
        <f t="shared" si="225"/>
        <v>41880.753437499996</v>
      </c>
      <c r="Q3633" s="13">
        <f t="shared" si="226"/>
        <v>41905.165972222225</v>
      </c>
      <c r="R3633">
        <f t="shared" si="227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>
        <v>1</v>
      </c>
      <c r="L3634" t="s">
        <v>8301</v>
      </c>
      <c r="M3634">
        <f t="shared" si="224"/>
        <v>20</v>
      </c>
      <c r="N3634" s="12" t="s">
        <v>8315</v>
      </c>
      <c r="O3634" t="s">
        <v>8357</v>
      </c>
      <c r="P3634" s="13">
        <f t="shared" si="225"/>
        <v>41946.936909722222</v>
      </c>
      <c r="Q3634" s="13">
        <f t="shared" si="226"/>
        <v>41966.936909722222</v>
      </c>
      <c r="R3634">
        <f t="shared" si="227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>
        <v>31</v>
      </c>
      <c r="L3635" t="s">
        <v>8301</v>
      </c>
      <c r="M3635">
        <f t="shared" si="224"/>
        <v>35</v>
      </c>
      <c r="N3635" s="12" t="s">
        <v>8315</v>
      </c>
      <c r="O3635" t="s">
        <v>8357</v>
      </c>
      <c r="P3635" s="13">
        <f t="shared" si="225"/>
        <v>42649.623460648145</v>
      </c>
      <c r="Q3635" s="13">
        <f t="shared" si="226"/>
        <v>42693.041666666672</v>
      </c>
      <c r="R3635">
        <f t="shared" si="227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>
        <v>18</v>
      </c>
      <c r="L3636" t="s">
        <v>8301</v>
      </c>
      <c r="M3636">
        <f t="shared" si="224"/>
        <v>4</v>
      </c>
      <c r="N3636" s="12" t="s">
        <v>8315</v>
      </c>
      <c r="O3636" t="s">
        <v>8357</v>
      </c>
      <c r="P3636" s="13">
        <f t="shared" si="225"/>
        <v>42701.166365740741</v>
      </c>
      <c r="Q3636" s="13">
        <f t="shared" si="226"/>
        <v>42749.165972222225</v>
      </c>
      <c r="R3636">
        <f t="shared" si="227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>
        <v>10</v>
      </c>
      <c r="L3637" t="s">
        <v>8301</v>
      </c>
      <c r="M3637">
        <f t="shared" si="224"/>
        <v>36</v>
      </c>
      <c r="N3637" s="12" t="s">
        <v>8315</v>
      </c>
      <c r="O3637" t="s">
        <v>8357</v>
      </c>
      <c r="P3637" s="13">
        <f t="shared" si="225"/>
        <v>42450.88282407407</v>
      </c>
      <c r="Q3637" s="13">
        <f t="shared" si="226"/>
        <v>42480.88282407407</v>
      </c>
      <c r="R3637">
        <f t="shared" si="227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>
        <v>0</v>
      </c>
      <c r="L3638" t="s">
        <v>8301</v>
      </c>
      <c r="M3638">
        <f t="shared" si="224"/>
        <v>0</v>
      </c>
      <c r="N3638" s="12" t="s">
        <v>8315</v>
      </c>
      <c r="O3638" t="s">
        <v>8357</v>
      </c>
      <c r="P3638" s="13">
        <f t="shared" si="225"/>
        <v>42226.694780092599</v>
      </c>
      <c r="Q3638" s="13">
        <f t="shared" si="226"/>
        <v>42261.694780092599</v>
      </c>
      <c r="R3638">
        <f t="shared" si="227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>
        <v>14</v>
      </c>
      <c r="L3639" t="s">
        <v>8301</v>
      </c>
      <c r="M3639">
        <f t="shared" si="224"/>
        <v>31</v>
      </c>
      <c r="N3639" s="12" t="s">
        <v>8315</v>
      </c>
      <c r="O3639" t="s">
        <v>8357</v>
      </c>
      <c r="P3639" s="13">
        <f t="shared" si="225"/>
        <v>41975.700636574074</v>
      </c>
      <c r="Q3639" s="13">
        <f t="shared" si="226"/>
        <v>42005.700636574074</v>
      </c>
      <c r="R3639">
        <f t="shared" si="227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>
        <v>2</v>
      </c>
      <c r="L3640" t="s">
        <v>8301</v>
      </c>
      <c r="M3640">
        <f t="shared" si="224"/>
        <v>7</v>
      </c>
      <c r="N3640" s="12" t="s">
        <v>8315</v>
      </c>
      <c r="O3640" t="s">
        <v>8357</v>
      </c>
      <c r="P3640" s="13">
        <f t="shared" si="225"/>
        <v>42053.672824074078</v>
      </c>
      <c r="Q3640" s="13">
        <f t="shared" si="226"/>
        <v>42113.631157407406</v>
      </c>
      <c r="R3640">
        <f t="shared" si="227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>
        <v>1</v>
      </c>
      <c r="L3641" t="s">
        <v>8301</v>
      </c>
      <c r="M3641">
        <f t="shared" si="224"/>
        <v>0</v>
      </c>
      <c r="N3641" s="12" t="s">
        <v>8315</v>
      </c>
      <c r="O3641" t="s">
        <v>8357</v>
      </c>
      <c r="P3641" s="13">
        <f t="shared" si="225"/>
        <v>42590.677152777775</v>
      </c>
      <c r="Q3641" s="13">
        <f t="shared" si="226"/>
        <v>42650.632638888885</v>
      </c>
      <c r="R3641">
        <f t="shared" si="227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>
        <v>3</v>
      </c>
      <c r="L3642" t="s">
        <v>8301</v>
      </c>
      <c r="M3642">
        <f t="shared" si="224"/>
        <v>6</v>
      </c>
      <c r="N3642" s="12" t="s">
        <v>8315</v>
      </c>
      <c r="O3642" t="s">
        <v>8357</v>
      </c>
      <c r="P3642" s="13">
        <f t="shared" si="225"/>
        <v>42104.781597222223</v>
      </c>
      <c r="Q3642" s="13">
        <f t="shared" si="226"/>
        <v>42134.781597222223</v>
      </c>
      <c r="R3642">
        <f t="shared" si="227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>
        <v>0</v>
      </c>
      <c r="L3643" t="s">
        <v>8301</v>
      </c>
      <c r="M3643">
        <f t="shared" si="224"/>
        <v>0</v>
      </c>
      <c r="N3643" s="12" t="s">
        <v>8315</v>
      </c>
      <c r="O3643" t="s">
        <v>8357</v>
      </c>
      <c r="P3643" s="13">
        <f t="shared" si="225"/>
        <v>41899.627071759263</v>
      </c>
      <c r="Q3643" s="13">
        <f t="shared" si="226"/>
        <v>41917.208333333336</v>
      </c>
      <c r="R3643">
        <f t="shared" si="227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>
        <v>2</v>
      </c>
      <c r="L3644" t="s">
        <v>8301</v>
      </c>
      <c r="M3644">
        <f t="shared" si="224"/>
        <v>2</v>
      </c>
      <c r="N3644" s="12" t="s">
        <v>8315</v>
      </c>
      <c r="O3644" t="s">
        <v>8357</v>
      </c>
      <c r="P3644" s="13">
        <f t="shared" si="225"/>
        <v>42297.816284722227</v>
      </c>
      <c r="Q3644" s="13">
        <f t="shared" si="226"/>
        <v>42338.708333333328</v>
      </c>
      <c r="R3644">
        <f t="shared" si="227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>
        <v>0</v>
      </c>
      <c r="L3645" t="s">
        <v>8301</v>
      </c>
      <c r="M3645">
        <f t="shared" si="224"/>
        <v>0</v>
      </c>
      <c r="N3645" s="12" t="s">
        <v>8315</v>
      </c>
      <c r="O3645" t="s">
        <v>8357</v>
      </c>
      <c r="P3645" s="13">
        <f t="shared" si="225"/>
        <v>42285.143969907411</v>
      </c>
      <c r="Q3645" s="13">
        <f t="shared" si="226"/>
        <v>42325.185636574075</v>
      </c>
      <c r="R3645">
        <f t="shared" si="227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>
        <v>12</v>
      </c>
      <c r="L3646" t="s">
        <v>8301</v>
      </c>
      <c r="M3646">
        <f t="shared" si="224"/>
        <v>16</v>
      </c>
      <c r="N3646" s="12" t="s">
        <v>8315</v>
      </c>
      <c r="O3646" t="s">
        <v>8357</v>
      </c>
      <c r="P3646" s="13">
        <f t="shared" si="225"/>
        <v>42409.241747685184</v>
      </c>
      <c r="Q3646" s="13">
        <f t="shared" si="226"/>
        <v>42437.207638888889</v>
      </c>
      <c r="R3646">
        <f t="shared" si="227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>
        <v>1</v>
      </c>
      <c r="L3647" t="s">
        <v>8301</v>
      </c>
      <c r="M3647">
        <f t="shared" si="224"/>
        <v>0</v>
      </c>
      <c r="N3647" s="12" t="s">
        <v>8315</v>
      </c>
      <c r="O3647" t="s">
        <v>8357</v>
      </c>
      <c r="P3647" s="13">
        <f t="shared" si="225"/>
        <v>42665.970347222217</v>
      </c>
      <c r="Q3647" s="13">
        <f t="shared" si="226"/>
        <v>42696.012013888889</v>
      </c>
      <c r="R3647">
        <f t="shared" si="227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>
        <v>8</v>
      </c>
      <c r="L3648" t="s">
        <v>8301</v>
      </c>
      <c r="M3648">
        <f t="shared" si="224"/>
        <v>5</v>
      </c>
      <c r="N3648" s="12" t="s">
        <v>8315</v>
      </c>
      <c r="O3648" t="s">
        <v>8357</v>
      </c>
      <c r="P3648" s="13">
        <f t="shared" si="225"/>
        <v>42140.421319444446</v>
      </c>
      <c r="Q3648" s="13">
        <f t="shared" si="226"/>
        <v>42171.979166666672</v>
      </c>
      <c r="R3648">
        <f t="shared" si="227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>
        <v>2</v>
      </c>
      <c r="L3649" t="s">
        <v>8301</v>
      </c>
      <c r="M3649">
        <f t="shared" si="224"/>
        <v>6</v>
      </c>
      <c r="N3649" s="12" t="s">
        <v>8315</v>
      </c>
      <c r="O3649" t="s">
        <v>8357</v>
      </c>
      <c r="P3649" s="13">
        <f t="shared" si="225"/>
        <v>42598.749155092592</v>
      </c>
      <c r="Q3649" s="13">
        <f t="shared" si="226"/>
        <v>42643.749155092592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>
        <v>73</v>
      </c>
      <c r="L3650" t="s">
        <v>8267</v>
      </c>
      <c r="M3650">
        <f t="shared" ref="M3650:M3713" si="228">ROUND(E3650/D3650*100,0)</f>
        <v>100</v>
      </c>
      <c r="N3650" s="12" t="s">
        <v>8315</v>
      </c>
      <c r="O3650" t="s">
        <v>8316</v>
      </c>
      <c r="P3650" s="13">
        <f t="shared" ref="P3650:P3713" si="229">(((J3650/60)/60)/24)+DATE(1970,1,1)</f>
        <v>41887.292187500003</v>
      </c>
      <c r="Q3650" s="13">
        <f t="shared" ref="Q3650:Q3713" si="230">(((I3650/60)/60)/24)+DATE(1970,1,1)</f>
        <v>41917.292187500003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>
        <v>8</v>
      </c>
      <c r="L3651" t="s">
        <v>8267</v>
      </c>
      <c r="M3651">
        <f t="shared" si="228"/>
        <v>104</v>
      </c>
      <c r="N3651" s="12" t="s">
        <v>8315</v>
      </c>
      <c r="O3651" t="s">
        <v>8316</v>
      </c>
      <c r="P3651" s="13">
        <f t="shared" si="229"/>
        <v>41780.712893518517</v>
      </c>
      <c r="Q3651" s="13">
        <f t="shared" si="230"/>
        <v>41806.712893518517</v>
      </c>
      <c r="R3651">
        <f t="shared" ref="R3651:R3714" si="231">YEAR(P3651)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>
        <v>17</v>
      </c>
      <c r="L3652" t="s">
        <v>8267</v>
      </c>
      <c r="M3652">
        <f t="shared" si="228"/>
        <v>100</v>
      </c>
      <c r="N3652" s="12" t="s">
        <v>8315</v>
      </c>
      <c r="O3652" t="s">
        <v>8316</v>
      </c>
      <c r="P3652" s="13">
        <f t="shared" si="229"/>
        <v>42381.478981481487</v>
      </c>
      <c r="Q3652" s="13">
        <f t="shared" si="230"/>
        <v>42402.478981481487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>
        <v>9</v>
      </c>
      <c r="L3653" t="s">
        <v>8267</v>
      </c>
      <c r="M3653">
        <f t="shared" si="228"/>
        <v>104</v>
      </c>
      <c r="N3653" s="12" t="s">
        <v>8315</v>
      </c>
      <c r="O3653" t="s">
        <v>8316</v>
      </c>
      <c r="P3653" s="13">
        <f t="shared" si="229"/>
        <v>41828.646319444444</v>
      </c>
      <c r="Q3653" s="13">
        <f t="shared" si="230"/>
        <v>41861.665972222225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>
        <v>17</v>
      </c>
      <c r="L3654" t="s">
        <v>8267</v>
      </c>
      <c r="M3654">
        <f t="shared" si="228"/>
        <v>251</v>
      </c>
      <c r="N3654" s="12" t="s">
        <v>8315</v>
      </c>
      <c r="O3654" t="s">
        <v>8316</v>
      </c>
      <c r="P3654" s="13">
        <f t="shared" si="229"/>
        <v>42596.644699074073</v>
      </c>
      <c r="Q3654" s="13">
        <f t="shared" si="230"/>
        <v>42607.165972222225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>
        <v>33</v>
      </c>
      <c r="L3655" t="s">
        <v>8267</v>
      </c>
      <c r="M3655">
        <f t="shared" si="228"/>
        <v>101</v>
      </c>
      <c r="N3655" s="12" t="s">
        <v>8315</v>
      </c>
      <c r="O3655" t="s">
        <v>8316</v>
      </c>
      <c r="P3655" s="13">
        <f t="shared" si="229"/>
        <v>42191.363506944443</v>
      </c>
      <c r="Q3655" s="13">
        <f t="shared" si="230"/>
        <v>42221.363506944443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>
        <v>38</v>
      </c>
      <c r="L3656" t="s">
        <v>8267</v>
      </c>
      <c r="M3656">
        <f t="shared" si="228"/>
        <v>174</v>
      </c>
      <c r="N3656" s="12" t="s">
        <v>8315</v>
      </c>
      <c r="O3656" t="s">
        <v>8316</v>
      </c>
      <c r="P3656" s="13">
        <f t="shared" si="229"/>
        <v>42440.416504629626</v>
      </c>
      <c r="Q3656" s="13">
        <f t="shared" si="230"/>
        <v>42463.708333333328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>
        <v>79</v>
      </c>
      <c r="L3657" t="s">
        <v>8267</v>
      </c>
      <c r="M3657">
        <f t="shared" si="228"/>
        <v>116</v>
      </c>
      <c r="N3657" s="12" t="s">
        <v>8315</v>
      </c>
      <c r="O3657" t="s">
        <v>8316</v>
      </c>
      <c r="P3657" s="13">
        <f t="shared" si="229"/>
        <v>42173.803217592591</v>
      </c>
      <c r="Q3657" s="13">
        <f t="shared" si="230"/>
        <v>42203.290972222225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>
        <v>46</v>
      </c>
      <c r="L3658" t="s">
        <v>8267</v>
      </c>
      <c r="M3658">
        <f t="shared" si="228"/>
        <v>106</v>
      </c>
      <c r="N3658" s="12" t="s">
        <v>8315</v>
      </c>
      <c r="O3658" t="s">
        <v>8316</v>
      </c>
      <c r="P3658" s="13">
        <f t="shared" si="229"/>
        <v>42737.910138888896</v>
      </c>
      <c r="Q3658" s="13">
        <f t="shared" si="230"/>
        <v>42767.957638888889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>
        <v>20</v>
      </c>
      <c r="L3659" t="s">
        <v>8267</v>
      </c>
      <c r="M3659">
        <f t="shared" si="228"/>
        <v>111</v>
      </c>
      <c r="N3659" s="12" t="s">
        <v>8315</v>
      </c>
      <c r="O3659" t="s">
        <v>8316</v>
      </c>
      <c r="P3659" s="13">
        <f t="shared" si="229"/>
        <v>42499.629849537043</v>
      </c>
      <c r="Q3659" s="13">
        <f t="shared" si="230"/>
        <v>42522.904166666667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>
        <v>20</v>
      </c>
      <c r="L3660" t="s">
        <v>8267</v>
      </c>
      <c r="M3660">
        <f t="shared" si="228"/>
        <v>101</v>
      </c>
      <c r="N3660" s="12" t="s">
        <v>8315</v>
      </c>
      <c r="O3660" t="s">
        <v>8316</v>
      </c>
      <c r="P3660" s="13">
        <f t="shared" si="229"/>
        <v>41775.858564814815</v>
      </c>
      <c r="Q3660" s="13">
        <f t="shared" si="230"/>
        <v>41822.165972222225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>
        <v>13</v>
      </c>
      <c r="L3661" t="s">
        <v>8267</v>
      </c>
      <c r="M3661">
        <f t="shared" si="228"/>
        <v>102</v>
      </c>
      <c r="N3661" s="12" t="s">
        <v>8315</v>
      </c>
      <c r="O3661" t="s">
        <v>8316</v>
      </c>
      <c r="P3661" s="13">
        <f t="shared" si="229"/>
        <v>42055.277199074073</v>
      </c>
      <c r="Q3661" s="13">
        <f t="shared" si="230"/>
        <v>42082.610416666663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>
        <v>22</v>
      </c>
      <c r="L3662" t="s">
        <v>8267</v>
      </c>
      <c r="M3662">
        <f t="shared" si="228"/>
        <v>100</v>
      </c>
      <c r="N3662" s="12" t="s">
        <v>8315</v>
      </c>
      <c r="O3662" t="s">
        <v>8316</v>
      </c>
      <c r="P3662" s="13">
        <f t="shared" si="229"/>
        <v>41971.881076388891</v>
      </c>
      <c r="Q3662" s="13">
        <f t="shared" si="230"/>
        <v>41996.881076388891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>
        <v>36</v>
      </c>
      <c r="L3663" t="s">
        <v>8267</v>
      </c>
      <c r="M3663">
        <f t="shared" si="228"/>
        <v>111</v>
      </c>
      <c r="N3663" s="12" t="s">
        <v>8315</v>
      </c>
      <c r="O3663" t="s">
        <v>8316</v>
      </c>
      <c r="P3663" s="13">
        <f t="shared" si="229"/>
        <v>42447.896666666667</v>
      </c>
      <c r="Q3663" s="13">
        <f t="shared" si="230"/>
        <v>42470.166666666672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>
        <v>40</v>
      </c>
      <c r="L3664" t="s">
        <v>8267</v>
      </c>
      <c r="M3664">
        <f t="shared" si="228"/>
        <v>101</v>
      </c>
      <c r="N3664" s="12" t="s">
        <v>8315</v>
      </c>
      <c r="O3664" t="s">
        <v>8316</v>
      </c>
      <c r="P3664" s="13">
        <f t="shared" si="229"/>
        <v>42064.220069444447</v>
      </c>
      <c r="Q3664" s="13">
        <f t="shared" si="230"/>
        <v>42094.178402777776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>
        <v>9</v>
      </c>
      <c r="L3665" t="s">
        <v>8267</v>
      </c>
      <c r="M3665">
        <f t="shared" si="228"/>
        <v>104</v>
      </c>
      <c r="N3665" s="12" t="s">
        <v>8315</v>
      </c>
      <c r="O3665" t="s">
        <v>8316</v>
      </c>
      <c r="P3665" s="13">
        <f t="shared" si="229"/>
        <v>42665.451736111107</v>
      </c>
      <c r="Q3665" s="13">
        <f t="shared" si="230"/>
        <v>42725.493402777778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>
        <v>19</v>
      </c>
      <c r="L3666" t="s">
        <v>8267</v>
      </c>
      <c r="M3666">
        <f t="shared" si="228"/>
        <v>109</v>
      </c>
      <c r="N3666" s="12" t="s">
        <v>8315</v>
      </c>
      <c r="O3666" t="s">
        <v>8316</v>
      </c>
      <c r="P3666" s="13">
        <f t="shared" si="229"/>
        <v>42523.248715277776</v>
      </c>
      <c r="Q3666" s="13">
        <f t="shared" si="230"/>
        <v>42537.248715277776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>
        <v>14</v>
      </c>
      <c r="L3667" t="s">
        <v>8267</v>
      </c>
      <c r="M3667">
        <f t="shared" si="228"/>
        <v>115</v>
      </c>
      <c r="N3667" s="12" t="s">
        <v>8315</v>
      </c>
      <c r="O3667" t="s">
        <v>8316</v>
      </c>
      <c r="P3667" s="13">
        <f t="shared" si="229"/>
        <v>42294.808124999996</v>
      </c>
      <c r="Q3667" s="13">
        <f t="shared" si="230"/>
        <v>42305.829166666663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>
        <v>38</v>
      </c>
      <c r="L3668" t="s">
        <v>8267</v>
      </c>
      <c r="M3668">
        <f t="shared" si="228"/>
        <v>100</v>
      </c>
      <c r="N3668" s="12" t="s">
        <v>8315</v>
      </c>
      <c r="O3668" t="s">
        <v>8316</v>
      </c>
      <c r="P3668" s="13">
        <f t="shared" si="229"/>
        <v>41822.90488425926</v>
      </c>
      <c r="Q3668" s="13">
        <f t="shared" si="230"/>
        <v>41844.291666666664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>
        <v>58</v>
      </c>
      <c r="L3669" t="s">
        <v>8267</v>
      </c>
      <c r="M3669">
        <f t="shared" si="228"/>
        <v>103</v>
      </c>
      <c r="N3669" s="12" t="s">
        <v>8315</v>
      </c>
      <c r="O3669" t="s">
        <v>8316</v>
      </c>
      <c r="P3669" s="13">
        <f t="shared" si="229"/>
        <v>42173.970127314817</v>
      </c>
      <c r="Q3669" s="13">
        <f t="shared" si="230"/>
        <v>42203.970127314817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>
        <v>28</v>
      </c>
      <c r="L3670" t="s">
        <v>8267</v>
      </c>
      <c r="M3670">
        <f t="shared" si="228"/>
        <v>104</v>
      </c>
      <c r="N3670" s="12" t="s">
        <v>8315</v>
      </c>
      <c r="O3670" t="s">
        <v>8316</v>
      </c>
      <c r="P3670" s="13">
        <f t="shared" si="229"/>
        <v>42185.556157407409</v>
      </c>
      <c r="Q3670" s="13">
        <f t="shared" si="230"/>
        <v>42208.772916666669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>
        <v>17</v>
      </c>
      <c r="L3671" t="s">
        <v>8267</v>
      </c>
      <c r="M3671">
        <f t="shared" si="228"/>
        <v>138</v>
      </c>
      <c r="N3671" s="12" t="s">
        <v>8315</v>
      </c>
      <c r="O3671" t="s">
        <v>8316</v>
      </c>
      <c r="P3671" s="13">
        <f t="shared" si="229"/>
        <v>42136.675196759257</v>
      </c>
      <c r="Q3671" s="13">
        <f t="shared" si="230"/>
        <v>42166.675196759257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>
        <v>12</v>
      </c>
      <c r="L3672" t="s">
        <v>8267</v>
      </c>
      <c r="M3672">
        <f t="shared" si="228"/>
        <v>110</v>
      </c>
      <c r="N3672" s="12" t="s">
        <v>8315</v>
      </c>
      <c r="O3672" t="s">
        <v>8316</v>
      </c>
      <c r="P3672" s="13">
        <f t="shared" si="229"/>
        <v>42142.514016203699</v>
      </c>
      <c r="Q3672" s="13">
        <f t="shared" si="230"/>
        <v>42155.958333333328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>
        <v>40</v>
      </c>
      <c r="L3673" t="s">
        <v>8267</v>
      </c>
      <c r="M3673">
        <f t="shared" si="228"/>
        <v>101</v>
      </c>
      <c r="N3673" s="12" t="s">
        <v>8315</v>
      </c>
      <c r="O3673" t="s">
        <v>8316</v>
      </c>
      <c r="P3673" s="13">
        <f t="shared" si="229"/>
        <v>41820.62809027778</v>
      </c>
      <c r="Q3673" s="13">
        <f t="shared" si="230"/>
        <v>41841.165972222225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>
        <v>57</v>
      </c>
      <c r="L3674" t="s">
        <v>8267</v>
      </c>
      <c r="M3674">
        <f t="shared" si="228"/>
        <v>102</v>
      </c>
      <c r="N3674" s="12" t="s">
        <v>8315</v>
      </c>
      <c r="O3674" t="s">
        <v>8316</v>
      </c>
      <c r="P3674" s="13">
        <f t="shared" si="229"/>
        <v>41878.946574074071</v>
      </c>
      <c r="Q3674" s="13">
        <f t="shared" si="230"/>
        <v>41908.946574074071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>
        <v>114</v>
      </c>
      <c r="L3675" t="s">
        <v>8267</v>
      </c>
      <c r="M3675">
        <f t="shared" si="228"/>
        <v>114</v>
      </c>
      <c r="N3675" s="12" t="s">
        <v>8315</v>
      </c>
      <c r="O3675" t="s">
        <v>8316</v>
      </c>
      <c r="P3675" s="13">
        <f t="shared" si="229"/>
        <v>41914.295104166667</v>
      </c>
      <c r="Q3675" s="13">
        <f t="shared" si="230"/>
        <v>41948.536111111112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>
        <v>31</v>
      </c>
      <c r="L3676" t="s">
        <v>8267</v>
      </c>
      <c r="M3676">
        <f t="shared" si="228"/>
        <v>100</v>
      </c>
      <c r="N3676" s="12" t="s">
        <v>8315</v>
      </c>
      <c r="O3676" t="s">
        <v>8316</v>
      </c>
      <c r="P3676" s="13">
        <f t="shared" si="229"/>
        <v>42556.873020833329</v>
      </c>
      <c r="Q3676" s="13">
        <f t="shared" si="230"/>
        <v>42616.873020833329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>
        <v>3</v>
      </c>
      <c r="L3677" t="s">
        <v>8267</v>
      </c>
      <c r="M3677">
        <f t="shared" si="228"/>
        <v>140</v>
      </c>
      <c r="N3677" s="12" t="s">
        <v>8315</v>
      </c>
      <c r="O3677" t="s">
        <v>8316</v>
      </c>
      <c r="P3677" s="13">
        <f t="shared" si="229"/>
        <v>42493.597013888888</v>
      </c>
      <c r="Q3677" s="13">
        <f t="shared" si="230"/>
        <v>42505.958333333328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>
        <v>16</v>
      </c>
      <c r="L3678" t="s">
        <v>8267</v>
      </c>
      <c r="M3678">
        <f t="shared" si="228"/>
        <v>129</v>
      </c>
      <c r="N3678" s="12" t="s">
        <v>8315</v>
      </c>
      <c r="O3678" t="s">
        <v>8316</v>
      </c>
      <c r="P3678" s="13">
        <f t="shared" si="229"/>
        <v>41876.815787037034</v>
      </c>
      <c r="Q3678" s="13">
        <f t="shared" si="230"/>
        <v>41894.815787037034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>
        <v>199</v>
      </c>
      <c r="L3679" t="s">
        <v>8267</v>
      </c>
      <c r="M3679">
        <f t="shared" si="228"/>
        <v>103</v>
      </c>
      <c r="N3679" s="12" t="s">
        <v>8315</v>
      </c>
      <c r="O3679" t="s">
        <v>8316</v>
      </c>
      <c r="P3679" s="13">
        <f t="shared" si="229"/>
        <v>41802.574282407404</v>
      </c>
      <c r="Q3679" s="13">
        <f t="shared" si="230"/>
        <v>41823.165972222225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>
        <v>31</v>
      </c>
      <c r="L3680" t="s">
        <v>8267</v>
      </c>
      <c r="M3680">
        <f t="shared" si="228"/>
        <v>103</v>
      </c>
      <c r="N3680" s="12" t="s">
        <v>8315</v>
      </c>
      <c r="O3680" t="s">
        <v>8316</v>
      </c>
      <c r="P3680" s="13">
        <f t="shared" si="229"/>
        <v>42120.531226851846</v>
      </c>
      <c r="Q3680" s="13">
        <f t="shared" si="230"/>
        <v>42155.531226851846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>
        <v>30</v>
      </c>
      <c r="L3681" t="s">
        <v>8267</v>
      </c>
      <c r="M3681">
        <f t="shared" si="228"/>
        <v>110</v>
      </c>
      <c r="N3681" s="12" t="s">
        <v>8315</v>
      </c>
      <c r="O3681" t="s">
        <v>8316</v>
      </c>
      <c r="P3681" s="13">
        <f t="shared" si="229"/>
        <v>41786.761354166665</v>
      </c>
      <c r="Q3681" s="13">
        <f t="shared" si="230"/>
        <v>41821.207638888889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>
        <v>34</v>
      </c>
      <c r="L3682" t="s">
        <v>8267</v>
      </c>
      <c r="M3682">
        <f t="shared" si="228"/>
        <v>113</v>
      </c>
      <c r="N3682" s="12" t="s">
        <v>8315</v>
      </c>
      <c r="O3682" t="s">
        <v>8316</v>
      </c>
      <c r="P3682" s="13">
        <f t="shared" si="229"/>
        <v>42627.454097222217</v>
      </c>
      <c r="Q3682" s="13">
        <f t="shared" si="230"/>
        <v>42648.454097222217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>
        <v>18</v>
      </c>
      <c r="L3683" t="s">
        <v>8267</v>
      </c>
      <c r="M3683">
        <f t="shared" si="228"/>
        <v>112</v>
      </c>
      <c r="N3683" s="12" t="s">
        <v>8315</v>
      </c>
      <c r="O3683" t="s">
        <v>8316</v>
      </c>
      <c r="P3683" s="13">
        <f t="shared" si="229"/>
        <v>42374.651504629626</v>
      </c>
      <c r="Q3683" s="13">
        <f t="shared" si="230"/>
        <v>42384.651504629626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>
        <v>67</v>
      </c>
      <c r="L3684" t="s">
        <v>8267</v>
      </c>
      <c r="M3684">
        <f t="shared" si="228"/>
        <v>139</v>
      </c>
      <c r="N3684" s="12" t="s">
        <v>8315</v>
      </c>
      <c r="O3684" t="s">
        <v>8316</v>
      </c>
      <c r="P3684" s="13">
        <f t="shared" si="229"/>
        <v>41772.685393518521</v>
      </c>
      <c r="Q3684" s="13">
        <f t="shared" si="230"/>
        <v>41806.290972222225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>
        <v>66</v>
      </c>
      <c r="L3685" t="s">
        <v>8267</v>
      </c>
      <c r="M3685">
        <f t="shared" si="228"/>
        <v>111</v>
      </c>
      <c r="N3685" s="12" t="s">
        <v>8315</v>
      </c>
      <c r="O3685" t="s">
        <v>8316</v>
      </c>
      <c r="P3685" s="13">
        <f t="shared" si="229"/>
        <v>42633.116851851853</v>
      </c>
      <c r="Q3685" s="13">
        <f t="shared" si="230"/>
        <v>42663.116851851853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>
        <v>23</v>
      </c>
      <c r="L3686" t="s">
        <v>8267</v>
      </c>
      <c r="M3686">
        <f t="shared" si="228"/>
        <v>139</v>
      </c>
      <c r="N3686" s="12" t="s">
        <v>8315</v>
      </c>
      <c r="O3686" t="s">
        <v>8316</v>
      </c>
      <c r="P3686" s="13">
        <f t="shared" si="229"/>
        <v>42219.180393518516</v>
      </c>
      <c r="Q3686" s="13">
        <f t="shared" si="230"/>
        <v>42249.180393518516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>
        <v>126</v>
      </c>
      <c r="L3687" t="s">
        <v>8267</v>
      </c>
      <c r="M3687">
        <f t="shared" si="228"/>
        <v>106</v>
      </c>
      <c r="N3687" s="12" t="s">
        <v>8315</v>
      </c>
      <c r="O3687" t="s">
        <v>8316</v>
      </c>
      <c r="P3687" s="13">
        <f t="shared" si="229"/>
        <v>41753.593275462961</v>
      </c>
      <c r="Q3687" s="13">
        <f t="shared" si="230"/>
        <v>41778.875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>
        <v>6</v>
      </c>
      <c r="L3688" t="s">
        <v>8267</v>
      </c>
      <c r="M3688">
        <f t="shared" si="228"/>
        <v>101</v>
      </c>
      <c r="N3688" s="12" t="s">
        <v>8315</v>
      </c>
      <c r="O3688" t="s">
        <v>8316</v>
      </c>
      <c r="P3688" s="13">
        <f t="shared" si="229"/>
        <v>42230.662731481483</v>
      </c>
      <c r="Q3688" s="13">
        <f t="shared" si="230"/>
        <v>42245.165972222225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>
        <v>25</v>
      </c>
      <c r="L3689" t="s">
        <v>8267</v>
      </c>
      <c r="M3689">
        <f t="shared" si="228"/>
        <v>100</v>
      </c>
      <c r="N3689" s="12" t="s">
        <v>8315</v>
      </c>
      <c r="O3689" t="s">
        <v>8316</v>
      </c>
      <c r="P3689" s="13">
        <f t="shared" si="229"/>
        <v>41787.218229166669</v>
      </c>
      <c r="Q3689" s="13">
        <f t="shared" si="230"/>
        <v>41817.218229166669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>
        <v>39</v>
      </c>
      <c r="L3690" t="s">
        <v>8267</v>
      </c>
      <c r="M3690">
        <f t="shared" si="228"/>
        <v>109</v>
      </c>
      <c r="N3690" s="12" t="s">
        <v>8315</v>
      </c>
      <c r="O3690" t="s">
        <v>8316</v>
      </c>
      <c r="P3690" s="13">
        <f t="shared" si="229"/>
        <v>41829.787083333329</v>
      </c>
      <c r="Q3690" s="13">
        <f t="shared" si="230"/>
        <v>41859.787083333329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>
        <v>62</v>
      </c>
      <c r="L3691" t="s">
        <v>8267</v>
      </c>
      <c r="M3691">
        <f t="shared" si="228"/>
        <v>118</v>
      </c>
      <c r="N3691" s="12" t="s">
        <v>8315</v>
      </c>
      <c r="O3691" t="s">
        <v>8316</v>
      </c>
      <c r="P3691" s="13">
        <f t="shared" si="229"/>
        <v>42147.826840277776</v>
      </c>
      <c r="Q3691" s="13">
        <f t="shared" si="230"/>
        <v>42176.934027777781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>
        <v>31</v>
      </c>
      <c r="L3692" t="s">
        <v>8267</v>
      </c>
      <c r="M3692">
        <f t="shared" si="228"/>
        <v>120</v>
      </c>
      <c r="N3692" s="12" t="s">
        <v>8315</v>
      </c>
      <c r="O3692" t="s">
        <v>8316</v>
      </c>
      <c r="P3692" s="13">
        <f t="shared" si="229"/>
        <v>41940.598182870373</v>
      </c>
      <c r="Q3692" s="13">
        <f t="shared" si="230"/>
        <v>41970.639849537038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>
        <v>274</v>
      </c>
      <c r="L3693" t="s">
        <v>8267</v>
      </c>
      <c r="M3693">
        <f t="shared" si="228"/>
        <v>128</v>
      </c>
      <c r="N3693" s="12" t="s">
        <v>8315</v>
      </c>
      <c r="O3693" t="s">
        <v>8316</v>
      </c>
      <c r="P3693" s="13">
        <f t="shared" si="229"/>
        <v>42020.700567129628</v>
      </c>
      <c r="Q3693" s="13">
        <f t="shared" si="230"/>
        <v>42065.207638888889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>
        <v>17</v>
      </c>
      <c r="L3694" t="s">
        <v>8267</v>
      </c>
      <c r="M3694">
        <f t="shared" si="228"/>
        <v>126</v>
      </c>
      <c r="N3694" s="12" t="s">
        <v>8315</v>
      </c>
      <c r="O3694" t="s">
        <v>8316</v>
      </c>
      <c r="P3694" s="13">
        <f t="shared" si="229"/>
        <v>41891.96503472222</v>
      </c>
      <c r="Q3694" s="13">
        <f t="shared" si="230"/>
        <v>41901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>
        <v>14</v>
      </c>
      <c r="L3695" t="s">
        <v>8267</v>
      </c>
      <c r="M3695">
        <f t="shared" si="228"/>
        <v>129</v>
      </c>
      <c r="N3695" s="12" t="s">
        <v>8315</v>
      </c>
      <c r="O3695" t="s">
        <v>8316</v>
      </c>
      <c r="P3695" s="13">
        <f t="shared" si="229"/>
        <v>42309.191307870366</v>
      </c>
      <c r="Q3695" s="13">
        <f t="shared" si="230"/>
        <v>42338.9375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>
        <v>60</v>
      </c>
      <c r="L3696" t="s">
        <v>8267</v>
      </c>
      <c r="M3696">
        <f t="shared" si="228"/>
        <v>107</v>
      </c>
      <c r="N3696" s="12" t="s">
        <v>8315</v>
      </c>
      <c r="O3696" t="s">
        <v>8316</v>
      </c>
      <c r="P3696" s="13">
        <f t="shared" si="229"/>
        <v>42490.133877314816</v>
      </c>
      <c r="Q3696" s="13">
        <f t="shared" si="230"/>
        <v>42527.083333333328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>
        <v>33</v>
      </c>
      <c r="L3697" t="s">
        <v>8267</v>
      </c>
      <c r="M3697">
        <f t="shared" si="228"/>
        <v>100</v>
      </c>
      <c r="N3697" s="12" t="s">
        <v>8315</v>
      </c>
      <c r="O3697" t="s">
        <v>8316</v>
      </c>
      <c r="P3697" s="13">
        <f t="shared" si="229"/>
        <v>41995.870486111111</v>
      </c>
      <c r="Q3697" s="13">
        <f t="shared" si="230"/>
        <v>42015.870486111111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>
        <v>78</v>
      </c>
      <c r="L3698" t="s">
        <v>8267</v>
      </c>
      <c r="M3698">
        <f t="shared" si="228"/>
        <v>155</v>
      </c>
      <c r="N3698" s="12" t="s">
        <v>8315</v>
      </c>
      <c r="O3698" t="s">
        <v>8316</v>
      </c>
      <c r="P3698" s="13">
        <f t="shared" si="229"/>
        <v>41988.617083333331</v>
      </c>
      <c r="Q3698" s="13">
        <f t="shared" si="230"/>
        <v>42048.617083333331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>
        <v>30</v>
      </c>
      <c r="L3699" t="s">
        <v>8267</v>
      </c>
      <c r="M3699">
        <f t="shared" si="228"/>
        <v>108</v>
      </c>
      <c r="N3699" s="12" t="s">
        <v>8315</v>
      </c>
      <c r="O3699" t="s">
        <v>8316</v>
      </c>
      <c r="P3699" s="13">
        <f t="shared" si="229"/>
        <v>42479.465833333335</v>
      </c>
      <c r="Q3699" s="13">
        <f t="shared" si="230"/>
        <v>42500.465833333335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>
        <v>136</v>
      </c>
      <c r="L3700" t="s">
        <v>8267</v>
      </c>
      <c r="M3700">
        <f t="shared" si="228"/>
        <v>111</v>
      </c>
      <c r="N3700" s="12" t="s">
        <v>8315</v>
      </c>
      <c r="O3700" t="s">
        <v>8316</v>
      </c>
      <c r="P3700" s="13">
        <f t="shared" si="229"/>
        <v>42401.806562500002</v>
      </c>
      <c r="Q3700" s="13">
        <f t="shared" si="230"/>
        <v>42431.806562500002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>
        <v>40</v>
      </c>
      <c r="L3701" t="s">
        <v>8267</v>
      </c>
      <c r="M3701">
        <f t="shared" si="228"/>
        <v>101</v>
      </c>
      <c r="N3701" s="12" t="s">
        <v>8315</v>
      </c>
      <c r="O3701" t="s">
        <v>8316</v>
      </c>
      <c r="P3701" s="13">
        <f t="shared" si="229"/>
        <v>41897.602037037039</v>
      </c>
      <c r="Q3701" s="13">
        <f t="shared" si="230"/>
        <v>41927.602037037039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>
        <v>18</v>
      </c>
      <c r="L3702" t="s">
        <v>8267</v>
      </c>
      <c r="M3702">
        <f t="shared" si="228"/>
        <v>121</v>
      </c>
      <c r="N3702" s="12" t="s">
        <v>8315</v>
      </c>
      <c r="O3702" t="s">
        <v>8316</v>
      </c>
      <c r="P3702" s="13">
        <f t="shared" si="229"/>
        <v>41882.585648148146</v>
      </c>
      <c r="Q3702" s="13">
        <f t="shared" si="230"/>
        <v>41912.666666666664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>
        <v>39</v>
      </c>
      <c r="L3703" t="s">
        <v>8267</v>
      </c>
      <c r="M3703">
        <f t="shared" si="228"/>
        <v>100</v>
      </c>
      <c r="N3703" s="12" t="s">
        <v>8315</v>
      </c>
      <c r="O3703" t="s">
        <v>8316</v>
      </c>
      <c r="P3703" s="13">
        <f t="shared" si="229"/>
        <v>42129.541585648149</v>
      </c>
      <c r="Q3703" s="13">
        <f t="shared" si="230"/>
        <v>42159.541585648149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>
        <v>21</v>
      </c>
      <c r="L3704" t="s">
        <v>8267</v>
      </c>
      <c r="M3704">
        <f t="shared" si="228"/>
        <v>109</v>
      </c>
      <c r="N3704" s="12" t="s">
        <v>8315</v>
      </c>
      <c r="O3704" t="s">
        <v>8316</v>
      </c>
      <c r="P3704" s="13">
        <f t="shared" si="229"/>
        <v>42524.53800925926</v>
      </c>
      <c r="Q3704" s="13">
        <f t="shared" si="230"/>
        <v>42561.957638888889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>
        <v>30</v>
      </c>
      <c r="L3705" t="s">
        <v>8267</v>
      </c>
      <c r="M3705">
        <f t="shared" si="228"/>
        <v>123</v>
      </c>
      <c r="N3705" s="12" t="s">
        <v>8315</v>
      </c>
      <c r="O3705" t="s">
        <v>8316</v>
      </c>
      <c r="P3705" s="13">
        <f t="shared" si="229"/>
        <v>42556.504490740743</v>
      </c>
      <c r="Q3705" s="13">
        <f t="shared" si="230"/>
        <v>42595.290972222225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>
        <v>27</v>
      </c>
      <c r="L3706" t="s">
        <v>8267</v>
      </c>
      <c r="M3706">
        <f t="shared" si="228"/>
        <v>136</v>
      </c>
      <c r="N3706" s="12" t="s">
        <v>8315</v>
      </c>
      <c r="O3706" t="s">
        <v>8316</v>
      </c>
      <c r="P3706" s="13">
        <f t="shared" si="229"/>
        <v>42461.689745370371</v>
      </c>
      <c r="Q3706" s="13">
        <f t="shared" si="230"/>
        <v>42521.689745370371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>
        <v>35</v>
      </c>
      <c r="L3707" t="s">
        <v>8267</v>
      </c>
      <c r="M3707">
        <f t="shared" si="228"/>
        <v>103</v>
      </c>
      <c r="N3707" s="12" t="s">
        <v>8315</v>
      </c>
      <c r="O3707" t="s">
        <v>8316</v>
      </c>
      <c r="P3707" s="13">
        <f t="shared" si="229"/>
        <v>41792.542986111112</v>
      </c>
      <c r="Q3707" s="13">
        <f t="shared" si="230"/>
        <v>41813.75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>
        <v>13</v>
      </c>
      <c r="L3708" t="s">
        <v>8267</v>
      </c>
      <c r="M3708">
        <f t="shared" si="228"/>
        <v>121</v>
      </c>
      <c r="N3708" s="12" t="s">
        <v>8315</v>
      </c>
      <c r="O3708" t="s">
        <v>8316</v>
      </c>
      <c r="P3708" s="13">
        <f t="shared" si="229"/>
        <v>41879.913761574076</v>
      </c>
      <c r="Q3708" s="13">
        <f t="shared" si="230"/>
        <v>41894.913761574076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>
        <v>23</v>
      </c>
      <c r="L3709" t="s">
        <v>8267</v>
      </c>
      <c r="M3709">
        <f t="shared" si="228"/>
        <v>186</v>
      </c>
      <c r="N3709" s="12" t="s">
        <v>8315</v>
      </c>
      <c r="O3709" t="s">
        <v>8316</v>
      </c>
      <c r="P3709" s="13">
        <f t="shared" si="229"/>
        <v>42552.048356481479</v>
      </c>
      <c r="Q3709" s="13">
        <f t="shared" si="230"/>
        <v>42573.226388888885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>
        <v>39</v>
      </c>
      <c r="L3710" t="s">
        <v>8267</v>
      </c>
      <c r="M3710">
        <f t="shared" si="228"/>
        <v>300</v>
      </c>
      <c r="N3710" s="12" t="s">
        <v>8315</v>
      </c>
      <c r="O3710" t="s">
        <v>8316</v>
      </c>
      <c r="P3710" s="13">
        <f t="shared" si="229"/>
        <v>41810.142199074071</v>
      </c>
      <c r="Q3710" s="13">
        <f t="shared" si="230"/>
        <v>41824.142199074071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>
        <v>35</v>
      </c>
      <c r="L3711" t="s">
        <v>8267</v>
      </c>
      <c r="M3711">
        <f t="shared" si="228"/>
        <v>108</v>
      </c>
      <c r="N3711" s="12" t="s">
        <v>8315</v>
      </c>
      <c r="O3711" t="s">
        <v>8316</v>
      </c>
      <c r="P3711" s="13">
        <f t="shared" si="229"/>
        <v>41785.707708333335</v>
      </c>
      <c r="Q3711" s="13">
        <f t="shared" si="230"/>
        <v>41815.707708333335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>
        <v>27</v>
      </c>
      <c r="L3712" t="s">
        <v>8267</v>
      </c>
      <c r="M3712">
        <f t="shared" si="228"/>
        <v>141</v>
      </c>
      <c r="N3712" s="12" t="s">
        <v>8315</v>
      </c>
      <c r="O3712" t="s">
        <v>8316</v>
      </c>
      <c r="P3712" s="13">
        <f t="shared" si="229"/>
        <v>42072.576249999998</v>
      </c>
      <c r="Q3712" s="13">
        <f t="shared" si="230"/>
        <v>42097.576249999998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>
        <v>21</v>
      </c>
      <c r="L3713" t="s">
        <v>8267</v>
      </c>
      <c r="M3713">
        <f t="shared" si="228"/>
        <v>114</v>
      </c>
      <c r="N3713" s="12" t="s">
        <v>8315</v>
      </c>
      <c r="O3713" t="s">
        <v>8316</v>
      </c>
      <c r="P3713" s="13">
        <f t="shared" si="229"/>
        <v>41779.724224537036</v>
      </c>
      <c r="Q3713" s="13">
        <f t="shared" si="230"/>
        <v>41805.666666666664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>
        <v>104</v>
      </c>
      <c r="L3714" t="s">
        <v>8267</v>
      </c>
      <c r="M3714">
        <f t="shared" ref="M3714:M3777" si="232">ROUND(E3714/D3714*100,0)</f>
        <v>154</v>
      </c>
      <c r="N3714" s="12" t="s">
        <v>8315</v>
      </c>
      <c r="O3714" t="s">
        <v>8316</v>
      </c>
      <c r="P3714" s="13">
        <f t="shared" ref="P3714:P3777" si="233">(((J3714/60)/60)/24)+DATE(1970,1,1)</f>
        <v>42134.172071759262</v>
      </c>
      <c r="Q3714" s="13">
        <f t="shared" ref="Q3714:Q3777" si="234">(((I3714/60)/60)/24)+DATE(1970,1,1)</f>
        <v>42155.290972222225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>
        <v>19</v>
      </c>
      <c r="L3715" t="s">
        <v>8267</v>
      </c>
      <c r="M3715">
        <f t="shared" si="232"/>
        <v>102</v>
      </c>
      <c r="N3715" s="12" t="s">
        <v>8315</v>
      </c>
      <c r="O3715" t="s">
        <v>8316</v>
      </c>
      <c r="P3715" s="13">
        <f t="shared" si="233"/>
        <v>42505.738032407404</v>
      </c>
      <c r="Q3715" s="13">
        <f t="shared" si="234"/>
        <v>42525.738032407404</v>
      </c>
      <c r="R3715">
        <f t="shared" ref="R3715:R3778" si="235">YEAR(P3715)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>
        <v>97</v>
      </c>
      <c r="L3716" t="s">
        <v>8267</v>
      </c>
      <c r="M3716">
        <f t="shared" si="232"/>
        <v>102</v>
      </c>
      <c r="N3716" s="12" t="s">
        <v>8315</v>
      </c>
      <c r="O3716" t="s">
        <v>8316</v>
      </c>
      <c r="P3716" s="13">
        <f t="shared" si="233"/>
        <v>42118.556331018524</v>
      </c>
      <c r="Q3716" s="13">
        <f t="shared" si="234"/>
        <v>42150.165972222225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>
        <v>27</v>
      </c>
      <c r="L3717" t="s">
        <v>8267</v>
      </c>
      <c r="M3717">
        <f t="shared" si="232"/>
        <v>103</v>
      </c>
      <c r="N3717" s="12" t="s">
        <v>8315</v>
      </c>
      <c r="O3717" t="s">
        <v>8316</v>
      </c>
      <c r="P3717" s="13">
        <f t="shared" si="233"/>
        <v>42036.995590277773</v>
      </c>
      <c r="Q3717" s="13">
        <f t="shared" si="234"/>
        <v>42094.536111111112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>
        <v>24</v>
      </c>
      <c r="L3718" t="s">
        <v>8267</v>
      </c>
      <c r="M3718">
        <f t="shared" si="232"/>
        <v>156</v>
      </c>
      <c r="N3718" s="12" t="s">
        <v>8315</v>
      </c>
      <c r="O3718" t="s">
        <v>8316</v>
      </c>
      <c r="P3718" s="13">
        <f t="shared" si="233"/>
        <v>42360.887835648144</v>
      </c>
      <c r="Q3718" s="13">
        <f t="shared" si="234"/>
        <v>42390.887835648144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>
        <v>13</v>
      </c>
      <c r="L3719" t="s">
        <v>8267</v>
      </c>
      <c r="M3719">
        <f t="shared" si="232"/>
        <v>101</v>
      </c>
      <c r="N3719" s="12" t="s">
        <v>8315</v>
      </c>
      <c r="O3719" t="s">
        <v>8316</v>
      </c>
      <c r="P3719" s="13">
        <f t="shared" si="233"/>
        <v>42102.866307870368</v>
      </c>
      <c r="Q3719" s="13">
        <f t="shared" si="234"/>
        <v>42133.866307870368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>
        <v>46</v>
      </c>
      <c r="L3720" t="s">
        <v>8267</v>
      </c>
      <c r="M3720">
        <f t="shared" si="232"/>
        <v>239</v>
      </c>
      <c r="N3720" s="12" t="s">
        <v>8315</v>
      </c>
      <c r="O3720" t="s">
        <v>8316</v>
      </c>
      <c r="P3720" s="13">
        <f t="shared" si="233"/>
        <v>42032.716145833328</v>
      </c>
      <c r="Q3720" s="13">
        <f t="shared" si="234"/>
        <v>42062.716145833328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>
        <v>4</v>
      </c>
      <c r="L3721" t="s">
        <v>8267</v>
      </c>
      <c r="M3721">
        <f t="shared" si="232"/>
        <v>210</v>
      </c>
      <c r="N3721" s="12" t="s">
        <v>8315</v>
      </c>
      <c r="O3721" t="s">
        <v>8316</v>
      </c>
      <c r="P3721" s="13">
        <f t="shared" si="233"/>
        <v>42147.729930555557</v>
      </c>
      <c r="Q3721" s="13">
        <f t="shared" si="234"/>
        <v>42177.729930555557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>
        <v>40</v>
      </c>
      <c r="L3722" t="s">
        <v>8267</v>
      </c>
      <c r="M3722">
        <f t="shared" si="232"/>
        <v>105</v>
      </c>
      <c r="N3722" s="12" t="s">
        <v>8315</v>
      </c>
      <c r="O3722" t="s">
        <v>8316</v>
      </c>
      <c r="P3722" s="13">
        <f t="shared" si="233"/>
        <v>42165.993125000001</v>
      </c>
      <c r="Q3722" s="13">
        <f t="shared" si="234"/>
        <v>42187.993125000001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>
        <v>44</v>
      </c>
      <c r="L3723" t="s">
        <v>8267</v>
      </c>
      <c r="M3723">
        <f t="shared" si="232"/>
        <v>101</v>
      </c>
      <c r="N3723" s="12" t="s">
        <v>8315</v>
      </c>
      <c r="O3723" t="s">
        <v>8316</v>
      </c>
      <c r="P3723" s="13">
        <f t="shared" si="233"/>
        <v>41927.936157407406</v>
      </c>
      <c r="Q3723" s="13">
        <f t="shared" si="234"/>
        <v>41948.977824074071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>
        <v>35</v>
      </c>
      <c r="L3724" t="s">
        <v>8267</v>
      </c>
      <c r="M3724">
        <f t="shared" si="232"/>
        <v>111</v>
      </c>
      <c r="N3724" s="12" t="s">
        <v>8315</v>
      </c>
      <c r="O3724" t="s">
        <v>8316</v>
      </c>
      <c r="P3724" s="13">
        <f t="shared" si="233"/>
        <v>42381.671840277777</v>
      </c>
      <c r="Q3724" s="13">
        <f t="shared" si="234"/>
        <v>42411.957638888889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>
        <v>63</v>
      </c>
      <c r="L3725" t="s">
        <v>8267</v>
      </c>
      <c r="M3725">
        <f t="shared" si="232"/>
        <v>102</v>
      </c>
      <c r="N3725" s="12" t="s">
        <v>8315</v>
      </c>
      <c r="O3725" t="s">
        <v>8316</v>
      </c>
      <c r="P3725" s="13">
        <f t="shared" si="233"/>
        <v>41943.753032407411</v>
      </c>
      <c r="Q3725" s="13">
        <f t="shared" si="234"/>
        <v>41973.794699074075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>
        <v>89</v>
      </c>
      <c r="L3726" t="s">
        <v>8267</v>
      </c>
      <c r="M3726">
        <f t="shared" si="232"/>
        <v>103</v>
      </c>
      <c r="N3726" s="12" t="s">
        <v>8315</v>
      </c>
      <c r="O3726" t="s">
        <v>8316</v>
      </c>
      <c r="P3726" s="13">
        <f t="shared" si="233"/>
        <v>42465.491435185191</v>
      </c>
      <c r="Q3726" s="13">
        <f t="shared" si="234"/>
        <v>42494.958333333328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>
        <v>15</v>
      </c>
      <c r="L3727" t="s">
        <v>8267</v>
      </c>
      <c r="M3727">
        <f t="shared" si="232"/>
        <v>127</v>
      </c>
      <c r="N3727" s="12" t="s">
        <v>8315</v>
      </c>
      <c r="O3727" t="s">
        <v>8316</v>
      </c>
      <c r="P3727" s="13">
        <f t="shared" si="233"/>
        <v>42401.945219907408</v>
      </c>
      <c r="Q3727" s="13">
        <f t="shared" si="234"/>
        <v>42418.895833333328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>
        <v>46</v>
      </c>
      <c r="L3728" t="s">
        <v>8267</v>
      </c>
      <c r="M3728">
        <f t="shared" si="232"/>
        <v>339</v>
      </c>
      <c r="N3728" s="12" t="s">
        <v>8315</v>
      </c>
      <c r="O3728" t="s">
        <v>8316</v>
      </c>
      <c r="P3728" s="13">
        <f t="shared" si="233"/>
        <v>42462.140868055561</v>
      </c>
      <c r="Q3728" s="13">
        <f t="shared" si="234"/>
        <v>42489.875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>
        <v>33</v>
      </c>
      <c r="L3729" t="s">
        <v>8267</v>
      </c>
      <c r="M3729">
        <f t="shared" si="232"/>
        <v>101</v>
      </c>
      <c r="N3729" s="12" t="s">
        <v>8315</v>
      </c>
      <c r="O3729" t="s">
        <v>8316</v>
      </c>
      <c r="P3729" s="13">
        <f t="shared" si="233"/>
        <v>42632.348310185189</v>
      </c>
      <c r="Q3729" s="13">
        <f t="shared" si="234"/>
        <v>42663.204861111109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>
        <v>31</v>
      </c>
      <c r="L3730" t="s">
        <v>8267</v>
      </c>
      <c r="M3730">
        <f t="shared" si="232"/>
        <v>9</v>
      </c>
      <c r="N3730" s="12" t="s">
        <v>8315</v>
      </c>
      <c r="O3730" t="s">
        <v>8316</v>
      </c>
      <c r="P3730" s="13">
        <f t="shared" si="233"/>
        <v>42205.171018518522</v>
      </c>
      <c r="Q3730" s="13">
        <f t="shared" si="234"/>
        <v>42235.171018518522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>
        <v>5</v>
      </c>
      <c r="L3731" t="s">
        <v>8267</v>
      </c>
      <c r="M3731">
        <f t="shared" si="232"/>
        <v>7</v>
      </c>
      <c r="N3731" s="12" t="s">
        <v>8315</v>
      </c>
      <c r="O3731" t="s">
        <v>8316</v>
      </c>
      <c r="P3731" s="13">
        <f t="shared" si="233"/>
        <v>42041.205000000002</v>
      </c>
      <c r="Q3731" s="13">
        <f t="shared" si="234"/>
        <v>42086.16333333333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>
        <v>1</v>
      </c>
      <c r="L3732" t="s">
        <v>8267</v>
      </c>
      <c r="M3732">
        <f t="shared" si="232"/>
        <v>10</v>
      </c>
      <c r="N3732" s="12" t="s">
        <v>8315</v>
      </c>
      <c r="O3732" t="s">
        <v>8316</v>
      </c>
      <c r="P3732" s="13">
        <f t="shared" si="233"/>
        <v>42203.677766203706</v>
      </c>
      <c r="Q3732" s="13">
        <f t="shared" si="234"/>
        <v>42233.677766203706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>
        <v>12</v>
      </c>
      <c r="L3733" t="s">
        <v>8267</v>
      </c>
      <c r="M3733">
        <f t="shared" si="232"/>
        <v>11</v>
      </c>
      <c r="N3733" s="12" t="s">
        <v>8315</v>
      </c>
      <c r="O3733" t="s">
        <v>8316</v>
      </c>
      <c r="P3733" s="13">
        <f t="shared" si="233"/>
        <v>41983.752847222218</v>
      </c>
      <c r="Q3733" s="13">
        <f t="shared" si="234"/>
        <v>42014.140972222223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>
        <v>4</v>
      </c>
      <c r="L3734" t="s">
        <v>8267</v>
      </c>
      <c r="M3734">
        <f t="shared" si="232"/>
        <v>15</v>
      </c>
      <c r="N3734" s="12" t="s">
        <v>8315</v>
      </c>
      <c r="O3734" t="s">
        <v>8316</v>
      </c>
      <c r="P3734" s="13">
        <f t="shared" si="233"/>
        <v>41968.677465277782</v>
      </c>
      <c r="Q3734" s="13">
        <f t="shared" si="234"/>
        <v>42028.5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>
        <v>0</v>
      </c>
      <c r="L3735" t="s">
        <v>8267</v>
      </c>
      <c r="M3735">
        <f t="shared" si="232"/>
        <v>0</v>
      </c>
      <c r="N3735" s="12" t="s">
        <v>8315</v>
      </c>
      <c r="O3735" t="s">
        <v>8316</v>
      </c>
      <c r="P3735" s="13">
        <f t="shared" si="233"/>
        <v>42103.024398148147</v>
      </c>
      <c r="Q3735" s="13">
        <f t="shared" si="234"/>
        <v>42112.9375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>
        <v>7</v>
      </c>
      <c r="L3736" t="s">
        <v>8267</v>
      </c>
      <c r="M3736">
        <f t="shared" si="232"/>
        <v>28</v>
      </c>
      <c r="N3736" s="12" t="s">
        <v>8315</v>
      </c>
      <c r="O3736" t="s">
        <v>8316</v>
      </c>
      <c r="P3736" s="13">
        <f t="shared" si="233"/>
        <v>42089.901574074072</v>
      </c>
      <c r="Q3736" s="13">
        <f t="shared" si="234"/>
        <v>42149.901574074072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>
        <v>2</v>
      </c>
      <c r="L3737" t="s">
        <v>8267</v>
      </c>
      <c r="M3737">
        <f t="shared" si="232"/>
        <v>13</v>
      </c>
      <c r="N3737" s="12" t="s">
        <v>8315</v>
      </c>
      <c r="O3737" t="s">
        <v>8316</v>
      </c>
      <c r="P3737" s="13">
        <f t="shared" si="233"/>
        <v>42122.693159722221</v>
      </c>
      <c r="Q3737" s="13">
        <f t="shared" si="234"/>
        <v>42152.693159722221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>
        <v>1</v>
      </c>
      <c r="L3738" t="s">
        <v>8267</v>
      </c>
      <c r="M3738">
        <f t="shared" si="232"/>
        <v>1</v>
      </c>
      <c r="N3738" s="12" t="s">
        <v>8315</v>
      </c>
      <c r="O3738" t="s">
        <v>8316</v>
      </c>
      <c r="P3738" s="13">
        <f t="shared" si="233"/>
        <v>42048.711724537032</v>
      </c>
      <c r="Q3738" s="13">
        <f t="shared" si="234"/>
        <v>42086.75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>
        <v>4</v>
      </c>
      <c r="L3739" t="s">
        <v>8267</v>
      </c>
      <c r="M3739">
        <f t="shared" si="232"/>
        <v>21</v>
      </c>
      <c r="N3739" s="12" t="s">
        <v>8315</v>
      </c>
      <c r="O3739" t="s">
        <v>8316</v>
      </c>
      <c r="P3739" s="13">
        <f t="shared" si="233"/>
        <v>42297.691006944442</v>
      </c>
      <c r="Q3739" s="13">
        <f t="shared" si="234"/>
        <v>42320.290972222225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>
        <v>6</v>
      </c>
      <c r="L3740" t="s">
        <v>8267</v>
      </c>
      <c r="M3740">
        <f t="shared" si="232"/>
        <v>18</v>
      </c>
      <c r="N3740" s="12" t="s">
        <v>8315</v>
      </c>
      <c r="O3740" t="s">
        <v>8316</v>
      </c>
      <c r="P3740" s="13">
        <f t="shared" si="233"/>
        <v>41813.938715277778</v>
      </c>
      <c r="Q3740" s="13">
        <f t="shared" si="234"/>
        <v>41835.916666666664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>
        <v>8</v>
      </c>
      <c r="L3741" t="s">
        <v>8267</v>
      </c>
      <c r="M3741">
        <f t="shared" si="232"/>
        <v>20</v>
      </c>
      <c r="N3741" s="12" t="s">
        <v>8315</v>
      </c>
      <c r="O3741" t="s">
        <v>8316</v>
      </c>
      <c r="P3741" s="13">
        <f t="shared" si="233"/>
        <v>42548.449861111112</v>
      </c>
      <c r="Q3741" s="13">
        <f t="shared" si="234"/>
        <v>42568.449861111112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>
        <v>14</v>
      </c>
      <c r="L3742" t="s">
        <v>8267</v>
      </c>
      <c r="M3742">
        <f t="shared" si="232"/>
        <v>18</v>
      </c>
      <c r="N3742" s="12" t="s">
        <v>8315</v>
      </c>
      <c r="O3742" t="s">
        <v>8316</v>
      </c>
      <c r="P3742" s="13">
        <f t="shared" si="233"/>
        <v>41833.089756944442</v>
      </c>
      <c r="Q3742" s="13">
        <f t="shared" si="234"/>
        <v>41863.079143518517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>
        <v>0</v>
      </c>
      <c r="L3743" t="s">
        <v>8267</v>
      </c>
      <c r="M3743">
        <f t="shared" si="232"/>
        <v>0</v>
      </c>
      <c r="N3743" s="12" t="s">
        <v>8315</v>
      </c>
      <c r="O3743" t="s">
        <v>8316</v>
      </c>
      <c r="P3743" s="13">
        <f t="shared" si="233"/>
        <v>42325.920717592591</v>
      </c>
      <c r="Q3743" s="13">
        <f t="shared" si="234"/>
        <v>42355.920717592591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>
        <v>4</v>
      </c>
      <c r="L3744" t="s">
        <v>8267</v>
      </c>
      <c r="M3744">
        <f t="shared" si="232"/>
        <v>2</v>
      </c>
      <c r="N3744" s="12" t="s">
        <v>8315</v>
      </c>
      <c r="O3744" t="s">
        <v>8316</v>
      </c>
      <c r="P3744" s="13">
        <f t="shared" si="233"/>
        <v>41858.214629629627</v>
      </c>
      <c r="Q3744" s="13">
        <f t="shared" si="234"/>
        <v>41888.214629629627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>
        <v>0</v>
      </c>
      <c r="L3745" t="s">
        <v>8267</v>
      </c>
      <c r="M3745">
        <f t="shared" si="232"/>
        <v>0</v>
      </c>
      <c r="N3745" s="12" t="s">
        <v>8315</v>
      </c>
      <c r="O3745" t="s">
        <v>8316</v>
      </c>
      <c r="P3745" s="13">
        <f t="shared" si="233"/>
        <v>41793.710231481484</v>
      </c>
      <c r="Q3745" s="13">
        <f t="shared" si="234"/>
        <v>41823.710231481484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>
        <v>0</v>
      </c>
      <c r="L3746" t="s">
        <v>8267</v>
      </c>
      <c r="M3746">
        <f t="shared" si="232"/>
        <v>0</v>
      </c>
      <c r="N3746" s="12" t="s">
        <v>8315</v>
      </c>
      <c r="O3746" t="s">
        <v>8316</v>
      </c>
      <c r="P3746" s="13">
        <f t="shared" si="233"/>
        <v>41793.814259259263</v>
      </c>
      <c r="Q3746" s="13">
        <f t="shared" si="234"/>
        <v>41825.165972222225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>
        <v>1</v>
      </c>
      <c r="L3747" t="s">
        <v>8267</v>
      </c>
      <c r="M3747">
        <f t="shared" si="232"/>
        <v>10</v>
      </c>
      <c r="N3747" s="12" t="s">
        <v>8315</v>
      </c>
      <c r="O3747" t="s">
        <v>8316</v>
      </c>
      <c r="P3747" s="13">
        <f t="shared" si="233"/>
        <v>41831.697939814818</v>
      </c>
      <c r="Q3747" s="13">
        <f t="shared" si="234"/>
        <v>41861.697939814818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>
        <v>1</v>
      </c>
      <c r="L3748" t="s">
        <v>8267</v>
      </c>
      <c r="M3748">
        <f t="shared" si="232"/>
        <v>2</v>
      </c>
      <c r="N3748" s="12" t="s">
        <v>8315</v>
      </c>
      <c r="O3748" t="s">
        <v>8316</v>
      </c>
      <c r="P3748" s="13">
        <f t="shared" si="233"/>
        <v>42621.389340277776</v>
      </c>
      <c r="Q3748" s="13">
        <f t="shared" si="234"/>
        <v>42651.389340277776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>
        <v>1</v>
      </c>
      <c r="L3749" t="s">
        <v>8267</v>
      </c>
      <c r="M3749">
        <f t="shared" si="232"/>
        <v>1</v>
      </c>
      <c r="N3749" s="12" t="s">
        <v>8315</v>
      </c>
      <c r="O3749" t="s">
        <v>8316</v>
      </c>
      <c r="P3749" s="13">
        <f t="shared" si="233"/>
        <v>42164.299722222218</v>
      </c>
      <c r="Q3749" s="13">
        <f t="shared" si="234"/>
        <v>42190.957638888889</v>
      </c>
      <c r="R3749">
        <f t="shared" si="235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>
        <v>52</v>
      </c>
      <c r="L3750" t="s">
        <v>8301</v>
      </c>
      <c r="M3750">
        <f t="shared" si="232"/>
        <v>104</v>
      </c>
      <c r="N3750" s="12" t="s">
        <v>8315</v>
      </c>
      <c r="O3750" t="s">
        <v>8357</v>
      </c>
      <c r="P3750" s="13">
        <f t="shared" si="233"/>
        <v>42395.706435185188</v>
      </c>
      <c r="Q3750" s="13">
        <f t="shared" si="234"/>
        <v>42416.249305555553</v>
      </c>
      <c r="R3750">
        <f t="shared" si="235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>
        <v>7</v>
      </c>
      <c r="L3751" t="s">
        <v>8301</v>
      </c>
      <c r="M3751">
        <f t="shared" si="232"/>
        <v>105</v>
      </c>
      <c r="N3751" s="12" t="s">
        <v>8315</v>
      </c>
      <c r="O3751" t="s">
        <v>8357</v>
      </c>
      <c r="P3751" s="13">
        <f t="shared" si="233"/>
        <v>42458.127175925925</v>
      </c>
      <c r="Q3751" s="13">
        <f t="shared" si="234"/>
        <v>42489.165972222225</v>
      </c>
      <c r="R3751">
        <f t="shared" si="235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>
        <v>28</v>
      </c>
      <c r="L3752" t="s">
        <v>8301</v>
      </c>
      <c r="M3752">
        <f t="shared" si="232"/>
        <v>100</v>
      </c>
      <c r="N3752" s="12" t="s">
        <v>8315</v>
      </c>
      <c r="O3752" t="s">
        <v>8357</v>
      </c>
      <c r="P3752" s="13">
        <f t="shared" si="233"/>
        <v>42016.981574074074</v>
      </c>
      <c r="Q3752" s="13">
        <f t="shared" si="234"/>
        <v>42045.332638888889</v>
      </c>
      <c r="R3752">
        <f t="shared" si="235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>
        <v>11</v>
      </c>
      <c r="L3753" t="s">
        <v>8301</v>
      </c>
      <c r="M3753">
        <f t="shared" si="232"/>
        <v>133</v>
      </c>
      <c r="N3753" s="12" t="s">
        <v>8315</v>
      </c>
      <c r="O3753" t="s">
        <v>8357</v>
      </c>
      <c r="P3753" s="13">
        <f t="shared" si="233"/>
        <v>42403.035567129627</v>
      </c>
      <c r="Q3753" s="13">
        <f t="shared" si="234"/>
        <v>42462.993900462956</v>
      </c>
      <c r="R3753">
        <f t="shared" si="235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>
        <v>15</v>
      </c>
      <c r="L3754" t="s">
        <v>8301</v>
      </c>
      <c r="M3754">
        <f t="shared" si="232"/>
        <v>113</v>
      </c>
      <c r="N3754" s="12" t="s">
        <v>8315</v>
      </c>
      <c r="O3754" t="s">
        <v>8357</v>
      </c>
      <c r="P3754" s="13">
        <f t="shared" si="233"/>
        <v>42619.802488425921</v>
      </c>
      <c r="Q3754" s="13">
        <f t="shared" si="234"/>
        <v>42659.875</v>
      </c>
      <c r="R3754">
        <f t="shared" si="235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>
        <v>30</v>
      </c>
      <c r="L3755" t="s">
        <v>8301</v>
      </c>
      <c r="M3755">
        <f t="shared" si="232"/>
        <v>103</v>
      </c>
      <c r="N3755" s="12" t="s">
        <v>8315</v>
      </c>
      <c r="O3755" t="s">
        <v>8357</v>
      </c>
      <c r="P3755" s="13">
        <f t="shared" si="233"/>
        <v>42128.824074074073</v>
      </c>
      <c r="Q3755" s="13">
        <f t="shared" si="234"/>
        <v>42158</v>
      </c>
      <c r="R3755">
        <f t="shared" si="235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>
        <v>27</v>
      </c>
      <c r="L3756" t="s">
        <v>8301</v>
      </c>
      <c r="M3756">
        <f t="shared" si="232"/>
        <v>120</v>
      </c>
      <c r="N3756" s="12" t="s">
        <v>8315</v>
      </c>
      <c r="O3756" t="s">
        <v>8357</v>
      </c>
      <c r="P3756" s="13">
        <f t="shared" si="233"/>
        <v>41808.881215277775</v>
      </c>
      <c r="Q3756" s="13">
        <f t="shared" si="234"/>
        <v>41846.207638888889</v>
      </c>
      <c r="R3756">
        <f t="shared" si="235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>
        <v>28</v>
      </c>
      <c r="L3757" t="s">
        <v>8301</v>
      </c>
      <c r="M3757">
        <f t="shared" si="232"/>
        <v>130</v>
      </c>
      <c r="N3757" s="12" t="s">
        <v>8315</v>
      </c>
      <c r="O3757" t="s">
        <v>8357</v>
      </c>
      <c r="P3757" s="13">
        <f t="shared" si="233"/>
        <v>42445.866979166662</v>
      </c>
      <c r="Q3757" s="13">
        <f t="shared" si="234"/>
        <v>42475.866979166662</v>
      </c>
      <c r="R3757">
        <f t="shared" si="235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>
        <v>17</v>
      </c>
      <c r="L3758" t="s">
        <v>8301</v>
      </c>
      <c r="M3758">
        <f t="shared" si="232"/>
        <v>101</v>
      </c>
      <c r="N3758" s="12" t="s">
        <v>8315</v>
      </c>
      <c r="O3758" t="s">
        <v>8357</v>
      </c>
      <c r="P3758" s="13">
        <f t="shared" si="233"/>
        <v>41771.814791666664</v>
      </c>
      <c r="Q3758" s="13">
        <f t="shared" si="234"/>
        <v>41801.814791666664</v>
      </c>
      <c r="R3758">
        <f t="shared" si="235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>
        <v>50</v>
      </c>
      <c r="L3759" t="s">
        <v>8301</v>
      </c>
      <c r="M3759">
        <f t="shared" si="232"/>
        <v>109</v>
      </c>
      <c r="N3759" s="12" t="s">
        <v>8315</v>
      </c>
      <c r="O3759" t="s">
        <v>8357</v>
      </c>
      <c r="P3759" s="13">
        <f t="shared" si="233"/>
        <v>41954.850868055553</v>
      </c>
      <c r="Q3759" s="13">
        <f t="shared" si="234"/>
        <v>41974.850868055553</v>
      </c>
      <c r="R3759">
        <f t="shared" si="235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>
        <v>26</v>
      </c>
      <c r="L3760" t="s">
        <v>8301</v>
      </c>
      <c r="M3760">
        <f t="shared" si="232"/>
        <v>102</v>
      </c>
      <c r="N3760" s="12" t="s">
        <v>8315</v>
      </c>
      <c r="O3760" t="s">
        <v>8357</v>
      </c>
      <c r="P3760" s="13">
        <f t="shared" si="233"/>
        <v>41747.471504629626</v>
      </c>
      <c r="Q3760" s="13">
        <f t="shared" si="234"/>
        <v>41778.208333333336</v>
      </c>
      <c r="R3760">
        <f t="shared" si="235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>
        <v>88</v>
      </c>
      <c r="L3761" t="s">
        <v>8301</v>
      </c>
      <c r="M3761">
        <f t="shared" si="232"/>
        <v>110</v>
      </c>
      <c r="N3761" s="12" t="s">
        <v>8315</v>
      </c>
      <c r="O3761" t="s">
        <v>8357</v>
      </c>
      <c r="P3761" s="13">
        <f t="shared" si="233"/>
        <v>42182.108252314814</v>
      </c>
      <c r="Q3761" s="13">
        <f t="shared" si="234"/>
        <v>42242.108252314814</v>
      </c>
      <c r="R3761">
        <f t="shared" si="235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>
        <v>91</v>
      </c>
      <c r="L3762" t="s">
        <v>8301</v>
      </c>
      <c r="M3762">
        <f t="shared" si="232"/>
        <v>101</v>
      </c>
      <c r="N3762" s="12" t="s">
        <v>8315</v>
      </c>
      <c r="O3762" t="s">
        <v>8357</v>
      </c>
      <c r="P3762" s="13">
        <f t="shared" si="233"/>
        <v>41739.525300925925</v>
      </c>
      <c r="Q3762" s="13">
        <f t="shared" si="234"/>
        <v>41764.525300925925</v>
      </c>
      <c r="R3762">
        <f t="shared" si="235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>
        <v>3</v>
      </c>
      <c r="L3763" t="s">
        <v>8301</v>
      </c>
      <c r="M3763">
        <f t="shared" si="232"/>
        <v>100</v>
      </c>
      <c r="N3763" s="12" t="s">
        <v>8315</v>
      </c>
      <c r="O3763" t="s">
        <v>8357</v>
      </c>
      <c r="P3763" s="13">
        <f t="shared" si="233"/>
        <v>42173.466863425929</v>
      </c>
      <c r="Q3763" s="13">
        <f t="shared" si="234"/>
        <v>42226.958333333328</v>
      </c>
      <c r="R3763">
        <f t="shared" si="235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>
        <v>28</v>
      </c>
      <c r="L3764" t="s">
        <v>8301</v>
      </c>
      <c r="M3764">
        <f t="shared" si="232"/>
        <v>106</v>
      </c>
      <c r="N3764" s="12" t="s">
        <v>8315</v>
      </c>
      <c r="O3764" t="s">
        <v>8357</v>
      </c>
      <c r="P3764" s="13">
        <f t="shared" si="233"/>
        <v>42193.813530092593</v>
      </c>
      <c r="Q3764" s="13">
        <f t="shared" si="234"/>
        <v>42218.813530092593</v>
      </c>
      <c r="R3764">
        <f t="shared" si="235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>
        <v>77</v>
      </c>
      <c r="L3765" t="s">
        <v>8301</v>
      </c>
      <c r="M3765">
        <f t="shared" si="232"/>
        <v>100</v>
      </c>
      <c r="N3765" s="12" t="s">
        <v>8315</v>
      </c>
      <c r="O3765" t="s">
        <v>8357</v>
      </c>
      <c r="P3765" s="13">
        <f t="shared" si="233"/>
        <v>42065.750300925924</v>
      </c>
      <c r="Q3765" s="13">
        <f t="shared" si="234"/>
        <v>42095.708634259259</v>
      </c>
      <c r="R3765">
        <f t="shared" si="235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>
        <v>27</v>
      </c>
      <c r="L3766" t="s">
        <v>8301</v>
      </c>
      <c r="M3766">
        <f t="shared" si="232"/>
        <v>100</v>
      </c>
      <c r="N3766" s="12" t="s">
        <v>8315</v>
      </c>
      <c r="O3766" t="s">
        <v>8357</v>
      </c>
      <c r="P3766" s="13">
        <f t="shared" si="233"/>
        <v>42499.842962962968</v>
      </c>
      <c r="Q3766" s="13">
        <f t="shared" si="234"/>
        <v>42519.024999999994</v>
      </c>
      <c r="R3766">
        <f t="shared" si="235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>
        <v>107</v>
      </c>
      <c r="L3767" t="s">
        <v>8301</v>
      </c>
      <c r="M3767">
        <f t="shared" si="232"/>
        <v>113</v>
      </c>
      <c r="N3767" s="12" t="s">
        <v>8315</v>
      </c>
      <c r="O3767" t="s">
        <v>8357</v>
      </c>
      <c r="P3767" s="13">
        <f t="shared" si="233"/>
        <v>41820.776412037041</v>
      </c>
      <c r="Q3767" s="13">
        <f t="shared" si="234"/>
        <v>41850.776412037041</v>
      </c>
      <c r="R3767">
        <f t="shared" si="235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>
        <v>96</v>
      </c>
      <c r="L3768" t="s">
        <v>8301</v>
      </c>
      <c r="M3768">
        <f t="shared" si="232"/>
        <v>103</v>
      </c>
      <c r="N3768" s="12" t="s">
        <v>8315</v>
      </c>
      <c r="O3768" t="s">
        <v>8357</v>
      </c>
      <c r="P3768" s="13">
        <f t="shared" si="233"/>
        <v>41788.167187500003</v>
      </c>
      <c r="Q3768" s="13">
        <f t="shared" si="234"/>
        <v>41823.167187500003</v>
      </c>
      <c r="R3768">
        <f t="shared" si="235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>
        <v>56</v>
      </c>
      <c r="L3769" t="s">
        <v>8301</v>
      </c>
      <c r="M3769">
        <f t="shared" si="232"/>
        <v>117</v>
      </c>
      <c r="N3769" s="12" t="s">
        <v>8315</v>
      </c>
      <c r="O3769" t="s">
        <v>8357</v>
      </c>
      <c r="P3769" s="13">
        <f t="shared" si="233"/>
        <v>42050.019641203704</v>
      </c>
      <c r="Q3769" s="13">
        <f t="shared" si="234"/>
        <v>42064.207638888889</v>
      </c>
      <c r="R3769">
        <f t="shared" si="235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>
        <v>58</v>
      </c>
      <c r="L3770" t="s">
        <v>8301</v>
      </c>
      <c r="M3770">
        <f t="shared" si="232"/>
        <v>108</v>
      </c>
      <c r="N3770" s="12" t="s">
        <v>8315</v>
      </c>
      <c r="O3770" t="s">
        <v>8357</v>
      </c>
      <c r="P3770" s="13">
        <f t="shared" si="233"/>
        <v>41772.727893518517</v>
      </c>
      <c r="Q3770" s="13">
        <f t="shared" si="234"/>
        <v>41802.727893518517</v>
      </c>
      <c r="R3770">
        <f t="shared" si="235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>
        <v>15</v>
      </c>
      <c r="L3771" t="s">
        <v>8301</v>
      </c>
      <c r="M3771">
        <f t="shared" si="232"/>
        <v>100</v>
      </c>
      <c r="N3771" s="12" t="s">
        <v>8315</v>
      </c>
      <c r="O3771" t="s">
        <v>8357</v>
      </c>
      <c r="P3771" s="13">
        <f t="shared" si="233"/>
        <v>42445.598136574074</v>
      </c>
      <c r="Q3771" s="13">
        <f t="shared" si="234"/>
        <v>42475.598136574074</v>
      </c>
      <c r="R3771">
        <f t="shared" si="235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>
        <v>20</v>
      </c>
      <c r="L3772" t="s">
        <v>8301</v>
      </c>
      <c r="M3772">
        <f t="shared" si="232"/>
        <v>100</v>
      </c>
      <c r="N3772" s="12" t="s">
        <v>8315</v>
      </c>
      <c r="O3772" t="s">
        <v>8357</v>
      </c>
      <c r="P3772" s="13">
        <f t="shared" si="233"/>
        <v>42138.930671296301</v>
      </c>
      <c r="Q3772" s="13">
        <f t="shared" si="234"/>
        <v>42168.930671296301</v>
      </c>
      <c r="R3772">
        <f t="shared" si="235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>
        <v>38</v>
      </c>
      <c r="L3773" t="s">
        <v>8301</v>
      </c>
      <c r="M3773">
        <f t="shared" si="232"/>
        <v>146</v>
      </c>
      <c r="N3773" s="12" t="s">
        <v>8315</v>
      </c>
      <c r="O3773" t="s">
        <v>8357</v>
      </c>
      <c r="P3773" s="13">
        <f t="shared" si="233"/>
        <v>42493.857083333336</v>
      </c>
      <c r="Q3773" s="13">
        <f t="shared" si="234"/>
        <v>42508</v>
      </c>
      <c r="R3773">
        <f t="shared" si="235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>
        <v>33</v>
      </c>
      <c r="L3774" t="s">
        <v>8301</v>
      </c>
      <c r="M3774">
        <f t="shared" si="232"/>
        <v>110</v>
      </c>
      <c r="N3774" s="12" t="s">
        <v>8315</v>
      </c>
      <c r="O3774" t="s">
        <v>8357</v>
      </c>
      <c r="P3774" s="13">
        <f t="shared" si="233"/>
        <v>42682.616967592592</v>
      </c>
      <c r="Q3774" s="13">
        <f t="shared" si="234"/>
        <v>42703.25</v>
      </c>
      <c r="R3774">
        <f t="shared" si="235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>
        <v>57</v>
      </c>
      <c r="L3775" t="s">
        <v>8301</v>
      </c>
      <c r="M3775">
        <f t="shared" si="232"/>
        <v>108</v>
      </c>
      <c r="N3775" s="12" t="s">
        <v>8315</v>
      </c>
      <c r="O3775" t="s">
        <v>8357</v>
      </c>
      <c r="P3775" s="13">
        <f t="shared" si="233"/>
        <v>42656.005173611105</v>
      </c>
      <c r="Q3775" s="13">
        <f t="shared" si="234"/>
        <v>42689.088888888888</v>
      </c>
      <c r="R3775">
        <f t="shared" si="235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>
        <v>25</v>
      </c>
      <c r="L3776" t="s">
        <v>8301</v>
      </c>
      <c r="M3776">
        <f t="shared" si="232"/>
        <v>100</v>
      </c>
      <c r="N3776" s="12" t="s">
        <v>8315</v>
      </c>
      <c r="O3776" t="s">
        <v>8357</v>
      </c>
      <c r="P3776" s="13">
        <f t="shared" si="233"/>
        <v>42087.792303240742</v>
      </c>
      <c r="Q3776" s="13">
        <f t="shared" si="234"/>
        <v>42103.792303240742</v>
      </c>
      <c r="R3776">
        <f t="shared" si="235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>
        <v>14</v>
      </c>
      <c r="L3777" t="s">
        <v>8301</v>
      </c>
      <c r="M3777">
        <f t="shared" si="232"/>
        <v>100</v>
      </c>
      <c r="N3777" s="12" t="s">
        <v>8315</v>
      </c>
      <c r="O3777" t="s">
        <v>8357</v>
      </c>
      <c r="P3777" s="13">
        <f t="shared" si="233"/>
        <v>42075.942627314813</v>
      </c>
      <c r="Q3777" s="13">
        <f t="shared" si="234"/>
        <v>42103.166666666672</v>
      </c>
      <c r="R3777">
        <f t="shared" si="235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>
        <v>94</v>
      </c>
      <c r="L3778" t="s">
        <v>8301</v>
      </c>
      <c r="M3778">
        <f t="shared" ref="M3778:M3841" si="236">ROUND(E3778/D3778*100,0)</f>
        <v>107</v>
      </c>
      <c r="N3778" s="12" t="s">
        <v>8315</v>
      </c>
      <c r="O3778" t="s">
        <v>8357</v>
      </c>
      <c r="P3778" s="13">
        <f t="shared" ref="P3778:P3841" si="237">(((J3778/60)/60)/24)+DATE(1970,1,1)</f>
        <v>41814.367800925924</v>
      </c>
      <c r="Q3778" s="13">
        <f t="shared" ref="Q3778:Q3841" si="238">(((I3778/60)/60)/24)+DATE(1970,1,1)</f>
        <v>41852.041666666664</v>
      </c>
      <c r="R3778">
        <f t="shared" si="235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>
        <v>59</v>
      </c>
      <c r="L3779" t="s">
        <v>8301</v>
      </c>
      <c r="M3779">
        <f t="shared" si="236"/>
        <v>143</v>
      </c>
      <c r="N3779" s="12" t="s">
        <v>8315</v>
      </c>
      <c r="O3779" t="s">
        <v>8357</v>
      </c>
      <c r="P3779" s="13">
        <f t="shared" si="237"/>
        <v>41887.111354166671</v>
      </c>
      <c r="Q3779" s="13">
        <f t="shared" si="238"/>
        <v>41909.166666666664</v>
      </c>
      <c r="R3779">
        <f t="shared" ref="R3779:R3842" si="239">YEAR(P3779)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>
        <v>36</v>
      </c>
      <c r="L3780" t="s">
        <v>8301</v>
      </c>
      <c r="M3780">
        <f t="shared" si="236"/>
        <v>105</v>
      </c>
      <c r="N3780" s="12" t="s">
        <v>8315</v>
      </c>
      <c r="O3780" t="s">
        <v>8357</v>
      </c>
      <c r="P3780" s="13">
        <f t="shared" si="237"/>
        <v>41989.819212962961</v>
      </c>
      <c r="Q3780" s="13">
        <f t="shared" si="238"/>
        <v>42049.819212962961</v>
      </c>
      <c r="R3780">
        <f t="shared" si="23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>
        <v>115</v>
      </c>
      <c r="L3781" t="s">
        <v>8301</v>
      </c>
      <c r="M3781">
        <f t="shared" si="236"/>
        <v>104</v>
      </c>
      <c r="N3781" s="12" t="s">
        <v>8315</v>
      </c>
      <c r="O3781" t="s">
        <v>8357</v>
      </c>
      <c r="P3781" s="13">
        <f t="shared" si="237"/>
        <v>42425.735416666663</v>
      </c>
      <c r="Q3781" s="13">
        <f t="shared" si="238"/>
        <v>42455.693750000006</v>
      </c>
      <c r="R3781">
        <f t="shared" si="23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>
        <v>30</v>
      </c>
      <c r="L3782" t="s">
        <v>8301</v>
      </c>
      <c r="M3782">
        <f t="shared" si="236"/>
        <v>120</v>
      </c>
      <c r="N3782" s="12" t="s">
        <v>8315</v>
      </c>
      <c r="O3782" t="s">
        <v>8357</v>
      </c>
      <c r="P3782" s="13">
        <f t="shared" si="237"/>
        <v>42166.219733796301</v>
      </c>
      <c r="Q3782" s="13">
        <f t="shared" si="238"/>
        <v>42198.837499999994</v>
      </c>
      <c r="R3782">
        <f t="shared" si="23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>
        <v>52</v>
      </c>
      <c r="L3783" t="s">
        <v>8301</v>
      </c>
      <c r="M3783">
        <f t="shared" si="236"/>
        <v>110</v>
      </c>
      <c r="N3783" s="12" t="s">
        <v>8315</v>
      </c>
      <c r="O3783" t="s">
        <v>8357</v>
      </c>
      <c r="P3783" s="13">
        <f t="shared" si="237"/>
        <v>41865.882928240739</v>
      </c>
      <c r="Q3783" s="13">
        <f t="shared" si="238"/>
        <v>41890.882928240739</v>
      </c>
      <c r="R3783">
        <f t="shared" si="23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>
        <v>27</v>
      </c>
      <c r="L3784" t="s">
        <v>8301</v>
      </c>
      <c r="M3784">
        <f t="shared" si="236"/>
        <v>102</v>
      </c>
      <c r="N3784" s="12" t="s">
        <v>8315</v>
      </c>
      <c r="O3784" t="s">
        <v>8357</v>
      </c>
      <c r="P3784" s="13">
        <f t="shared" si="237"/>
        <v>42546.862233796302</v>
      </c>
      <c r="Q3784" s="13">
        <f t="shared" si="238"/>
        <v>42575.958333333328</v>
      </c>
      <c r="R3784">
        <f t="shared" si="23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>
        <v>24</v>
      </c>
      <c r="L3785" t="s">
        <v>8301</v>
      </c>
      <c r="M3785">
        <f t="shared" si="236"/>
        <v>129</v>
      </c>
      <c r="N3785" s="12" t="s">
        <v>8315</v>
      </c>
      <c r="O3785" t="s">
        <v>8357</v>
      </c>
      <c r="P3785" s="13">
        <f t="shared" si="237"/>
        <v>42420.140277777777</v>
      </c>
      <c r="Q3785" s="13">
        <f t="shared" si="238"/>
        <v>42444.666666666672</v>
      </c>
      <c r="R3785">
        <f t="shared" si="23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>
        <v>10</v>
      </c>
      <c r="L3786" t="s">
        <v>8301</v>
      </c>
      <c r="M3786">
        <f t="shared" si="236"/>
        <v>115</v>
      </c>
      <c r="N3786" s="12" t="s">
        <v>8315</v>
      </c>
      <c r="O3786" t="s">
        <v>8357</v>
      </c>
      <c r="P3786" s="13">
        <f t="shared" si="237"/>
        <v>42531.980694444443</v>
      </c>
      <c r="Q3786" s="13">
        <f t="shared" si="238"/>
        <v>42561.980694444443</v>
      </c>
      <c r="R3786">
        <f t="shared" si="23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>
        <v>30</v>
      </c>
      <c r="L3787" t="s">
        <v>8301</v>
      </c>
      <c r="M3787">
        <f t="shared" si="236"/>
        <v>151</v>
      </c>
      <c r="N3787" s="12" t="s">
        <v>8315</v>
      </c>
      <c r="O3787" t="s">
        <v>8357</v>
      </c>
      <c r="P3787" s="13">
        <f t="shared" si="237"/>
        <v>42548.63853009259</v>
      </c>
      <c r="Q3787" s="13">
        <f t="shared" si="238"/>
        <v>42584.418749999997</v>
      </c>
      <c r="R3787">
        <f t="shared" si="23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>
        <v>71</v>
      </c>
      <c r="L3788" t="s">
        <v>8301</v>
      </c>
      <c r="M3788">
        <f t="shared" si="236"/>
        <v>111</v>
      </c>
      <c r="N3788" s="12" t="s">
        <v>8315</v>
      </c>
      <c r="O3788" t="s">
        <v>8357</v>
      </c>
      <c r="P3788" s="13">
        <f t="shared" si="237"/>
        <v>42487.037905092591</v>
      </c>
      <c r="Q3788" s="13">
        <f t="shared" si="238"/>
        <v>42517.037905092591</v>
      </c>
      <c r="R3788">
        <f t="shared" si="23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>
        <v>10</v>
      </c>
      <c r="L3789" t="s">
        <v>8301</v>
      </c>
      <c r="M3789">
        <f t="shared" si="236"/>
        <v>100</v>
      </c>
      <c r="N3789" s="12" t="s">
        <v>8315</v>
      </c>
      <c r="O3789" t="s">
        <v>8357</v>
      </c>
      <c r="P3789" s="13">
        <f t="shared" si="237"/>
        <v>42167.534791666665</v>
      </c>
      <c r="Q3789" s="13">
        <f t="shared" si="238"/>
        <v>42196.165972222225</v>
      </c>
      <c r="R3789">
        <f t="shared" si="23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>
        <v>1</v>
      </c>
      <c r="L3790" t="s">
        <v>8301</v>
      </c>
      <c r="M3790">
        <f t="shared" si="236"/>
        <v>1</v>
      </c>
      <c r="N3790" s="12" t="s">
        <v>8315</v>
      </c>
      <c r="O3790" t="s">
        <v>8357</v>
      </c>
      <c r="P3790" s="13">
        <f t="shared" si="237"/>
        <v>42333.695821759262</v>
      </c>
      <c r="Q3790" s="13">
        <f t="shared" si="238"/>
        <v>42361.679166666669</v>
      </c>
      <c r="R3790">
        <f t="shared" si="23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>
        <v>4</v>
      </c>
      <c r="L3791" t="s">
        <v>8301</v>
      </c>
      <c r="M3791">
        <f t="shared" si="236"/>
        <v>3</v>
      </c>
      <c r="N3791" s="12" t="s">
        <v>8315</v>
      </c>
      <c r="O3791" t="s">
        <v>8357</v>
      </c>
      <c r="P3791" s="13">
        <f t="shared" si="237"/>
        <v>42138.798819444448</v>
      </c>
      <c r="Q3791" s="13">
        <f t="shared" si="238"/>
        <v>42170.798819444448</v>
      </c>
      <c r="R3791">
        <f t="shared" si="23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>
        <v>0</v>
      </c>
      <c r="L3792" t="s">
        <v>8301</v>
      </c>
      <c r="M3792">
        <f t="shared" si="236"/>
        <v>0</v>
      </c>
      <c r="N3792" s="12" t="s">
        <v>8315</v>
      </c>
      <c r="O3792" t="s">
        <v>8357</v>
      </c>
      <c r="P3792" s="13">
        <f t="shared" si="237"/>
        <v>42666.666932870372</v>
      </c>
      <c r="Q3792" s="13">
        <f t="shared" si="238"/>
        <v>42696.708599537036</v>
      </c>
      <c r="R3792">
        <f t="shared" si="23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>
        <v>0</v>
      </c>
      <c r="L3793" t="s">
        <v>8301</v>
      </c>
      <c r="M3793">
        <f t="shared" si="236"/>
        <v>0</v>
      </c>
      <c r="N3793" s="12" t="s">
        <v>8315</v>
      </c>
      <c r="O3793" t="s">
        <v>8357</v>
      </c>
      <c r="P3793" s="13">
        <f t="shared" si="237"/>
        <v>41766.692037037035</v>
      </c>
      <c r="Q3793" s="13">
        <f t="shared" si="238"/>
        <v>41826.692037037035</v>
      </c>
      <c r="R3793">
        <f t="shared" si="23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>
        <v>2</v>
      </c>
      <c r="L3794" t="s">
        <v>8301</v>
      </c>
      <c r="M3794">
        <f t="shared" si="236"/>
        <v>0</v>
      </c>
      <c r="N3794" s="12" t="s">
        <v>8315</v>
      </c>
      <c r="O3794" t="s">
        <v>8357</v>
      </c>
      <c r="P3794" s="13">
        <f t="shared" si="237"/>
        <v>42170.447013888886</v>
      </c>
      <c r="Q3794" s="13">
        <f t="shared" si="238"/>
        <v>42200.447013888886</v>
      </c>
      <c r="R3794">
        <f t="shared" si="23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>
        <v>24</v>
      </c>
      <c r="L3795" t="s">
        <v>8301</v>
      </c>
      <c r="M3795">
        <f t="shared" si="236"/>
        <v>60</v>
      </c>
      <c r="N3795" s="12" t="s">
        <v>8315</v>
      </c>
      <c r="O3795" t="s">
        <v>8357</v>
      </c>
      <c r="P3795" s="13">
        <f t="shared" si="237"/>
        <v>41968.938993055555</v>
      </c>
      <c r="Q3795" s="13">
        <f t="shared" si="238"/>
        <v>41989.938993055555</v>
      </c>
      <c r="R3795">
        <f t="shared" si="23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>
        <v>1</v>
      </c>
      <c r="L3796" t="s">
        <v>8301</v>
      </c>
      <c r="M3796">
        <f t="shared" si="236"/>
        <v>1</v>
      </c>
      <c r="N3796" s="12" t="s">
        <v>8315</v>
      </c>
      <c r="O3796" t="s">
        <v>8357</v>
      </c>
      <c r="P3796" s="13">
        <f t="shared" si="237"/>
        <v>42132.58048611111</v>
      </c>
      <c r="Q3796" s="13">
        <f t="shared" si="238"/>
        <v>42162.58048611111</v>
      </c>
      <c r="R3796">
        <f t="shared" si="23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>
        <v>2</v>
      </c>
      <c r="L3797" t="s">
        <v>8301</v>
      </c>
      <c r="M3797">
        <f t="shared" si="236"/>
        <v>2</v>
      </c>
      <c r="N3797" s="12" t="s">
        <v>8315</v>
      </c>
      <c r="O3797" t="s">
        <v>8357</v>
      </c>
      <c r="P3797" s="13">
        <f t="shared" si="237"/>
        <v>42201.436226851853</v>
      </c>
      <c r="Q3797" s="13">
        <f t="shared" si="238"/>
        <v>42244.9375</v>
      </c>
      <c r="R3797">
        <f t="shared" si="23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>
        <v>1</v>
      </c>
      <c r="L3798" t="s">
        <v>8301</v>
      </c>
      <c r="M3798">
        <f t="shared" si="236"/>
        <v>0</v>
      </c>
      <c r="N3798" s="12" t="s">
        <v>8315</v>
      </c>
      <c r="O3798" t="s">
        <v>8357</v>
      </c>
      <c r="P3798" s="13">
        <f t="shared" si="237"/>
        <v>42689.029583333337</v>
      </c>
      <c r="Q3798" s="13">
        <f t="shared" si="238"/>
        <v>42749.029583333337</v>
      </c>
      <c r="R3798">
        <f t="shared" si="23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>
        <v>37</v>
      </c>
      <c r="L3799" t="s">
        <v>8301</v>
      </c>
      <c r="M3799">
        <f t="shared" si="236"/>
        <v>90</v>
      </c>
      <c r="N3799" s="12" t="s">
        <v>8315</v>
      </c>
      <c r="O3799" t="s">
        <v>8357</v>
      </c>
      <c r="P3799" s="13">
        <f t="shared" si="237"/>
        <v>42084.881539351853</v>
      </c>
      <c r="Q3799" s="13">
        <f t="shared" si="238"/>
        <v>42114.881539351853</v>
      </c>
      <c r="R3799">
        <f t="shared" si="23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>
        <v>5</v>
      </c>
      <c r="L3800" t="s">
        <v>8301</v>
      </c>
      <c r="M3800">
        <f t="shared" si="236"/>
        <v>1</v>
      </c>
      <c r="N3800" s="12" t="s">
        <v>8315</v>
      </c>
      <c r="O3800" t="s">
        <v>8357</v>
      </c>
      <c r="P3800" s="13">
        <f t="shared" si="237"/>
        <v>41831.722777777781</v>
      </c>
      <c r="Q3800" s="13">
        <f t="shared" si="238"/>
        <v>41861.722777777781</v>
      </c>
      <c r="R3800">
        <f t="shared" si="23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>
        <v>4</v>
      </c>
      <c r="L3801" t="s">
        <v>8301</v>
      </c>
      <c r="M3801">
        <f t="shared" si="236"/>
        <v>4</v>
      </c>
      <c r="N3801" s="12" t="s">
        <v>8315</v>
      </c>
      <c r="O3801" t="s">
        <v>8357</v>
      </c>
      <c r="P3801" s="13">
        <f t="shared" si="237"/>
        <v>42410.93105324074</v>
      </c>
      <c r="Q3801" s="13">
        <f t="shared" si="238"/>
        <v>42440.93105324074</v>
      </c>
      <c r="R3801">
        <f t="shared" si="23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>
        <v>16</v>
      </c>
      <c r="L3802" t="s">
        <v>8301</v>
      </c>
      <c r="M3802">
        <f t="shared" si="236"/>
        <v>4</v>
      </c>
      <c r="N3802" s="12" t="s">
        <v>8315</v>
      </c>
      <c r="O3802" t="s">
        <v>8357</v>
      </c>
      <c r="P3802" s="13">
        <f t="shared" si="237"/>
        <v>41982.737071759257</v>
      </c>
      <c r="Q3802" s="13">
        <f t="shared" si="238"/>
        <v>42015.207638888889</v>
      </c>
      <c r="R3802">
        <f t="shared" si="23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>
        <v>9</v>
      </c>
      <c r="L3803" t="s">
        <v>8301</v>
      </c>
      <c r="M3803">
        <f t="shared" si="236"/>
        <v>9</v>
      </c>
      <c r="N3803" s="12" t="s">
        <v>8315</v>
      </c>
      <c r="O3803" t="s">
        <v>8357</v>
      </c>
      <c r="P3803" s="13">
        <f t="shared" si="237"/>
        <v>41975.676111111112</v>
      </c>
      <c r="Q3803" s="13">
        <f t="shared" si="238"/>
        <v>42006.676111111112</v>
      </c>
      <c r="R3803">
        <f t="shared" si="23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>
        <v>0</v>
      </c>
      <c r="L3804" t="s">
        <v>8301</v>
      </c>
      <c r="M3804">
        <f t="shared" si="236"/>
        <v>0</v>
      </c>
      <c r="N3804" s="12" t="s">
        <v>8315</v>
      </c>
      <c r="O3804" t="s">
        <v>8357</v>
      </c>
      <c r="P3804" s="13">
        <f t="shared" si="237"/>
        <v>42269.126226851848</v>
      </c>
      <c r="Q3804" s="13">
        <f t="shared" si="238"/>
        <v>42299.126226851848</v>
      </c>
      <c r="R3804">
        <f t="shared" si="23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>
        <v>40</v>
      </c>
      <c r="L3805" t="s">
        <v>8301</v>
      </c>
      <c r="M3805">
        <f t="shared" si="236"/>
        <v>20</v>
      </c>
      <c r="N3805" s="12" t="s">
        <v>8315</v>
      </c>
      <c r="O3805" t="s">
        <v>8357</v>
      </c>
      <c r="P3805" s="13">
        <f t="shared" si="237"/>
        <v>42403.971851851849</v>
      </c>
      <c r="Q3805" s="13">
        <f t="shared" si="238"/>
        <v>42433.971851851849</v>
      </c>
      <c r="R3805">
        <f t="shared" si="23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>
        <v>0</v>
      </c>
      <c r="L3806" t="s">
        <v>8301</v>
      </c>
      <c r="M3806">
        <f t="shared" si="236"/>
        <v>0</v>
      </c>
      <c r="N3806" s="12" t="s">
        <v>8315</v>
      </c>
      <c r="O3806" t="s">
        <v>8357</v>
      </c>
      <c r="P3806" s="13">
        <f t="shared" si="237"/>
        <v>42527.00953703704</v>
      </c>
      <c r="Q3806" s="13">
        <f t="shared" si="238"/>
        <v>42582.291666666672</v>
      </c>
      <c r="R3806">
        <f t="shared" si="23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>
        <v>2</v>
      </c>
      <c r="L3807" t="s">
        <v>8301</v>
      </c>
      <c r="M3807">
        <f t="shared" si="236"/>
        <v>0</v>
      </c>
      <c r="N3807" s="12" t="s">
        <v>8315</v>
      </c>
      <c r="O3807" t="s">
        <v>8357</v>
      </c>
      <c r="P3807" s="13">
        <f t="shared" si="237"/>
        <v>41849.887037037035</v>
      </c>
      <c r="Q3807" s="13">
        <f t="shared" si="238"/>
        <v>41909.887037037035</v>
      </c>
      <c r="R3807">
        <f t="shared" si="23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>
        <v>1</v>
      </c>
      <c r="L3808" t="s">
        <v>8301</v>
      </c>
      <c r="M3808">
        <f t="shared" si="236"/>
        <v>0</v>
      </c>
      <c r="N3808" s="12" t="s">
        <v>8315</v>
      </c>
      <c r="O3808" t="s">
        <v>8357</v>
      </c>
      <c r="P3808" s="13">
        <f t="shared" si="237"/>
        <v>41799.259039351848</v>
      </c>
      <c r="Q3808" s="13">
        <f t="shared" si="238"/>
        <v>41819.259039351848</v>
      </c>
      <c r="R3808">
        <f t="shared" si="23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>
        <v>9</v>
      </c>
      <c r="L3809" t="s">
        <v>8301</v>
      </c>
      <c r="M3809">
        <f t="shared" si="236"/>
        <v>30</v>
      </c>
      <c r="N3809" s="12" t="s">
        <v>8315</v>
      </c>
      <c r="O3809" t="s">
        <v>8357</v>
      </c>
      <c r="P3809" s="13">
        <f t="shared" si="237"/>
        <v>42090.909016203703</v>
      </c>
      <c r="Q3809" s="13">
        <f t="shared" si="238"/>
        <v>42097.909016203703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>
        <v>24</v>
      </c>
      <c r="L3810" t="s">
        <v>8267</v>
      </c>
      <c r="M3810">
        <f t="shared" si="236"/>
        <v>100</v>
      </c>
      <c r="N3810" s="12" t="s">
        <v>8315</v>
      </c>
      <c r="O3810" t="s">
        <v>8316</v>
      </c>
      <c r="P3810" s="13">
        <f t="shared" si="237"/>
        <v>42059.453923611116</v>
      </c>
      <c r="Q3810" s="13">
        <f t="shared" si="238"/>
        <v>42119.412256944444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>
        <v>38</v>
      </c>
      <c r="L3811" t="s">
        <v>8267</v>
      </c>
      <c r="M3811">
        <f t="shared" si="236"/>
        <v>101</v>
      </c>
      <c r="N3811" s="12" t="s">
        <v>8315</v>
      </c>
      <c r="O3811" t="s">
        <v>8316</v>
      </c>
      <c r="P3811" s="13">
        <f t="shared" si="237"/>
        <v>41800.526701388888</v>
      </c>
      <c r="Q3811" s="13">
        <f t="shared" si="238"/>
        <v>41850.958333333336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>
        <v>26</v>
      </c>
      <c r="L3812" t="s">
        <v>8267</v>
      </c>
      <c r="M3812">
        <f t="shared" si="236"/>
        <v>122</v>
      </c>
      <c r="N3812" s="12" t="s">
        <v>8315</v>
      </c>
      <c r="O3812" t="s">
        <v>8316</v>
      </c>
      <c r="P3812" s="13">
        <f t="shared" si="237"/>
        <v>42054.849050925928</v>
      </c>
      <c r="Q3812" s="13">
        <f t="shared" si="238"/>
        <v>42084.807384259257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>
        <v>19</v>
      </c>
      <c r="L3813" t="s">
        <v>8267</v>
      </c>
      <c r="M3813">
        <f t="shared" si="236"/>
        <v>330</v>
      </c>
      <c r="N3813" s="12" t="s">
        <v>8315</v>
      </c>
      <c r="O3813" t="s">
        <v>8316</v>
      </c>
      <c r="P3813" s="13">
        <f t="shared" si="237"/>
        <v>42487.62700231481</v>
      </c>
      <c r="Q3813" s="13">
        <f t="shared" si="238"/>
        <v>42521.458333333328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>
        <v>11</v>
      </c>
      <c r="L3814" t="s">
        <v>8267</v>
      </c>
      <c r="M3814">
        <f t="shared" si="236"/>
        <v>110</v>
      </c>
      <c r="N3814" s="12" t="s">
        <v>8315</v>
      </c>
      <c r="O3814" t="s">
        <v>8316</v>
      </c>
      <c r="P3814" s="13">
        <f t="shared" si="237"/>
        <v>42109.751250000001</v>
      </c>
      <c r="Q3814" s="13">
        <f t="shared" si="238"/>
        <v>42156.165972222225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>
        <v>27</v>
      </c>
      <c r="L3815" t="s">
        <v>8267</v>
      </c>
      <c r="M3815">
        <f t="shared" si="236"/>
        <v>101</v>
      </c>
      <c r="N3815" s="12" t="s">
        <v>8315</v>
      </c>
      <c r="O3815" t="s">
        <v>8316</v>
      </c>
      <c r="P3815" s="13">
        <f t="shared" si="237"/>
        <v>42497.275706018518</v>
      </c>
      <c r="Q3815" s="13">
        <f t="shared" si="238"/>
        <v>42535.904861111107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>
        <v>34</v>
      </c>
      <c r="L3816" t="s">
        <v>8267</v>
      </c>
      <c r="M3816">
        <f t="shared" si="236"/>
        <v>140</v>
      </c>
      <c r="N3816" s="12" t="s">
        <v>8315</v>
      </c>
      <c r="O3816" t="s">
        <v>8316</v>
      </c>
      <c r="P3816" s="13">
        <f t="shared" si="237"/>
        <v>42058.904074074075</v>
      </c>
      <c r="Q3816" s="13">
        <f t="shared" si="238"/>
        <v>42095.165972222225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>
        <v>20</v>
      </c>
      <c r="L3817" t="s">
        <v>8267</v>
      </c>
      <c r="M3817">
        <f t="shared" si="236"/>
        <v>100</v>
      </c>
      <c r="N3817" s="12" t="s">
        <v>8315</v>
      </c>
      <c r="O3817" t="s">
        <v>8316</v>
      </c>
      <c r="P3817" s="13">
        <f t="shared" si="237"/>
        <v>42207.259918981479</v>
      </c>
      <c r="Q3817" s="13">
        <f t="shared" si="238"/>
        <v>42236.958333333328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>
        <v>37</v>
      </c>
      <c r="L3818" t="s">
        <v>8267</v>
      </c>
      <c r="M3818">
        <f t="shared" si="236"/>
        <v>119</v>
      </c>
      <c r="N3818" s="12" t="s">
        <v>8315</v>
      </c>
      <c r="O3818" t="s">
        <v>8316</v>
      </c>
      <c r="P3818" s="13">
        <f t="shared" si="237"/>
        <v>41807.690081018518</v>
      </c>
      <c r="Q3818" s="13">
        <f t="shared" si="238"/>
        <v>41837.690081018518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>
        <v>20</v>
      </c>
      <c r="L3819" t="s">
        <v>8267</v>
      </c>
      <c r="M3819">
        <f t="shared" si="236"/>
        <v>107</v>
      </c>
      <c r="N3819" s="12" t="s">
        <v>8315</v>
      </c>
      <c r="O3819" t="s">
        <v>8316</v>
      </c>
      <c r="P3819" s="13">
        <f t="shared" si="237"/>
        <v>42284.69694444444</v>
      </c>
      <c r="Q3819" s="13">
        <f t="shared" si="238"/>
        <v>42301.165972222225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>
        <v>10</v>
      </c>
      <c r="L3820" t="s">
        <v>8267</v>
      </c>
      <c r="M3820">
        <f t="shared" si="236"/>
        <v>228</v>
      </c>
      <c r="N3820" s="12" t="s">
        <v>8315</v>
      </c>
      <c r="O3820" t="s">
        <v>8316</v>
      </c>
      <c r="P3820" s="13">
        <f t="shared" si="237"/>
        <v>42045.84238425926</v>
      </c>
      <c r="Q3820" s="13">
        <f t="shared" si="238"/>
        <v>42075.800717592589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>
        <v>26</v>
      </c>
      <c r="L3821" t="s">
        <v>8267</v>
      </c>
      <c r="M3821">
        <f t="shared" si="236"/>
        <v>106</v>
      </c>
      <c r="N3821" s="12" t="s">
        <v>8315</v>
      </c>
      <c r="O3821" t="s">
        <v>8316</v>
      </c>
      <c r="P3821" s="13">
        <f t="shared" si="237"/>
        <v>42184.209537037037</v>
      </c>
      <c r="Q3821" s="13">
        <f t="shared" si="238"/>
        <v>42202.876388888893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>
        <v>20</v>
      </c>
      <c r="L3822" t="s">
        <v>8267</v>
      </c>
      <c r="M3822">
        <f t="shared" si="236"/>
        <v>143</v>
      </c>
      <c r="N3822" s="12" t="s">
        <v>8315</v>
      </c>
      <c r="O3822" t="s">
        <v>8316</v>
      </c>
      <c r="P3822" s="13">
        <f t="shared" si="237"/>
        <v>42160.651817129634</v>
      </c>
      <c r="Q3822" s="13">
        <f t="shared" si="238"/>
        <v>42190.651817129634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>
        <v>46</v>
      </c>
      <c r="L3823" t="s">
        <v>8267</v>
      </c>
      <c r="M3823">
        <f t="shared" si="236"/>
        <v>105</v>
      </c>
      <c r="N3823" s="12" t="s">
        <v>8315</v>
      </c>
      <c r="O3823" t="s">
        <v>8316</v>
      </c>
      <c r="P3823" s="13">
        <f t="shared" si="237"/>
        <v>42341.180636574078</v>
      </c>
      <c r="Q3823" s="13">
        <f t="shared" si="238"/>
        <v>42373.180636574078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>
        <v>76</v>
      </c>
      <c r="L3824" t="s">
        <v>8267</v>
      </c>
      <c r="M3824">
        <f t="shared" si="236"/>
        <v>110</v>
      </c>
      <c r="N3824" s="12" t="s">
        <v>8315</v>
      </c>
      <c r="O3824" t="s">
        <v>8316</v>
      </c>
      <c r="P3824" s="13">
        <f t="shared" si="237"/>
        <v>42329.838159722218</v>
      </c>
      <c r="Q3824" s="13">
        <f t="shared" si="238"/>
        <v>42388.957638888889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>
        <v>41</v>
      </c>
      <c r="L3825" t="s">
        <v>8267</v>
      </c>
      <c r="M3825">
        <f t="shared" si="236"/>
        <v>106</v>
      </c>
      <c r="N3825" s="12" t="s">
        <v>8315</v>
      </c>
      <c r="O3825" t="s">
        <v>8316</v>
      </c>
      <c r="P3825" s="13">
        <f t="shared" si="237"/>
        <v>42170.910231481481</v>
      </c>
      <c r="Q3825" s="13">
        <f t="shared" si="238"/>
        <v>42205.165972222225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>
        <v>7</v>
      </c>
      <c r="L3826" t="s">
        <v>8267</v>
      </c>
      <c r="M3826">
        <f t="shared" si="236"/>
        <v>108</v>
      </c>
      <c r="N3826" s="12" t="s">
        <v>8315</v>
      </c>
      <c r="O3826" t="s">
        <v>8316</v>
      </c>
      <c r="P3826" s="13">
        <f t="shared" si="237"/>
        <v>42571.626192129625</v>
      </c>
      <c r="Q3826" s="13">
        <f t="shared" si="238"/>
        <v>42583.570138888885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>
        <v>49</v>
      </c>
      <c r="L3827" t="s">
        <v>8267</v>
      </c>
      <c r="M3827">
        <f t="shared" si="236"/>
        <v>105</v>
      </c>
      <c r="N3827" s="12" t="s">
        <v>8315</v>
      </c>
      <c r="O3827" t="s">
        <v>8316</v>
      </c>
      <c r="P3827" s="13">
        <f t="shared" si="237"/>
        <v>42151.069606481484</v>
      </c>
      <c r="Q3827" s="13">
        <f t="shared" si="238"/>
        <v>42172.069606481484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>
        <v>26</v>
      </c>
      <c r="L3828" t="s">
        <v>8267</v>
      </c>
      <c r="M3828">
        <f t="shared" si="236"/>
        <v>119</v>
      </c>
      <c r="N3828" s="12" t="s">
        <v>8315</v>
      </c>
      <c r="O3828" t="s">
        <v>8316</v>
      </c>
      <c r="P3828" s="13">
        <f t="shared" si="237"/>
        <v>42101.423541666663</v>
      </c>
      <c r="Q3828" s="13">
        <f t="shared" si="238"/>
        <v>42131.423541666663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>
        <v>65</v>
      </c>
      <c r="L3829" t="s">
        <v>8267</v>
      </c>
      <c r="M3829">
        <f t="shared" si="236"/>
        <v>153</v>
      </c>
      <c r="N3829" s="12" t="s">
        <v>8315</v>
      </c>
      <c r="O3829" t="s">
        <v>8316</v>
      </c>
      <c r="P3829" s="13">
        <f t="shared" si="237"/>
        <v>42034.928252314814</v>
      </c>
      <c r="Q3829" s="13">
        <f t="shared" si="238"/>
        <v>42090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>
        <v>28</v>
      </c>
      <c r="L3830" t="s">
        <v>8267</v>
      </c>
      <c r="M3830">
        <f t="shared" si="236"/>
        <v>100</v>
      </c>
      <c r="N3830" s="12" t="s">
        <v>8315</v>
      </c>
      <c r="O3830" t="s">
        <v>8316</v>
      </c>
      <c r="P3830" s="13">
        <f t="shared" si="237"/>
        <v>41944.527627314819</v>
      </c>
      <c r="Q3830" s="13">
        <f t="shared" si="238"/>
        <v>42004.569293981483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>
        <v>8</v>
      </c>
      <c r="L3831" t="s">
        <v>8267</v>
      </c>
      <c r="M3831">
        <f t="shared" si="236"/>
        <v>100</v>
      </c>
      <c r="N3831" s="12" t="s">
        <v>8315</v>
      </c>
      <c r="O3831" t="s">
        <v>8316</v>
      </c>
      <c r="P3831" s="13">
        <f t="shared" si="237"/>
        <v>42593.865405092598</v>
      </c>
      <c r="Q3831" s="13">
        <f t="shared" si="238"/>
        <v>42613.865405092598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>
        <v>3</v>
      </c>
      <c r="L3832" t="s">
        <v>8267</v>
      </c>
      <c r="M3832">
        <f t="shared" si="236"/>
        <v>225</v>
      </c>
      <c r="N3832" s="12" t="s">
        <v>8315</v>
      </c>
      <c r="O3832" t="s">
        <v>8316</v>
      </c>
      <c r="P3832" s="13">
        <f t="shared" si="237"/>
        <v>42503.740868055553</v>
      </c>
      <c r="Q3832" s="13">
        <f t="shared" si="238"/>
        <v>42517.740868055553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>
        <v>9</v>
      </c>
      <c r="L3833" t="s">
        <v>8267</v>
      </c>
      <c r="M3833">
        <f t="shared" si="236"/>
        <v>106</v>
      </c>
      <c r="N3833" s="12" t="s">
        <v>8315</v>
      </c>
      <c r="O3833" t="s">
        <v>8316</v>
      </c>
      <c r="P3833" s="13">
        <f t="shared" si="237"/>
        <v>41927.848900462966</v>
      </c>
      <c r="Q3833" s="13">
        <f t="shared" si="238"/>
        <v>41948.890567129631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>
        <v>9</v>
      </c>
      <c r="L3834" t="s">
        <v>8267</v>
      </c>
      <c r="M3834">
        <f t="shared" si="236"/>
        <v>105</v>
      </c>
      <c r="N3834" s="12" t="s">
        <v>8315</v>
      </c>
      <c r="O3834" t="s">
        <v>8316</v>
      </c>
      <c r="P3834" s="13">
        <f t="shared" si="237"/>
        <v>42375.114988425921</v>
      </c>
      <c r="Q3834" s="13">
        <f t="shared" si="238"/>
        <v>42420.114988425921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>
        <v>20</v>
      </c>
      <c r="L3835" t="s">
        <v>8267</v>
      </c>
      <c r="M3835">
        <f t="shared" si="236"/>
        <v>117</v>
      </c>
      <c r="N3835" s="12" t="s">
        <v>8315</v>
      </c>
      <c r="O3835" t="s">
        <v>8316</v>
      </c>
      <c r="P3835" s="13">
        <f t="shared" si="237"/>
        <v>41963.872361111105</v>
      </c>
      <c r="Q3835" s="13">
        <f t="shared" si="238"/>
        <v>41974.797916666663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>
        <v>57</v>
      </c>
      <c r="L3836" t="s">
        <v>8267</v>
      </c>
      <c r="M3836">
        <f t="shared" si="236"/>
        <v>109</v>
      </c>
      <c r="N3836" s="12" t="s">
        <v>8315</v>
      </c>
      <c r="O3836" t="s">
        <v>8316</v>
      </c>
      <c r="P3836" s="13">
        <f t="shared" si="237"/>
        <v>42143.445219907408</v>
      </c>
      <c r="Q3836" s="13">
        <f t="shared" si="238"/>
        <v>42173.445219907408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>
        <v>8</v>
      </c>
      <c r="L3837" t="s">
        <v>8267</v>
      </c>
      <c r="M3837">
        <f t="shared" si="236"/>
        <v>160</v>
      </c>
      <c r="N3837" s="12" t="s">
        <v>8315</v>
      </c>
      <c r="O3837" t="s">
        <v>8316</v>
      </c>
      <c r="P3837" s="13">
        <f t="shared" si="237"/>
        <v>42460.94222222222</v>
      </c>
      <c r="Q3837" s="13">
        <f t="shared" si="238"/>
        <v>42481.94222222222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>
        <v>14</v>
      </c>
      <c r="L3838" t="s">
        <v>8267</v>
      </c>
      <c r="M3838">
        <f t="shared" si="236"/>
        <v>113</v>
      </c>
      <c r="N3838" s="12" t="s">
        <v>8315</v>
      </c>
      <c r="O3838" t="s">
        <v>8316</v>
      </c>
      <c r="P3838" s="13">
        <f t="shared" si="237"/>
        <v>42553.926527777774</v>
      </c>
      <c r="Q3838" s="13">
        <f t="shared" si="238"/>
        <v>42585.172916666663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>
        <v>17</v>
      </c>
      <c r="L3839" t="s">
        <v>8267</v>
      </c>
      <c r="M3839">
        <f t="shared" si="236"/>
        <v>102</v>
      </c>
      <c r="N3839" s="12" t="s">
        <v>8315</v>
      </c>
      <c r="O3839" t="s">
        <v>8316</v>
      </c>
      <c r="P3839" s="13">
        <f t="shared" si="237"/>
        <v>42152.765717592592</v>
      </c>
      <c r="Q3839" s="13">
        <f t="shared" si="238"/>
        <v>42188.765717592592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>
        <v>100</v>
      </c>
      <c r="L3840" t="s">
        <v>8267</v>
      </c>
      <c r="M3840">
        <f t="shared" si="236"/>
        <v>101</v>
      </c>
      <c r="N3840" s="12" t="s">
        <v>8315</v>
      </c>
      <c r="O3840" t="s">
        <v>8316</v>
      </c>
      <c r="P3840" s="13">
        <f t="shared" si="237"/>
        <v>42116.710752314815</v>
      </c>
      <c r="Q3840" s="13">
        <f t="shared" si="238"/>
        <v>42146.710752314815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>
        <v>32</v>
      </c>
      <c r="L3841" t="s">
        <v>8267</v>
      </c>
      <c r="M3841">
        <f t="shared" si="236"/>
        <v>101</v>
      </c>
      <c r="N3841" s="12" t="s">
        <v>8315</v>
      </c>
      <c r="O3841" t="s">
        <v>8316</v>
      </c>
      <c r="P3841" s="13">
        <f t="shared" si="237"/>
        <v>42155.142638888887</v>
      </c>
      <c r="Q3841" s="13">
        <f t="shared" si="238"/>
        <v>42215.142638888887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>
        <v>3</v>
      </c>
      <c r="L3842" t="s">
        <v>8267</v>
      </c>
      <c r="M3842">
        <f t="shared" ref="M3842:M3905" si="240">ROUND(E3842/D3842*100,0)</f>
        <v>6500</v>
      </c>
      <c r="N3842" s="12" t="s">
        <v>8315</v>
      </c>
      <c r="O3842" t="s">
        <v>8316</v>
      </c>
      <c r="P3842" s="13">
        <f t="shared" ref="P3842:P3905" si="241">(((J3842/60)/60)/24)+DATE(1970,1,1)</f>
        <v>42432.701724537037</v>
      </c>
      <c r="Q3842" s="13">
        <f t="shared" ref="Q3842:Q3905" si="242">(((I3842/60)/60)/24)+DATE(1970,1,1)</f>
        <v>42457.660057870366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>
        <v>34</v>
      </c>
      <c r="L3843" t="s">
        <v>8267</v>
      </c>
      <c r="M3843">
        <f t="shared" si="240"/>
        <v>9</v>
      </c>
      <c r="N3843" s="12" t="s">
        <v>8315</v>
      </c>
      <c r="O3843" t="s">
        <v>8316</v>
      </c>
      <c r="P3843" s="13">
        <f t="shared" si="241"/>
        <v>41780.785729166666</v>
      </c>
      <c r="Q3843" s="13">
        <f t="shared" si="242"/>
        <v>41840.785729166666</v>
      </c>
      <c r="R3843">
        <f t="shared" ref="R3843:R3906" si="243">YEAR(P3843)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>
        <v>23</v>
      </c>
      <c r="L3844" t="s">
        <v>8267</v>
      </c>
      <c r="M3844">
        <f t="shared" si="240"/>
        <v>22</v>
      </c>
      <c r="N3844" s="12" t="s">
        <v>8315</v>
      </c>
      <c r="O3844" t="s">
        <v>8316</v>
      </c>
      <c r="P3844" s="13">
        <f t="shared" si="241"/>
        <v>41740.493657407409</v>
      </c>
      <c r="Q3844" s="13">
        <f t="shared" si="242"/>
        <v>41770.493657407409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>
        <v>19</v>
      </c>
      <c r="L3845" t="s">
        <v>8267</v>
      </c>
      <c r="M3845">
        <f t="shared" si="240"/>
        <v>21</v>
      </c>
      <c r="N3845" s="12" t="s">
        <v>8315</v>
      </c>
      <c r="O3845" t="s">
        <v>8316</v>
      </c>
      <c r="P3845" s="13">
        <f t="shared" si="241"/>
        <v>41766.072500000002</v>
      </c>
      <c r="Q3845" s="13">
        <f t="shared" si="242"/>
        <v>41791.072500000002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>
        <v>50</v>
      </c>
      <c r="L3846" t="s">
        <v>8267</v>
      </c>
      <c r="M3846">
        <f t="shared" si="240"/>
        <v>41</v>
      </c>
      <c r="N3846" s="12" t="s">
        <v>8315</v>
      </c>
      <c r="O3846" t="s">
        <v>8316</v>
      </c>
      <c r="P3846" s="13">
        <f t="shared" si="241"/>
        <v>41766.617291666669</v>
      </c>
      <c r="Q3846" s="13">
        <f t="shared" si="242"/>
        <v>41793.290972222225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>
        <v>12</v>
      </c>
      <c r="L3847" t="s">
        <v>8267</v>
      </c>
      <c r="M3847">
        <f t="shared" si="240"/>
        <v>2</v>
      </c>
      <c r="N3847" s="12" t="s">
        <v>8315</v>
      </c>
      <c r="O3847" t="s">
        <v>8316</v>
      </c>
      <c r="P3847" s="13">
        <f t="shared" si="241"/>
        <v>42248.627013888887</v>
      </c>
      <c r="Q3847" s="13">
        <f t="shared" si="242"/>
        <v>42278.627013888887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>
        <v>8</v>
      </c>
      <c r="L3848" t="s">
        <v>8267</v>
      </c>
      <c r="M3848">
        <f t="shared" si="240"/>
        <v>3</v>
      </c>
      <c r="N3848" s="12" t="s">
        <v>8315</v>
      </c>
      <c r="O3848" t="s">
        <v>8316</v>
      </c>
      <c r="P3848" s="13">
        <f t="shared" si="241"/>
        <v>41885.221550925926</v>
      </c>
      <c r="Q3848" s="13">
        <f t="shared" si="242"/>
        <v>41916.290972222225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>
        <v>9</v>
      </c>
      <c r="L3849" t="s">
        <v>8267</v>
      </c>
      <c r="M3849">
        <f t="shared" si="240"/>
        <v>16</v>
      </c>
      <c r="N3849" s="12" t="s">
        <v>8315</v>
      </c>
      <c r="O3849" t="s">
        <v>8316</v>
      </c>
      <c r="P3849" s="13">
        <f t="shared" si="241"/>
        <v>42159.224432870367</v>
      </c>
      <c r="Q3849" s="13">
        <f t="shared" si="242"/>
        <v>42204.224432870367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>
        <v>43</v>
      </c>
      <c r="L3850" t="s">
        <v>8267</v>
      </c>
      <c r="M3850">
        <f t="shared" si="240"/>
        <v>16</v>
      </c>
      <c r="N3850" s="12" t="s">
        <v>8315</v>
      </c>
      <c r="O3850" t="s">
        <v>8316</v>
      </c>
      <c r="P3850" s="13">
        <f t="shared" si="241"/>
        <v>42265.817002314812</v>
      </c>
      <c r="Q3850" s="13">
        <f t="shared" si="242"/>
        <v>42295.817002314812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>
        <v>28</v>
      </c>
      <c r="L3851" t="s">
        <v>8267</v>
      </c>
      <c r="M3851">
        <f t="shared" si="240"/>
        <v>7</v>
      </c>
      <c r="N3851" s="12" t="s">
        <v>8315</v>
      </c>
      <c r="O3851" t="s">
        <v>8316</v>
      </c>
      <c r="P3851" s="13">
        <f t="shared" si="241"/>
        <v>42136.767175925925</v>
      </c>
      <c r="Q3851" s="13">
        <f t="shared" si="242"/>
        <v>42166.767175925925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>
        <v>4</v>
      </c>
      <c r="L3852" t="s">
        <v>8267</v>
      </c>
      <c r="M3852">
        <f t="shared" si="240"/>
        <v>4</v>
      </c>
      <c r="N3852" s="12" t="s">
        <v>8315</v>
      </c>
      <c r="O3852" t="s">
        <v>8316</v>
      </c>
      <c r="P3852" s="13">
        <f t="shared" si="241"/>
        <v>41975.124340277776</v>
      </c>
      <c r="Q3852" s="13">
        <f t="shared" si="242"/>
        <v>42005.124340277776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>
        <v>24</v>
      </c>
      <c r="L3853" t="s">
        <v>8267</v>
      </c>
      <c r="M3853">
        <f t="shared" si="240"/>
        <v>34</v>
      </c>
      <c r="N3853" s="12" t="s">
        <v>8315</v>
      </c>
      <c r="O3853" t="s">
        <v>8316</v>
      </c>
      <c r="P3853" s="13">
        <f t="shared" si="241"/>
        <v>42172.439571759256</v>
      </c>
      <c r="Q3853" s="13">
        <f t="shared" si="242"/>
        <v>42202.439571759256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>
        <v>2</v>
      </c>
      <c r="L3854" t="s">
        <v>8267</v>
      </c>
      <c r="M3854">
        <f t="shared" si="240"/>
        <v>0</v>
      </c>
      <c r="N3854" s="12" t="s">
        <v>8315</v>
      </c>
      <c r="O3854" t="s">
        <v>8316</v>
      </c>
      <c r="P3854" s="13">
        <f t="shared" si="241"/>
        <v>42065.190694444449</v>
      </c>
      <c r="Q3854" s="13">
        <f t="shared" si="242"/>
        <v>42090.149027777778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>
        <v>2</v>
      </c>
      <c r="L3855" t="s">
        <v>8267</v>
      </c>
      <c r="M3855">
        <f t="shared" si="240"/>
        <v>0</v>
      </c>
      <c r="N3855" s="12" t="s">
        <v>8315</v>
      </c>
      <c r="O3855" t="s">
        <v>8316</v>
      </c>
      <c r="P3855" s="13">
        <f t="shared" si="241"/>
        <v>41848.84002314815</v>
      </c>
      <c r="Q3855" s="13">
        <f t="shared" si="242"/>
        <v>41883.84002314815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>
        <v>20</v>
      </c>
      <c r="L3856" t="s">
        <v>8267</v>
      </c>
      <c r="M3856">
        <f t="shared" si="240"/>
        <v>16</v>
      </c>
      <c r="N3856" s="12" t="s">
        <v>8315</v>
      </c>
      <c r="O3856" t="s">
        <v>8316</v>
      </c>
      <c r="P3856" s="13">
        <f t="shared" si="241"/>
        <v>42103.884930555556</v>
      </c>
      <c r="Q3856" s="13">
        <f t="shared" si="242"/>
        <v>42133.884930555556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>
        <v>1</v>
      </c>
      <c r="L3857" t="s">
        <v>8267</v>
      </c>
      <c r="M3857">
        <f t="shared" si="240"/>
        <v>3</v>
      </c>
      <c r="N3857" s="12" t="s">
        <v>8315</v>
      </c>
      <c r="O3857" t="s">
        <v>8316</v>
      </c>
      <c r="P3857" s="13">
        <f t="shared" si="241"/>
        <v>42059.970729166671</v>
      </c>
      <c r="Q3857" s="13">
        <f t="shared" si="242"/>
        <v>42089.929062499999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>
        <v>1</v>
      </c>
      <c r="L3858" t="s">
        <v>8267</v>
      </c>
      <c r="M3858">
        <f t="shared" si="240"/>
        <v>0</v>
      </c>
      <c r="N3858" s="12" t="s">
        <v>8315</v>
      </c>
      <c r="O3858" t="s">
        <v>8316</v>
      </c>
      <c r="P3858" s="13">
        <f t="shared" si="241"/>
        <v>42041.743090277778</v>
      </c>
      <c r="Q3858" s="13">
        <f t="shared" si="242"/>
        <v>42071.701423611114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>
        <v>4</v>
      </c>
      <c r="L3859" t="s">
        <v>8267</v>
      </c>
      <c r="M3859">
        <f t="shared" si="240"/>
        <v>5</v>
      </c>
      <c r="N3859" s="12" t="s">
        <v>8315</v>
      </c>
      <c r="O3859" t="s">
        <v>8316</v>
      </c>
      <c r="P3859" s="13">
        <f t="shared" si="241"/>
        <v>41829.73715277778</v>
      </c>
      <c r="Q3859" s="13">
        <f t="shared" si="242"/>
        <v>41852.716666666667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>
        <v>1</v>
      </c>
      <c r="L3860" t="s">
        <v>8267</v>
      </c>
      <c r="M3860">
        <f t="shared" si="240"/>
        <v>2</v>
      </c>
      <c r="N3860" s="12" t="s">
        <v>8315</v>
      </c>
      <c r="O3860" t="s">
        <v>8316</v>
      </c>
      <c r="P3860" s="13">
        <f t="shared" si="241"/>
        <v>42128.431064814817</v>
      </c>
      <c r="Q3860" s="13">
        <f t="shared" si="242"/>
        <v>42146.875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>
        <v>1</v>
      </c>
      <c r="L3861" t="s">
        <v>8267</v>
      </c>
      <c r="M3861">
        <f t="shared" si="240"/>
        <v>0</v>
      </c>
      <c r="N3861" s="12" t="s">
        <v>8315</v>
      </c>
      <c r="O3861" t="s">
        <v>8316</v>
      </c>
      <c r="P3861" s="13">
        <f t="shared" si="241"/>
        <v>41789.893599537041</v>
      </c>
      <c r="Q3861" s="13">
        <f t="shared" si="242"/>
        <v>41815.875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>
        <v>13</v>
      </c>
      <c r="L3862" t="s">
        <v>8267</v>
      </c>
      <c r="M3862">
        <f t="shared" si="240"/>
        <v>18</v>
      </c>
      <c r="N3862" s="12" t="s">
        <v>8315</v>
      </c>
      <c r="O3862" t="s">
        <v>8316</v>
      </c>
      <c r="P3862" s="13">
        <f t="shared" si="241"/>
        <v>41833.660995370366</v>
      </c>
      <c r="Q3862" s="13">
        <f t="shared" si="242"/>
        <v>41863.660995370366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>
        <v>1</v>
      </c>
      <c r="L3863" t="s">
        <v>8267</v>
      </c>
      <c r="M3863">
        <f t="shared" si="240"/>
        <v>5</v>
      </c>
      <c r="N3863" s="12" t="s">
        <v>8315</v>
      </c>
      <c r="O3863" t="s">
        <v>8316</v>
      </c>
      <c r="P3863" s="13">
        <f t="shared" si="241"/>
        <v>41914.590011574073</v>
      </c>
      <c r="Q3863" s="13">
        <f t="shared" si="242"/>
        <v>41955.907638888893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>
        <v>1</v>
      </c>
      <c r="L3864" t="s">
        <v>8267</v>
      </c>
      <c r="M3864">
        <f t="shared" si="240"/>
        <v>0</v>
      </c>
      <c r="N3864" s="12" t="s">
        <v>8315</v>
      </c>
      <c r="O3864" t="s">
        <v>8316</v>
      </c>
      <c r="P3864" s="13">
        <f t="shared" si="241"/>
        <v>42611.261064814811</v>
      </c>
      <c r="Q3864" s="13">
        <f t="shared" si="242"/>
        <v>42625.707638888889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>
        <v>0</v>
      </c>
      <c r="L3865" t="s">
        <v>8267</v>
      </c>
      <c r="M3865">
        <f t="shared" si="240"/>
        <v>0</v>
      </c>
      <c r="N3865" s="12" t="s">
        <v>8315</v>
      </c>
      <c r="O3865" t="s">
        <v>8316</v>
      </c>
      <c r="P3865" s="13">
        <f t="shared" si="241"/>
        <v>42253.633159722223</v>
      </c>
      <c r="Q3865" s="13">
        <f t="shared" si="242"/>
        <v>42313.674826388888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>
        <v>3</v>
      </c>
      <c r="L3866" t="s">
        <v>8267</v>
      </c>
      <c r="M3866">
        <f t="shared" si="240"/>
        <v>1</v>
      </c>
      <c r="N3866" s="12" t="s">
        <v>8315</v>
      </c>
      <c r="O3866" t="s">
        <v>8316</v>
      </c>
      <c r="P3866" s="13">
        <f t="shared" si="241"/>
        <v>42295.891828703709</v>
      </c>
      <c r="Q3866" s="13">
        <f t="shared" si="242"/>
        <v>42325.933495370366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>
        <v>14</v>
      </c>
      <c r="L3867" t="s">
        <v>8267</v>
      </c>
      <c r="M3867">
        <f t="shared" si="240"/>
        <v>27</v>
      </c>
      <c r="N3867" s="12" t="s">
        <v>8315</v>
      </c>
      <c r="O3867" t="s">
        <v>8316</v>
      </c>
      <c r="P3867" s="13">
        <f t="shared" si="241"/>
        <v>41841.651597222226</v>
      </c>
      <c r="Q3867" s="13">
        <f t="shared" si="242"/>
        <v>41881.229166666664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>
        <v>2</v>
      </c>
      <c r="L3868" t="s">
        <v>8267</v>
      </c>
      <c r="M3868">
        <f t="shared" si="240"/>
        <v>1</v>
      </c>
      <c r="N3868" s="12" t="s">
        <v>8315</v>
      </c>
      <c r="O3868" t="s">
        <v>8316</v>
      </c>
      <c r="P3868" s="13">
        <f t="shared" si="241"/>
        <v>42402.947002314817</v>
      </c>
      <c r="Q3868" s="13">
        <f t="shared" si="242"/>
        <v>42452.145138888889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>
        <v>5</v>
      </c>
      <c r="L3869" t="s">
        <v>8267</v>
      </c>
      <c r="M3869">
        <f t="shared" si="240"/>
        <v>13</v>
      </c>
      <c r="N3869" s="12" t="s">
        <v>8315</v>
      </c>
      <c r="O3869" t="s">
        <v>8316</v>
      </c>
      <c r="P3869" s="13">
        <f t="shared" si="241"/>
        <v>42509.814108796301</v>
      </c>
      <c r="Q3869" s="13">
        <f t="shared" si="242"/>
        <v>42539.814108796301</v>
      </c>
      <c r="R3869">
        <f t="shared" si="243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>
        <v>1</v>
      </c>
      <c r="L3870" t="s">
        <v>8301</v>
      </c>
      <c r="M3870">
        <f t="shared" si="240"/>
        <v>0</v>
      </c>
      <c r="N3870" s="12" t="s">
        <v>8315</v>
      </c>
      <c r="O3870" t="s">
        <v>8357</v>
      </c>
      <c r="P3870" s="13">
        <f t="shared" si="241"/>
        <v>41865.659780092588</v>
      </c>
      <c r="Q3870" s="13">
        <f t="shared" si="242"/>
        <v>41890.659780092588</v>
      </c>
      <c r="R3870">
        <f t="shared" si="243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>
        <v>15</v>
      </c>
      <c r="L3871" t="s">
        <v>8301</v>
      </c>
      <c r="M3871">
        <f t="shared" si="240"/>
        <v>3</v>
      </c>
      <c r="N3871" s="12" t="s">
        <v>8315</v>
      </c>
      <c r="O3871" t="s">
        <v>8357</v>
      </c>
      <c r="P3871" s="13">
        <f t="shared" si="241"/>
        <v>42047.724444444444</v>
      </c>
      <c r="Q3871" s="13">
        <f t="shared" si="242"/>
        <v>42077.132638888885</v>
      </c>
      <c r="R3871">
        <f t="shared" si="243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>
        <v>10</v>
      </c>
      <c r="L3872" t="s">
        <v>8301</v>
      </c>
      <c r="M3872">
        <f t="shared" si="240"/>
        <v>15</v>
      </c>
      <c r="N3872" s="12" t="s">
        <v>8315</v>
      </c>
      <c r="O3872" t="s">
        <v>8357</v>
      </c>
      <c r="P3872" s="13">
        <f t="shared" si="241"/>
        <v>41793.17219907407</v>
      </c>
      <c r="Q3872" s="13">
        <f t="shared" si="242"/>
        <v>41823.17219907407</v>
      </c>
      <c r="R3872">
        <f t="shared" si="243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>
        <v>3</v>
      </c>
      <c r="L3873" t="s">
        <v>8301</v>
      </c>
      <c r="M3873">
        <f t="shared" si="240"/>
        <v>3</v>
      </c>
      <c r="N3873" s="12" t="s">
        <v>8315</v>
      </c>
      <c r="O3873" t="s">
        <v>8357</v>
      </c>
      <c r="P3873" s="13">
        <f t="shared" si="241"/>
        <v>42763.780671296292</v>
      </c>
      <c r="Q3873" s="13">
        <f t="shared" si="242"/>
        <v>42823.739004629635</v>
      </c>
      <c r="R3873">
        <f t="shared" si="243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>
        <v>0</v>
      </c>
      <c r="L3874" t="s">
        <v>8301</v>
      </c>
      <c r="M3874">
        <f t="shared" si="240"/>
        <v>0</v>
      </c>
      <c r="N3874" s="12" t="s">
        <v>8315</v>
      </c>
      <c r="O3874" t="s">
        <v>8357</v>
      </c>
      <c r="P3874" s="13">
        <f t="shared" si="241"/>
        <v>42180.145787037036</v>
      </c>
      <c r="Q3874" s="13">
        <f t="shared" si="242"/>
        <v>42230.145787037036</v>
      </c>
      <c r="R3874">
        <f t="shared" si="243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>
        <v>0</v>
      </c>
      <c r="L3875" t="s">
        <v>8301</v>
      </c>
      <c r="M3875">
        <f t="shared" si="240"/>
        <v>0</v>
      </c>
      <c r="N3875" s="12" t="s">
        <v>8315</v>
      </c>
      <c r="O3875" t="s">
        <v>8357</v>
      </c>
      <c r="P3875" s="13">
        <f t="shared" si="241"/>
        <v>42255.696006944447</v>
      </c>
      <c r="Q3875" s="13">
        <f t="shared" si="242"/>
        <v>42285.696006944447</v>
      </c>
      <c r="R3875">
        <f t="shared" si="243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>
        <v>0</v>
      </c>
      <c r="L3876" t="s">
        <v>8301</v>
      </c>
      <c r="M3876">
        <f t="shared" si="240"/>
        <v>0</v>
      </c>
      <c r="N3876" s="12" t="s">
        <v>8315</v>
      </c>
      <c r="O3876" t="s">
        <v>8357</v>
      </c>
      <c r="P3876" s="13">
        <f t="shared" si="241"/>
        <v>42007.016458333332</v>
      </c>
      <c r="Q3876" s="13">
        <f t="shared" si="242"/>
        <v>42028.041666666672</v>
      </c>
      <c r="R3876">
        <f t="shared" si="243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>
        <v>0</v>
      </c>
      <c r="L3877" t="s">
        <v>8301</v>
      </c>
      <c r="M3877">
        <f t="shared" si="240"/>
        <v>0</v>
      </c>
      <c r="N3877" s="12" t="s">
        <v>8315</v>
      </c>
      <c r="O3877" t="s">
        <v>8357</v>
      </c>
      <c r="P3877" s="13">
        <f t="shared" si="241"/>
        <v>42615.346817129626</v>
      </c>
      <c r="Q3877" s="13">
        <f t="shared" si="242"/>
        <v>42616.416666666672</v>
      </c>
      <c r="R3877">
        <f t="shared" si="243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>
        <v>46</v>
      </c>
      <c r="L3878" t="s">
        <v>8301</v>
      </c>
      <c r="M3878">
        <f t="shared" si="240"/>
        <v>53</v>
      </c>
      <c r="N3878" s="12" t="s">
        <v>8315</v>
      </c>
      <c r="O3878" t="s">
        <v>8357</v>
      </c>
      <c r="P3878" s="13">
        <f t="shared" si="241"/>
        <v>42372.624166666668</v>
      </c>
      <c r="Q3878" s="13">
        <f t="shared" si="242"/>
        <v>42402.624166666668</v>
      </c>
      <c r="R3878">
        <f t="shared" si="243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>
        <v>14</v>
      </c>
      <c r="L3879" t="s">
        <v>8301</v>
      </c>
      <c r="M3879">
        <f t="shared" si="240"/>
        <v>5</v>
      </c>
      <c r="N3879" s="12" t="s">
        <v>8315</v>
      </c>
      <c r="O3879" t="s">
        <v>8357</v>
      </c>
      <c r="P3879" s="13">
        <f t="shared" si="241"/>
        <v>42682.67768518519</v>
      </c>
      <c r="Q3879" s="13">
        <f t="shared" si="242"/>
        <v>42712.67768518519</v>
      </c>
      <c r="R3879">
        <f t="shared" si="243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>
        <v>1</v>
      </c>
      <c r="L3880" t="s">
        <v>8301</v>
      </c>
      <c r="M3880">
        <f t="shared" si="240"/>
        <v>0</v>
      </c>
      <c r="N3880" s="12" t="s">
        <v>8315</v>
      </c>
      <c r="O3880" t="s">
        <v>8357</v>
      </c>
      <c r="P3880" s="13">
        <f t="shared" si="241"/>
        <v>42154.818819444445</v>
      </c>
      <c r="Q3880" s="13">
        <f t="shared" si="242"/>
        <v>42185.165972222225</v>
      </c>
      <c r="R3880">
        <f t="shared" si="243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>
        <v>0</v>
      </c>
      <c r="L3881" t="s">
        <v>8301</v>
      </c>
      <c r="M3881">
        <f t="shared" si="240"/>
        <v>0</v>
      </c>
      <c r="N3881" s="12" t="s">
        <v>8315</v>
      </c>
      <c r="O3881" t="s">
        <v>8357</v>
      </c>
      <c r="P3881" s="13">
        <f t="shared" si="241"/>
        <v>41999.861064814817</v>
      </c>
      <c r="Q3881" s="13">
        <f t="shared" si="242"/>
        <v>42029.861064814817</v>
      </c>
      <c r="R3881">
        <f t="shared" si="243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>
        <v>17</v>
      </c>
      <c r="L3882" t="s">
        <v>8301</v>
      </c>
      <c r="M3882">
        <f t="shared" si="240"/>
        <v>13</v>
      </c>
      <c r="N3882" s="12" t="s">
        <v>8315</v>
      </c>
      <c r="O3882" t="s">
        <v>8357</v>
      </c>
      <c r="P3882" s="13">
        <f t="shared" si="241"/>
        <v>41815.815046296295</v>
      </c>
      <c r="Q3882" s="13">
        <f t="shared" si="242"/>
        <v>41850.958333333336</v>
      </c>
      <c r="R3882">
        <f t="shared" si="243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>
        <v>1</v>
      </c>
      <c r="L3883" t="s">
        <v>8301</v>
      </c>
      <c r="M3883">
        <f t="shared" si="240"/>
        <v>5</v>
      </c>
      <c r="N3883" s="12" t="s">
        <v>8315</v>
      </c>
      <c r="O3883" t="s">
        <v>8357</v>
      </c>
      <c r="P3883" s="13">
        <f t="shared" si="241"/>
        <v>42756.018506944441</v>
      </c>
      <c r="Q3883" s="13">
        <f t="shared" si="242"/>
        <v>42786.018506944441</v>
      </c>
      <c r="R3883">
        <f t="shared" si="243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>
        <v>0</v>
      </c>
      <c r="L3884" t="s">
        <v>8301</v>
      </c>
      <c r="M3884">
        <f t="shared" si="240"/>
        <v>0</v>
      </c>
      <c r="N3884" s="12" t="s">
        <v>8315</v>
      </c>
      <c r="O3884" t="s">
        <v>8357</v>
      </c>
      <c r="P3884" s="13">
        <f t="shared" si="241"/>
        <v>42373.983449074076</v>
      </c>
      <c r="Q3884" s="13">
        <f t="shared" si="242"/>
        <v>42400.960416666669</v>
      </c>
      <c r="R3884">
        <f t="shared" si="243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>
        <v>0</v>
      </c>
      <c r="L3885" t="s">
        <v>8301</v>
      </c>
      <c r="M3885">
        <f t="shared" si="240"/>
        <v>0</v>
      </c>
      <c r="N3885" s="12" t="s">
        <v>8315</v>
      </c>
      <c r="O3885" t="s">
        <v>8357</v>
      </c>
      <c r="P3885" s="13">
        <f t="shared" si="241"/>
        <v>41854.602650462963</v>
      </c>
      <c r="Q3885" s="13">
        <f t="shared" si="242"/>
        <v>41884.602650462963</v>
      </c>
      <c r="R3885">
        <f t="shared" si="243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>
        <v>0</v>
      </c>
      <c r="L3886" t="s">
        <v>8301</v>
      </c>
      <c r="M3886">
        <f t="shared" si="240"/>
        <v>0</v>
      </c>
      <c r="N3886" s="12" t="s">
        <v>8315</v>
      </c>
      <c r="O3886" t="s">
        <v>8357</v>
      </c>
      <c r="P3886" s="13">
        <f t="shared" si="241"/>
        <v>42065.791574074072</v>
      </c>
      <c r="Q3886" s="13">
        <f t="shared" si="242"/>
        <v>42090.749907407408</v>
      </c>
      <c r="R3886">
        <f t="shared" si="243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>
        <v>0</v>
      </c>
      <c r="L3887" t="s">
        <v>8301</v>
      </c>
      <c r="M3887">
        <f t="shared" si="240"/>
        <v>0</v>
      </c>
      <c r="N3887" s="12" t="s">
        <v>8315</v>
      </c>
      <c r="O3887" t="s">
        <v>8357</v>
      </c>
      <c r="P3887" s="13">
        <f t="shared" si="241"/>
        <v>42469.951284722221</v>
      </c>
      <c r="Q3887" s="13">
        <f t="shared" si="242"/>
        <v>42499.951284722221</v>
      </c>
      <c r="R3887">
        <f t="shared" si="243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>
        <v>0</v>
      </c>
      <c r="L3888" t="s">
        <v>8301</v>
      </c>
      <c r="M3888">
        <f t="shared" si="240"/>
        <v>0</v>
      </c>
      <c r="N3888" s="12" t="s">
        <v>8315</v>
      </c>
      <c r="O3888" t="s">
        <v>8357</v>
      </c>
      <c r="P3888" s="13">
        <f t="shared" si="241"/>
        <v>41954.228032407409</v>
      </c>
      <c r="Q3888" s="13">
        <f t="shared" si="242"/>
        <v>41984.228032407409</v>
      </c>
      <c r="R3888">
        <f t="shared" si="243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>
        <v>2</v>
      </c>
      <c r="L3889" t="s">
        <v>8301</v>
      </c>
      <c r="M3889">
        <f t="shared" si="240"/>
        <v>2</v>
      </c>
      <c r="N3889" s="12" t="s">
        <v>8315</v>
      </c>
      <c r="O3889" t="s">
        <v>8357</v>
      </c>
      <c r="P3889" s="13">
        <f t="shared" si="241"/>
        <v>42079.857974537037</v>
      </c>
      <c r="Q3889" s="13">
        <f t="shared" si="242"/>
        <v>42125.916666666672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>
        <v>14</v>
      </c>
      <c r="L3890" t="s">
        <v>8267</v>
      </c>
      <c r="M3890">
        <f t="shared" si="240"/>
        <v>27</v>
      </c>
      <c r="N3890" s="12" t="s">
        <v>8315</v>
      </c>
      <c r="O3890" t="s">
        <v>8316</v>
      </c>
      <c r="P3890" s="13">
        <f t="shared" si="241"/>
        <v>42762.545810185184</v>
      </c>
      <c r="Q3890" s="13">
        <f t="shared" si="242"/>
        <v>42792.545810185184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>
        <v>9</v>
      </c>
      <c r="L3891" t="s">
        <v>8267</v>
      </c>
      <c r="M3891">
        <f t="shared" si="240"/>
        <v>1</v>
      </c>
      <c r="N3891" s="12" t="s">
        <v>8315</v>
      </c>
      <c r="O3891" t="s">
        <v>8316</v>
      </c>
      <c r="P3891" s="13">
        <f t="shared" si="241"/>
        <v>41977.004976851851</v>
      </c>
      <c r="Q3891" s="13">
        <f t="shared" si="242"/>
        <v>42008.976388888885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>
        <v>8</v>
      </c>
      <c r="L3892" t="s">
        <v>8267</v>
      </c>
      <c r="M3892">
        <f t="shared" si="240"/>
        <v>17</v>
      </c>
      <c r="N3892" s="12" t="s">
        <v>8315</v>
      </c>
      <c r="O3892" t="s">
        <v>8316</v>
      </c>
      <c r="P3892" s="13">
        <f t="shared" si="241"/>
        <v>42171.758611111116</v>
      </c>
      <c r="Q3892" s="13">
        <f t="shared" si="242"/>
        <v>42231.758611111116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>
        <v>7</v>
      </c>
      <c r="L3893" t="s">
        <v>8267</v>
      </c>
      <c r="M3893">
        <f t="shared" si="240"/>
        <v>33</v>
      </c>
      <c r="N3893" s="12" t="s">
        <v>8315</v>
      </c>
      <c r="O3893" t="s">
        <v>8316</v>
      </c>
      <c r="P3893" s="13">
        <f t="shared" si="241"/>
        <v>42056.1324537037</v>
      </c>
      <c r="Q3893" s="13">
        <f t="shared" si="242"/>
        <v>42086.207638888889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>
        <v>0</v>
      </c>
      <c r="L3894" t="s">
        <v>8267</v>
      </c>
      <c r="M3894">
        <f t="shared" si="240"/>
        <v>0</v>
      </c>
      <c r="N3894" s="12" t="s">
        <v>8315</v>
      </c>
      <c r="O3894" t="s">
        <v>8316</v>
      </c>
      <c r="P3894" s="13">
        <f t="shared" si="241"/>
        <v>41867.652280092596</v>
      </c>
      <c r="Q3894" s="13">
        <f t="shared" si="242"/>
        <v>41875.291666666664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>
        <v>84</v>
      </c>
      <c r="L3895" t="s">
        <v>8267</v>
      </c>
      <c r="M3895">
        <f t="shared" si="240"/>
        <v>22</v>
      </c>
      <c r="N3895" s="12" t="s">
        <v>8315</v>
      </c>
      <c r="O3895" t="s">
        <v>8316</v>
      </c>
      <c r="P3895" s="13">
        <f t="shared" si="241"/>
        <v>41779.657870370371</v>
      </c>
      <c r="Q3895" s="13">
        <f t="shared" si="242"/>
        <v>41821.25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>
        <v>11</v>
      </c>
      <c r="L3896" t="s">
        <v>8267</v>
      </c>
      <c r="M3896">
        <f t="shared" si="240"/>
        <v>3</v>
      </c>
      <c r="N3896" s="12" t="s">
        <v>8315</v>
      </c>
      <c r="O3896" t="s">
        <v>8316</v>
      </c>
      <c r="P3896" s="13">
        <f t="shared" si="241"/>
        <v>42679.958472222221</v>
      </c>
      <c r="Q3896" s="13">
        <f t="shared" si="242"/>
        <v>42710.207638888889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>
        <v>1</v>
      </c>
      <c r="L3897" t="s">
        <v>8267</v>
      </c>
      <c r="M3897">
        <f t="shared" si="240"/>
        <v>5</v>
      </c>
      <c r="N3897" s="12" t="s">
        <v>8315</v>
      </c>
      <c r="O3897" t="s">
        <v>8316</v>
      </c>
      <c r="P3897" s="13">
        <f t="shared" si="241"/>
        <v>42032.250208333338</v>
      </c>
      <c r="Q3897" s="13">
        <f t="shared" si="242"/>
        <v>42063.250208333338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>
        <v>4</v>
      </c>
      <c r="L3898" t="s">
        <v>8267</v>
      </c>
      <c r="M3898">
        <f t="shared" si="240"/>
        <v>11</v>
      </c>
      <c r="N3898" s="12" t="s">
        <v>8315</v>
      </c>
      <c r="O3898" t="s">
        <v>8316</v>
      </c>
      <c r="P3898" s="13">
        <f t="shared" si="241"/>
        <v>41793.191875000004</v>
      </c>
      <c r="Q3898" s="13">
        <f t="shared" si="242"/>
        <v>41807.191875000004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>
        <v>10</v>
      </c>
      <c r="L3899" t="s">
        <v>8267</v>
      </c>
      <c r="M3899">
        <f t="shared" si="240"/>
        <v>18</v>
      </c>
      <c r="N3899" s="12" t="s">
        <v>8315</v>
      </c>
      <c r="O3899" t="s">
        <v>8316</v>
      </c>
      <c r="P3899" s="13">
        <f t="shared" si="241"/>
        <v>41982.87364583333</v>
      </c>
      <c r="Q3899" s="13">
        <f t="shared" si="242"/>
        <v>42012.87364583333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>
        <v>16</v>
      </c>
      <c r="L3900" t="s">
        <v>8267</v>
      </c>
      <c r="M3900">
        <f t="shared" si="240"/>
        <v>33</v>
      </c>
      <c r="N3900" s="12" t="s">
        <v>8315</v>
      </c>
      <c r="O3900" t="s">
        <v>8316</v>
      </c>
      <c r="P3900" s="13">
        <f t="shared" si="241"/>
        <v>42193.482291666667</v>
      </c>
      <c r="Q3900" s="13">
        <f t="shared" si="242"/>
        <v>42233.666666666672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>
        <v>2</v>
      </c>
      <c r="L3901" t="s">
        <v>8267</v>
      </c>
      <c r="M3901">
        <f t="shared" si="240"/>
        <v>1</v>
      </c>
      <c r="N3901" s="12" t="s">
        <v>8315</v>
      </c>
      <c r="O3901" t="s">
        <v>8316</v>
      </c>
      <c r="P3901" s="13">
        <f t="shared" si="241"/>
        <v>41843.775011574071</v>
      </c>
      <c r="Q3901" s="13">
        <f t="shared" si="242"/>
        <v>41863.775011574071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>
        <v>5</v>
      </c>
      <c r="L3902" t="s">
        <v>8267</v>
      </c>
      <c r="M3902">
        <f t="shared" si="240"/>
        <v>5</v>
      </c>
      <c r="N3902" s="12" t="s">
        <v>8315</v>
      </c>
      <c r="O3902" t="s">
        <v>8316</v>
      </c>
      <c r="P3902" s="13">
        <f t="shared" si="241"/>
        <v>42136.092488425929</v>
      </c>
      <c r="Q3902" s="13">
        <f t="shared" si="242"/>
        <v>42166.092488425929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>
        <v>1</v>
      </c>
      <c r="L3903" t="s">
        <v>8267</v>
      </c>
      <c r="M3903">
        <f t="shared" si="240"/>
        <v>1</v>
      </c>
      <c r="N3903" s="12" t="s">
        <v>8315</v>
      </c>
      <c r="O3903" t="s">
        <v>8316</v>
      </c>
      <c r="P3903" s="13">
        <f t="shared" si="241"/>
        <v>42317.826377314821</v>
      </c>
      <c r="Q3903" s="13">
        <f t="shared" si="242"/>
        <v>42357.826377314821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>
        <v>31</v>
      </c>
      <c r="L3904" t="s">
        <v>8267</v>
      </c>
      <c r="M3904">
        <f t="shared" si="240"/>
        <v>49</v>
      </c>
      <c r="N3904" s="12" t="s">
        <v>8315</v>
      </c>
      <c r="O3904" t="s">
        <v>8316</v>
      </c>
      <c r="P3904" s="13">
        <f t="shared" si="241"/>
        <v>42663.468078703707</v>
      </c>
      <c r="Q3904" s="13">
        <f t="shared" si="242"/>
        <v>42688.509745370371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>
        <v>0</v>
      </c>
      <c r="L3905" t="s">
        <v>8267</v>
      </c>
      <c r="M3905">
        <f t="shared" si="240"/>
        <v>0</v>
      </c>
      <c r="N3905" s="12" t="s">
        <v>8315</v>
      </c>
      <c r="O3905" t="s">
        <v>8316</v>
      </c>
      <c r="P3905" s="13">
        <f t="shared" si="241"/>
        <v>42186.01116898148</v>
      </c>
      <c r="Q3905" s="13">
        <f t="shared" si="242"/>
        <v>42230.818055555559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>
        <v>2</v>
      </c>
      <c r="L3906" t="s">
        <v>8267</v>
      </c>
      <c r="M3906">
        <f t="shared" ref="M3906:M3969" si="244">ROUND(E3906/D3906*100,0)</f>
        <v>0</v>
      </c>
      <c r="N3906" s="12" t="s">
        <v>8315</v>
      </c>
      <c r="O3906" t="s">
        <v>8316</v>
      </c>
      <c r="P3906" s="13">
        <f t="shared" ref="P3906:P3969" si="245">(((J3906/60)/60)/24)+DATE(1970,1,1)</f>
        <v>42095.229166666672</v>
      </c>
      <c r="Q3906" s="13">
        <f t="shared" ref="Q3906:Q3969" si="246">(((I3906/60)/60)/24)+DATE(1970,1,1)</f>
        <v>42109.211111111115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>
        <v>7</v>
      </c>
      <c r="L3907" t="s">
        <v>8267</v>
      </c>
      <c r="M3907">
        <f t="shared" si="244"/>
        <v>12</v>
      </c>
      <c r="N3907" s="12" t="s">
        <v>8315</v>
      </c>
      <c r="O3907" t="s">
        <v>8316</v>
      </c>
      <c r="P3907" s="13">
        <f t="shared" si="245"/>
        <v>42124.623877314814</v>
      </c>
      <c r="Q3907" s="13">
        <f t="shared" si="246"/>
        <v>42166.958333333328</v>
      </c>
      <c r="R3907">
        <f t="shared" ref="R3907:R3970" si="247">YEAR(P3907)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>
        <v>16</v>
      </c>
      <c r="L3908" t="s">
        <v>8267</v>
      </c>
      <c r="M3908">
        <f t="shared" si="244"/>
        <v>67</v>
      </c>
      <c r="N3908" s="12" t="s">
        <v>8315</v>
      </c>
      <c r="O3908" t="s">
        <v>8316</v>
      </c>
      <c r="P3908" s="13">
        <f t="shared" si="245"/>
        <v>42143.917743055557</v>
      </c>
      <c r="Q3908" s="13">
        <f t="shared" si="246"/>
        <v>42181.559027777781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>
        <v>4</v>
      </c>
      <c r="L3909" t="s">
        <v>8267</v>
      </c>
      <c r="M3909">
        <f t="shared" si="244"/>
        <v>15</v>
      </c>
      <c r="N3909" s="12" t="s">
        <v>8315</v>
      </c>
      <c r="O3909" t="s">
        <v>8316</v>
      </c>
      <c r="P3909" s="13">
        <f t="shared" si="245"/>
        <v>41906.819513888891</v>
      </c>
      <c r="Q3909" s="13">
        <f t="shared" si="246"/>
        <v>41938.838888888888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>
        <v>4</v>
      </c>
      <c r="L3910" t="s">
        <v>8267</v>
      </c>
      <c r="M3910">
        <f t="shared" si="244"/>
        <v>9</v>
      </c>
      <c r="N3910" s="12" t="s">
        <v>8315</v>
      </c>
      <c r="O3910" t="s">
        <v>8316</v>
      </c>
      <c r="P3910" s="13">
        <f t="shared" si="245"/>
        <v>41834.135370370372</v>
      </c>
      <c r="Q3910" s="13">
        <f t="shared" si="246"/>
        <v>41849.135370370372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>
        <v>4</v>
      </c>
      <c r="L3911" t="s">
        <v>8267</v>
      </c>
      <c r="M3911">
        <f t="shared" si="244"/>
        <v>0</v>
      </c>
      <c r="N3911" s="12" t="s">
        <v>8315</v>
      </c>
      <c r="O3911" t="s">
        <v>8316</v>
      </c>
      <c r="P3911" s="13">
        <f t="shared" si="245"/>
        <v>41863.359282407408</v>
      </c>
      <c r="Q3911" s="13">
        <f t="shared" si="246"/>
        <v>41893.359282407408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>
        <v>3</v>
      </c>
      <c r="L3912" t="s">
        <v>8267</v>
      </c>
      <c r="M3912">
        <f t="shared" si="244"/>
        <v>3</v>
      </c>
      <c r="N3912" s="12" t="s">
        <v>8315</v>
      </c>
      <c r="O3912" t="s">
        <v>8316</v>
      </c>
      <c r="P3912" s="13">
        <f t="shared" si="245"/>
        <v>42224.756909722222</v>
      </c>
      <c r="Q3912" s="13">
        <f t="shared" si="246"/>
        <v>42254.756909722222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>
        <v>36</v>
      </c>
      <c r="L3913" t="s">
        <v>8267</v>
      </c>
      <c r="M3913">
        <f t="shared" si="244"/>
        <v>37</v>
      </c>
      <c r="N3913" s="12" t="s">
        <v>8315</v>
      </c>
      <c r="O3913" t="s">
        <v>8316</v>
      </c>
      <c r="P3913" s="13">
        <f t="shared" si="245"/>
        <v>41939.8122337963</v>
      </c>
      <c r="Q3913" s="13">
        <f t="shared" si="246"/>
        <v>41969.853900462964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>
        <v>1</v>
      </c>
      <c r="L3914" t="s">
        <v>8267</v>
      </c>
      <c r="M3914">
        <f t="shared" si="244"/>
        <v>0</v>
      </c>
      <c r="N3914" s="12" t="s">
        <v>8315</v>
      </c>
      <c r="O3914" t="s">
        <v>8316</v>
      </c>
      <c r="P3914" s="13">
        <f t="shared" si="245"/>
        <v>42059.270023148143</v>
      </c>
      <c r="Q3914" s="13">
        <f t="shared" si="246"/>
        <v>42119.190972222219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>
        <v>7</v>
      </c>
      <c r="L3915" t="s">
        <v>8267</v>
      </c>
      <c r="M3915">
        <f t="shared" si="244"/>
        <v>10</v>
      </c>
      <c r="N3915" s="12" t="s">
        <v>8315</v>
      </c>
      <c r="O3915" t="s">
        <v>8316</v>
      </c>
      <c r="P3915" s="13">
        <f t="shared" si="245"/>
        <v>42308.211215277777</v>
      </c>
      <c r="Q3915" s="13">
        <f t="shared" si="246"/>
        <v>42338.252881944441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>
        <v>27</v>
      </c>
      <c r="L3916" t="s">
        <v>8267</v>
      </c>
      <c r="M3916">
        <f t="shared" si="244"/>
        <v>36</v>
      </c>
      <c r="N3916" s="12" t="s">
        <v>8315</v>
      </c>
      <c r="O3916" t="s">
        <v>8316</v>
      </c>
      <c r="P3916" s="13">
        <f t="shared" si="245"/>
        <v>42114.818935185183</v>
      </c>
      <c r="Q3916" s="13">
        <f t="shared" si="246"/>
        <v>42134.957638888889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>
        <v>1</v>
      </c>
      <c r="L3917" t="s">
        <v>8267</v>
      </c>
      <c r="M3917">
        <f t="shared" si="244"/>
        <v>0</v>
      </c>
      <c r="N3917" s="12" t="s">
        <v>8315</v>
      </c>
      <c r="O3917" t="s">
        <v>8316</v>
      </c>
      <c r="P3917" s="13">
        <f t="shared" si="245"/>
        <v>42492.98505787037</v>
      </c>
      <c r="Q3917" s="13">
        <f t="shared" si="246"/>
        <v>42522.98505787037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>
        <v>0</v>
      </c>
      <c r="L3918" t="s">
        <v>8267</v>
      </c>
      <c r="M3918">
        <f t="shared" si="244"/>
        <v>0</v>
      </c>
      <c r="N3918" s="12" t="s">
        <v>8315</v>
      </c>
      <c r="O3918" t="s">
        <v>8316</v>
      </c>
      <c r="P3918" s="13">
        <f t="shared" si="245"/>
        <v>42494.471666666665</v>
      </c>
      <c r="Q3918" s="13">
        <f t="shared" si="246"/>
        <v>42524.471666666665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>
        <v>1</v>
      </c>
      <c r="L3919" t="s">
        <v>8267</v>
      </c>
      <c r="M3919">
        <f t="shared" si="244"/>
        <v>0</v>
      </c>
      <c r="N3919" s="12" t="s">
        <v>8315</v>
      </c>
      <c r="O3919" t="s">
        <v>8316</v>
      </c>
      <c r="P3919" s="13">
        <f t="shared" si="245"/>
        <v>41863.527326388888</v>
      </c>
      <c r="Q3919" s="13">
        <f t="shared" si="246"/>
        <v>41893.527326388888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>
        <v>3</v>
      </c>
      <c r="L3920" t="s">
        <v>8267</v>
      </c>
      <c r="M3920">
        <f t="shared" si="244"/>
        <v>0</v>
      </c>
      <c r="N3920" s="12" t="s">
        <v>8315</v>
      </c>
      <c r="O3920" t="s">
        <v>8316</v>
      </c>
      <c r="P3920" s="13">
        <f t="shared" si="245"/>
        <v>41843.664618055554</v>
      </c>
      <c r="Q3920" s="13">
        <f t="shared" si="246"/>
        <v>41855.666666666664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>
        <v>3</v>
      </c>
      <c r="L3921" t="s">
        <v>8267</v>
      </c>
      <c r="M3921">
        <f t="shared" si="244"/>
        <v>2</v>
      </c>
      <c r="N3921" s="12" t="s">
        <v>8315</v>
      </c>
      <c r="O3921" t="s">
        <v>8316</v>
      </c>
      <c r="P3921" s="13">
        <f t="shared" si="245"/>
        <v>42358.684872685189</v>
      </c>
      <c r="Q3921" s="13">
        <f t="shared" si="246"/>
        <v>42387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>
        <v>3</v>
      </c>
      <c r="L3922" t="s">
        <v>8267</v>
      </c>
      <c r="M3922">
        <f t="shared" si="244"/>
        <v>5</v>
      </c>
      <c r="N3922" s="12" t="s">
        <v>8315</v>
      </c>
      <c r="O3922" t="s">
        <v>8316</v>
      </c>
      <c r="P3922" s="13">
        <f t="shared" si="245"/>
        <v>42657.38726851852</v>
      </c>
      <c r="Q3922" s="13">
        <f t="shared" si="246"/>
        <v>42687.428935185191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>
        <v>0</v>
      </c>
      <c r="L3923" t="s">
        <v>8267</v>
      </c>
      <c r="M3923">
        <f t="shared" si="244"/>
        <v>0</v>
      </c>
      <c r="N3923" s="12" t="s">
        <v>8315</v>
      </c>
      <c r="O3923" t="s">
        <v>8316</v>
      </c>
      <c r="P3923" s="13">
        <f t="shared" si="245"/>
        <v>41926.542303240742</v>
      </c>
      <c r="Q3923" s="13">
        <f t="shared" si="246"/>
        <v>41938.75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>
        <v>6</v>
      </c>
      <c r="L3924" t="s">
        <v>8267</v>
      </c>
      <c r="M3924">
        <f t="shared" si="244"/>
        <v>8</v>
      </c>
      <c r="N3924" s="12" t="s">
        <v>8315</v>
      </c>
      <c r="O3924" t="s">
        <v>8316</v>
      </c>
      <c r="P3924" s="13">
        <f t="shared" si="245"/>
        <v>42020.768634259264</v>
      </c>
      <c r="Q3924" s="13">
        <f t="shared" si="246"/>
        <v>42065.958333333328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>
        <v>17</v>
      </c>
      <c r="L3925" t="s">
        <v>8267</v>
      </c>
      <c r="M3925">
        <f t="shared" si="244"/>
        <v>12</v>
      </c>
      <c r="N3925" s="12" t="s">
        <v>8315</v>
      </c>
      <c r="O3925" t="s">
        <v>8316</v>
      </c>
      <c r="P3925" s="13">
        <f t="shared" si="245"/>
        <v>42075.979988425926</v>
      </c>
      <c r="Q3925" s="13">
        <f t="shared" si="246"/>
        <v>42103.979988425926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>
        <v>40</v>
      </c>
      <c r="L3926" t="s">
        <v>8267</v>
      </c>
      <c r="M3926">
        <f t="shared" si="244"/>
        <v>15</v>
      </c>
      <c r="N3926" s="12" t="s">
        <v>8315</v>
      </c>
      <c r="O3926" t="s">
        <v>8316</v>
      </c>
      <c r="P3926" s="13">
        <f t="shared" si="245"/>
        <v>41786.959745370368</v>
      </c>
      <c r="Q3926" s="13">
        <f t="shared" si="246"/>
        <v>41816.959745370368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>
        <v>3</v>
      </c>
      <c r="L3927" t="s">
        <v>8267</v>
      </c>
      <c r="M3927">
        <f t="shared" si="244"/>
        <v>10</v>
      </c>
      <c r="N3927" s="12" t="s">
        <v>8315</v>
      </c>
      <c r="O3927" t="s">
        <v>8316</v>
      </c>
      <c r="P3927" s="13">
        <f t="shared" si="245"/>
        <v>41820.870821759258</v>
      </c>
      <c r="Q3927" s="13">
        <f t="shared" si="246"/>
        <v>41850.870821759258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>
        <v>1</v>
      </c>
      <c r="L3928" t="s">
        <v>8267</v>
      </c>
      <c r="M3928">
        <f t="shared" si="244"/>
        <v>0</v>
      </c>
      <c r="N3928" s="12" t="s">
        <v>8315</v>
      </c>
      <c r="O3928" t="s">
        <v>8316</v>
      </c>
      <c r="P3928" s="13">
        <f t="shared" si="245"/>
        <v>41970.085046296299</v>
      </c>
      <c r="Q3928" s="13">
        <f t="shared" si="246"/>
        <v>42000.085046296299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>
        <v>2</v>
      </c>
      <c r="L3929" t="s">
        <v>8267</v>
      </c>
      <c r="M3929">
        <f t="shared" si="244"/>
        <v>1</v>
      </c>
      <c r="N3929" s="12" t="s">
        <v>8315</v>
      </c>
      <c r="O3929" t="s">
        <v>8316</v>
      </c>
      <c r="P3929" s="13">
        <f t="shared" si="245"/>
        <v>41830.267407407409</v>
      </c>
      <c r="Q3929" s="13">
        <f t="shared" si="246"/>
        <v>41860.267407407409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>
        <v>7</v>
      </c>
      <c r="L3930" t="s">
        <v>8267</v>
      </c>
      <c r="M3930">
        <f t="shared" si="244"/>
        <v>13</v>
      </c>
      <c r="N3930" s="12" t="s">
        <v>8315</v>
      </c>
      <c r="O3930" t="s">
        <v>8316</v>
      </c>
      <c r="P3930" s="13">
        <f t="shared" si="245"/>
        <v>42265.683182870373</v>
      </c>
      <c r="Q3930" s="13">
        <f t="shared" si="246"/>
        <v>42293.207638888889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>
        <v>14</v>
      </c>
      <c r="L3931" t="s">
        <v>8267</v>
      </c>
      <c r="M3931">
        <f t="shared" si="244"/>
        <v>2</v>
      </c>
      <c r="N3931" s="12" t="s">
        <v>8315</v>
      </c>
      <c r="O3931" t="s">
        <v>8316</v>
      </c>
      <c r="P3931" s="13">
        <f t="shared" si="245"/>
        <v>42601.827141203699</v>
      </c>
      <c r="Q3931" s="13">
        <f t="shared" si="246"/>
        <v>42631.827141203699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>
        <v>0</v>
      </c>
      <c r="L3932" t="s">
        <v>8267</v>
      </c>
      <c r="M3932">
        <f t="shared" si="244"/>
        <v>0</v>
      </c>
      <c r="N3932" s="12" t="s">
        <v>8315</v>
      </c>
      <c r="O3932" t="s">
        <v>8316</v>
      </c>
      <c r="P3932" s="13">
        <f t="shared" si="245"/>
        <v>42433.338749999995</v>
      </c>
      <c r="Q3932" s="13">
        <f t="shared" si="246"/>
        <v>42461.25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>
        <v>0</v>
      </c>
      <c r="L3933" t="s">
        <v>8267</v>
      </c>
      <c r="M3933">
        <f t="shared" si="244"/>
        <v>0</v>
      </c>
      <c r="N3933" s="12" t="s">
        <v>8315</v>
      </c>
      <c r="O3933" t="s">
        <v>8316</v>
      </c>
      <c r="P3933" s="13">
        <f t="shared" si="245"/>
        <v>42228.151701388888</v>
      </c>
      <c r="Q3933" s="13">
        <f t="shared" si="246"/>
        <v>42253.151701388888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>
        <v>1</v>
      </c>
      <c r="L3934" t="s">
        <v>8267</v>
      </c>
      <c r="M3934">
        <f t="shared" si="244"/>
        <v>0</v>
      </c>
      <c r="N3934" s="12" t="s">
        <v>8315</v>
      </c>
      <c r="O3934" t="s">
        <v>8316</v>
      </c>
      <c r="P3934" s="13">
        <f t="shared" si="245"/>
        <v>42415.168564814812</v>
      </c>
      <c r="Q3934" s="13">
        <f t="shared" si="246"/>
        <v>42445.126898148148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>
        <v>12</v>
      </c>
      <c r="L3935" t="s">
        <v>8267</v>
      </c>
      <c r="M3935">
        <f t="shared" si="244"/>
        <v>16</v>
      </c>
      <c r="N3935" s="12" t="s">
        <v>8315</v>
      </c>
      <c r="O3935" t="s">
        <v>8316</v>
      </c>
      <c r="P3935" s="13">
        <f t="shared" si="245"/>
        <v>42538.968310185184</v>
      </c>
      <c r="Q3935" s="13">
        <f t="shared" si="246"/>
        <v>42568.029861111107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>
        <v>12</v>
      </c>
      <c r="L3936" t="s">
        <v>8267</v>
      </c>
      <c r="M3936">
        <f t="shared" si="244"/>
        <v>11</v>
      </c>
      <c r="N3936" s="12" t="s">
        <v>8315</v>
      </c>
      <c r="O3936" t="s">
        <v>8316</v>
      </c>
      <c r="P3936" s="13">
        <f t="shared" si="245"/>
        <v>42233.671747685185</v>
      </c>
      <c r="Q3936" s="13">
        <f t="shared" si="246"/>
        <v>42278.541666666672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>
        <v>23</v>
      </c>
      <c r="L3937" t="s">
        <v>8267</v>
      </c>
      <c r="M3937">
        <f t="shared" si="244"/>
        <v>44</v>
      </c>
      <c r="N3937" s="12" t="s">
        <v>8315</v>
      </c>
      <c r="O3937" t="s">
        <v>8316</v>
      </c>
      <c r="P3937" s="13">
        <f t="shared" si="245"/>
        <v>42221.656782407401</v>
      </c>
      <c r="Q3937" s="13">
        <f t="shared" si="246"/>
        <v>42281.656782407401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>
        <v>0</v>
      </c>
      <c r="L3938" t="s">
        <v>8267</v>
      </c>
      <c r="M3938">
        <f t="shared" si="244"/>
        <v>0</v>
      </c>
      <c r="N3938" s="12" t="s">
        <v>8315</v>
      </c>
      <c r="O3938" t="s">
        <v>8316</v>
      </c>
      <c r="P3938" s="13">
        <f t="shared" si="245"/>
        <v>42675.262962962966</v>
      </c>
      <c r="Q3938" s="13">
        <f t="shared" si="246"/>
        <v>42705.304629629631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>
        <v>10</v>
      </c>
      <c r="L3939" t="s">
        <v>8267</v>
      </c>
      <c r="M3939">
        <f t="shared" si="244"/>
        <v>86</v>
      </c>
      <c r="N3939" s="12" t="s">
        <v>8315</v>
      </c>
      <c r="O3939" t="s">
        <v>8316</v>
      </c>
      <c r="P3939" s="13">
        <f t="shared" si="245"/>
        <v>42534.631481481483</v>
      </c>
      <c r="Q3939" s="13">
        <f t="shared" si="246"/>
        <v>42562.631481481483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>
        <v>5</v>
      </c>
      <c r="L3940" t="s">
        <v>8267</v>
      </c>
      <c r="M3940">
        <f t="shared" si="244"/>
        <v>12</v>
      </c>
      <c r="N3940" s="12" t="s">
        <v>8315</v>
      </c>
      <c r="O3940" t="s">
        <v>8316</v>
      </c>
      <c r="P3940" s="13">
        <f t="shared" si="245"/>
        <v>42151.905717592599</v>
      </c>
      <c r="Q3940" s="13">
        <f t="shared" si="246"/>
        <v>42182.905717592599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>
        <v>1</v>
      </c>
      <c r="L3941" t="s">
        <v>8267</v>
      </c>
      <c r="M3941">
        <f t="shared" si="244"/>
        <v>0</v>
      </c>
      <c r="N3941" s="12" t="s">
        <v>8315</v>
      </c>
      <c r="O3941" t="s">
        <v>8316</v>
      </c>
      <c r="P3941" s="13">
        <f t="shared" si="245"/>
        <v>41915.400219907409</v>
      </c>
      <c r="Q3941" s="13">
        <f t="shared" si="246"/>
        <v>41919.1875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>
        <v>2</v>
      </c>
      <c r="L3942" t="s">
        <v>8267</v>
      </c>
      <c r="M3942">
        <f t="shared" si="244"/>
        <v>0</v>
      </c>
      <c r="N3942" s="12" t="s">
        <v>8315</v>
      </c>
      <c r="O3942" t="s">
        <v>8316</v>
      </c>
      <c r="P3942" s="13">
        <f t="shared" si="245"/>
        <v>41961.492488425924</v>
      </c>
      <c r="Q3942" s="13">
        <f t="shared" si="246"/>
        <v>42006.492488425924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>
        <v>2</v>
      </c>
      <c r="L3943" t="s">
        <v>8267</v>
      </c>
      <c r="M3943">
        <f t="shared" si="244"/>
        <v>1</v>
      </c>
      <c r="N3943" s="12" t="s">
        <v>8315</v>
      </c>
      <c r="O3943" t="s">
        <v>8316</v>
      </c>
      <c r="P3943" s="13">
        <f t="shared" si="245"/>
        <v>41940.587233796294</v>
      </c>
      <c r="Q3943" s="13">
        <f t="shared" si="246"/>
        <v>41968.041666666672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>
        <v>0</v>
      </c>
      <c r="L3944" t="s">
        <v>8267</v>
      </c>
      <c r="M3944">
        <f t="shared" si="244"/>
        <v>0</v>
      </c>
      <c r="N3944" s="12" t="s">
        <v>8315</v>
      </c>
      <c r="O3944" t="s">
        <v>8316</v>
      </c>
      <c r="P3944" s="13">
        <f t="shared" si="245"/>
        <v>42111.904097222221</v>
      </c>
      <c r="Q3944" s="13">
        <f t="shared" si="246"/>
        <v>42171.904097222221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>
        <v>13</v>
      </c>
      <c r="L3945" t="s">
        <v>8267</v>
      </c>
      <c r="M3945">
        <f t="shared" si="244"/>
        <v>36</v>
      </c>
      <c r="N3945" s="12" t="s">
        <v>8315</v>
      </c>
      <c r="O3945" t="s">
        <v>8316</v>
      </c>
      <c r="P3945" s="13">
        <f t="shared" si="245"/>
        <v>42279.778564814813</v>
      </c>
      <c r="Q3945" s="13">
        <f t="shared" si="246"/>
        <v>42310.701388888891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>
        <v>0</v>
      </c>
      <c r="L3946" t="s">
        <v>8267</v>
      </c>
      <c r="M3946">
        <f t="shared" si="244"/>
        <v>0</v>
      </c>
      <c r="N3946" s="12" t="s">
        <v>8315</v>
      </c>
      <c r="O3946" t="s">
        <v>8316</v>
      </c>
      <c r="P3946" s="13">
        <f t="shared" si="245"/>
        <v>42213.662905092591</v>
      </c>
      <c r="Q3946" s="13">
        <f t="shared" si="246"/>
        <v>42243.662905092591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>
        <v>1</v>
      </c>
      <c r="L3947" t="s">
        <v>8267</v>
      </c>
      <c r="M3947">
        <f t="shared" si="244"/>
        <v>0</v>
      </c>
      <c r="N3947" s="12" t="s">
        <v>8315</v>
      </c>
      <c r="O3947" t="s">
        <v>8316</v>
      </c>
      <c r="P3947" s="13">
        <f t="shared" si="245"/>
        <v>42109.801712962959</v>
      </c>
      <c r="Q3947" s="13">
        <f t="shared" si="246"/>
        <v>42139.801712962959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>
        <v>5</v>
      </c>
      <c r="L3948" t="s">
        <v>8267</v>
      </c>
      <c r="M3948">
        <f t="shared" si="244"/>
        <v>3</v>
      </c>
      <c r="N3948" s="12" t="s">
        <v>8315</v>
      </c>
      <c r="O3948" t="s">
        <v>8316</v>
      </c>
      <c r="P3948" s="13">
        <f t="shared" si="245"/>
        <v>42031.833587962959</v>
      </c>
      <c r="Q3948" s="13">
        <f t="shared" si="246"/>
        <v>42063.333333333328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>
        <v>2</v>
      </c>
      <c r="L3949" t="s">
        <v>8267</v>
      </c>
      <c r="M3949">
        <f t="shared" si="244"/>
        <v>3</v>
      </c>
      <c r="N3949" s="12" t="s">
        <v>8315</v>
      </c>
      <c r="O3949" t="s">
        <v>8316</v>
      </c>
      <c r="P3949" s="13">
        <f t="shared" si="245"/>
        <v>42615.142870370371</v>
      </c>
      <c r="Q3949" s="13">
        <f t="shared" si="246"/>
        <v>42645.142870370371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>
        <v>0</v>
      </c>
      <c r="L3950" t="s">
        <v>8267</v>
      </c>
      <c r="M3950">
        <f t="shared" si="244"/>
        <v>0</v>
      </c>
      <c r="N3950" s="12" t="s">
        <v>8315</v>
      </c>
      <c r="O3950" t="s">
        <v>8316</v>
      </c>
      <c r="P3950" s="13">
        <f t="shared" si="245"/>
        <v>41829.325497685182</v>
      </c>
      <c r="Q3950" s="13">
        <f t="shared" si="246"/>
        <v>41889.325497685182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>
        <v>32</v>
      </c>
      <c r="L3951" t="s">
        <v>8267</v>
      </c>
      <c r="M3951">
        <f t="shared" si="244"/>
        <v>16</v>
      </c>
      <c r="N3951" s="12" t="s">
        <v>8315</v>
      </c>
      <c r="O3951" t="s">
        <v>8316</v>
      </c>
      <c r="P3951" s="13">
        <f t="shared" si="245"/>
        <v>42016.120613425926</v>
      </c>
      <c r="Q3951" s="13">
        <f t="shared" si="246"/>
        <v>42046.120613425926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>
        <v>1</v>
      </c>
      <c r="L3952" t="s">
        <v>8267</v>
      </c>
      <c r="M3952">
        <f t="shared" si="244"/>
        <v>1</v>
      </c>
      <c r="N3952" s="12" t="s">
        <v>8315</v>
      </c>
      <c r="O3952" t="s">
        <v>8316</v>
      </c>
      <c r="P3952" s="13">
        <f t="shared" si="245"/>
        <v>42439.702314814815</v>
      </c>
      <c r="Q3952" s="13">
        <f t="shared" si="246"/>
        <v>42468.774305555555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>
        <v>1</v>
      </c>
      <c r="L3953" t="s">
        <v>8267</v>
      </c>
      <c r="M3953">
        <f t="shared" si="244"/>
        <v>0</v>
      </c>
      <c r="N3953" s="12" t="s">
        <v>8315</v>
      </c>
      <c r="O3953" t="s">
        <v>8316</v>
      </c>
      <c r="P3953" s="13">
        <f t="shared" si="245"/>
        <v>42433.825717592597</v>
      </c>
      <c r="Q3953" s="13">
        <f t="shared" si="246"/>
        <v>42493.784050925926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>
        <v>1</v>
      </c>
      <c r="L3954" t="s">
        <v>8267</v>
      </c>
      <c r="M3954">
        <f t="shared" si="244"/>
        <v>0</v>
      </c>
      <c r="N3954" s="12" t="s">
        <v>8315</v>
      </c>
      <c r="O3954" t="s">
        <v>8316</v>
      </c>
      <c r="P3954" s="13">
        <f t="shared" si="245"/>
        <v>42243.790393518517</v>
      </c>
      <c r="Q3954" s="13">
        <f t="shared" si="246"/>
        <v>42303.790393518517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>
        <v>0</v>
      </c>
      <c r="L3955" t="s">
        <v>8267</v>
      </c>
      <c r="M3955">
        <f t="shared" si="244"/>
        <v>0</v>
      </c>
      <c r="N3955" s="12" t="s">
        <v>8315</v>
      </c>
      <c r="O3955" t="s">
        <v>8316</v>
      </c>
      <c r="P3955" s="13">
        <f t="shared" si="245"/>
        <v>42550.048449074078</v>
      </c>
      <c r="Q3955" s="13">
        <f t="shared" si="246"/>
        <v>42580.978472222225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>
        <v>0</v>
      </c>
      <c r="L3956" t="s">
        <v>8267</v>
      </c>
      <c r="M3956">
        <f t="shared" si="244"/>
        <v>0</v>
      </c>
      <c r="N3956" s="12" t="s">
        <v>8315</v>
      </c>
      <c r="O3956" t="s">
        <v>8316</v>
      </c>
      <c r="P3956" s="13">
        <f t="shared" si="245"/>
        <v>41774.651203703703</v>
      </c>
      <c r="Q3956" s="13">
        <f t="shared" si="246"/>
        <v>41834.651203703703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>
        <v>8</v>
      </c>
      <c r="L3957" t="s">
        <v>8267</v>
      </c>
      <c r="M3957">
        <f t="shared" si="244"/>
        <v>24</v>
      </c>
      <c r="N3957" s="12" t="s">
        <v>8315</v>
      </c>
      <c r="O3957" t="s">
        <v>8316</v>
      </c>
      <c r="P3957" s="13">
        <f t="shared" si="245"/>
        <v>42306.848854166667</v>
      </c>
      <c r="Q3957" s="13">
        <f t="shared" si="246"/>
        <v>42336.890520833331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>
        <v>0</v>
      </c>
      <c r="L3958" t="s">
        <v>8267</v>
      </c>
      <c r="M3958">
        <f t="shared" si="244"/>
        <v>0</v>
      </c>
      <c r="N3958" s="12" t="s">
        <v>8315</v>
      </c>
      <c r="O3958" t="s">
        <v>8316</v>
      </c>
      <c r="P3958" s="13">
        <f t="shared" si="245"/>
        <v>42457.932025462964</v>
      </c>
      <c r="Q3958" s="13">
        <f t="shared" si="246"/>
        <v>42485.013888888891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>
        <v>1</v>
      </c>
      <c r="L3959" t="s">
        <v>8267</v>
      </c>
      <c r="M3959">
        <f t="shared" si="244"/>
        <v>0</v>
      </c>
      <c r="N3959" s="12" t="s">
        <v>8315</v>
      </c>
      <c r="O3959" t="s">
        <v>8316</v>
      </c>
      <c r="P3959" s="13">
        <f t="shared" si="245"/>
        <v>42513.976319444439</v>
      </c>
      <c r="Q3959" s="13">
        <f t="shared" si="246"/>
        <v>42559.976319444439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>
        <v>16</v>
      </c>
      <c r="L3960" t="s">
        <v>8267</v>
      </c>
      <c r="M3960">
        <f t="shared" si="244"/>
        <v>32</v>
      </c>
      <c r="N3960" s="12" t="s">
        <v>8315</v>
      </c>
      <c r="O3960" t="s">
        <v>8316</v>
      </c>
      <c r="P3960" s="13">
        <f t="shared" si="245"/>
        <v>41816.950370370374</v>
      </c>
      <c r="Q3960" s="13">
        <f t="shared" si="246"/>
        <v>41853.583333333336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>
        <v>12</v>
      </c>
      <c r="L3961" t="s">
        <v>8267</v>
      </c>
      <c r="M3961">
        <f t="shared" si="244"/>
        <v>24</v>
      </c>
      <c r="N3961" s="12" t="s">
        <v>8315</v>
      </c>
      <c r="O3961" t="s">
        <v>8316</v>
      </c>
      <c r="P3961" s="13">
        <f t="shared" si="245"/>
        <v>41880.788842592592</v>
      </c>
      <c r="Q3961" s="13">
        <f t="shared" si="246"/>
        <v>41910.788842592592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>
        <v>4</v>
      </c>
      <c r="L3962" t="s">
        <v>8267</v>
      </c>
      <c r="M3962">
        <f t="shared" si="244"/>
        <v>2</v>
      </c>
      <c r="N3962" s="12" t="s">
        <v>8315</v>
      </c>
      <c r="O3962" t="s">
        <v>8316</v>
      </c>
      <c r="P3962" s="13">
        <f t="shared" si="245"/>
        <v>42342.845555555556</v>
      </c>
      <c r="Q3962" s="13">
        <f t="shared" si="246"/>
        <v>42372.845555555556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>
        <v>2</v>
      </c>
      <c r="L3963" t="s">
        <v>8267</v>
      </c>
      <c r="M3963">
        <f t="shared" si="244"/>
        <v>0</v>
      </c>
      <c r="N3963" s="12" t="s">
        <v>8315</v>
      </c>
      <c r="O3963" t="s">
        <v>8316</v>
      </c>
      <c r="P3963" s="13">
        <f t="shared" si="245"/>
        <v>41745.891319444447</v>
      </c>
      <c r="Q3963" s="13">
        <f t="shared" si="246"/>
        <v>41767.891319444447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>
        <v>3</v>
      </c>
      <c r="L3964" t="s">
        <v>8267</v>
      </c>
      <c r="M3964">
        <f t="shared" si="244"/>
        <v>3</v>
      </c>
      <c r="N3964" s="12" t="s">
        <v>8315</v>
      </c>
      <c r="O3964" t="s">
        <v>8316</v>
      </c>
      <c r="P3964" s="13">
        <f t="shared" si="245"/>
        <v>42311.621458333335</v>
      </c>
      <c r="Q3964" s="13">
        <f t="shared" si="246"/>
        <v>42336.621458333335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>
        <v>0</v>
      </c>
      <c r="L3965" t="s">
        <v>8267</v>
      </c>
      <c r="M3965">
        <f t="shared" si="244"/>
        <v>0</v>
      </c>
      <c r="N3965" s="12" t="s">
        <v>8315</v>
      </c>
      <c r="O3965" t="s">
        <v>8316</v>
      </c>
      <c r="P3965" s="13">
        <f t="shared" si="245"/>
        <v>42296.154131944444</v>
      </c>
      <c r="Q3965" s="13">
        <f t="shared" si="246"/>
        <v>42326.195798611108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>
        <v>3</v>
      </c>
      <c r="L3966" t="s">
        <v>8267</v>
      </c>
      <c r="M3966">
        <f t="shared" si="244"/>
        <v>6</v>
      </c>
      <c r="N3966" s="12" t="s">
        <v>8315</v>
      </c>
      <c r="O3966" t="s">
        <v>8316</v>
      </c>
      <c r="P3966" s="13">
        <f t="shared" si="245"/>
        <v>42053.722060185188</v>
      </c>
      <c r="Q3966" s="13">
        <f t="shared" si="246"/>
        <v>42113.680393518516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>
        <v>4</v>
      </c>
      <c r="L3967" t="s">
        <v>8267</v>
      </c>
      <c r="M3967">
        <f t="shared" si="244"/>
        <v>14</v>
      </c>
      <c r="N3967" s="12" t="s">
        <v>8315</v>
      </c>
      <c r="O3967" t="s">
        <v>8316</v>
      </c>
      <c r="P3967" s="13">
        <f t="shared" si="245"/>
        <v>42414.235879629632</v>
      </c>
      <c r="Q3967" s="13">
        <f t="shared" si="246"/>
        <v>42474.194212962961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>
        <v>2</v>
      </c>
      <c r="L3968" t="s">
        <v>8267</v>
      </c>
      <c r="M3968">
        <f t="shared" si="244"/>
        <v>1</v>
      </c>
      <c r="N3968" s="12" t="s">
        <v>8315</v>
      </c>
      <c r="O3968" t="s">
        <v>8316</v>
      </c>
      <c r="P3968" s="13">
        <f t="shared" si="245"/>
        <v>41801.711550925924</v>
      </c>
      <c r="Q3968" s="13">
        <f t="shared" si="246"/>
        <v>41844.124305555553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>
        <v>10</v>
      </c>
      <c r="L3969" t="s">
        <v>8267</v>
      </c>
      <c r="M3969">
        <f t="shared" si="244"/>
        <v>24</v>
      </c>
      <c r="N3969" s="12" t="s">
        <v>8315</v>
      </c>
      <c r="O3969" t="s">
        <v>8316</v>
      </c>
      <c r="P3969" s="13">
        <f t="shared" si="245"/>
        <v>42770.290590277778</v>
      </c>
      <c r="Q3969" s="13">
        <f t="shared" si="246"/>
        <v>42800.290590277778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>
        <v>11</v>
      </c>
      <c r="L3970" t="s">
        <v>8267</v>
      </c>
      <c r="M3970">
        <f t="shared" ref="M3970:M4033" si="248">ROUND(E3970/D3970*100,0)</f>
        <v>11</v>
      </c>
      <c r="N3970" s="12" t="s">
        <v>8315</v>
      </c>
      <c r="O3970" t="s">
        <v>8316</v>
      </c>
      <c r="P3970" s="13">
        <f t="shared" ref="P3970:P4033" si="249">(((J3970/60)/60)/24)+DATE(1970,1,1)</f>
        <v>42452.815659722226</v>
      </c>
      <c r="Q3970" s="13">
        <f t="shared" ref="Q3970:Q4033" si="250">(((I3970/60)/60)/24)+DATE(1970,1,1)</f>
        <v>42512.815659722226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>
        <v>6</v>
      </c>
      <c r="L3971" t="s">
        <v>8267</v>
      </c>
      <c r="M3971">
        <f t="shared" si="248"/>
        <v>7</v>
      </c>
      <c r="N3971" s="12" t="s">
        <v>8315</v>
      </c>
      <c r="O3971" t="s">
        <v>8316</v>
      </c>
      <c r="P3971" s="13">
        <f t="shared" si="249"/>
        <v>42601.854699074072</v>
      </c>
      <c r="Q3971" s="13">
        <f t="shared" si="250"/>
        <v>42611.163194444445</v>
      </c>
      <c r="R3971">
        <f t="shared" ref="R3971:R4034" si="251">YEAR(P3971)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>
        <v>2</v>
      </c>
      <c r="L3972" t="s">
        <v>8267</v>
      </c>
      <c r="M3972">
        <f t="shared" si="248"/>
        <v>0</v>
      </c>
      <c r="N3972" s="12" t="s">
        <v>8315</v>
      </c>
      <c r="O3972" t="s">
        <v>8316</v>
      </c>
      <c r="P3972" s="13">
        <f t="shared" si="249"/>
        <v>42447.863553240735</v>
      </c>
      <c r="Q3972" s="13">
        <f t="shared" si="250"/>
        <v>42477.863553240735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>
        <v>6</v>
      </c>
      <c r="L3973" t="s">
        <v>8267</v>
      </c>
      <c r="M3973">
        <f t="shared" si="248"/>
        <v>1</v>
      </c>
      <c r="N3973" s="12" t="s">
        <v>8315</v>
      </c>
      <c r="O3973" t="s">
        <v>8316</v>
      </c>
      <c r="P3973" s="13">
        <f t="shared" si="249"/>
        <v>41811.536180555559</v>
      </c>
      <c r="Q3973" s="13">
        <f t="shared" si="250"/>
        <v>41841.536180555559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>
        <v>8</v>
      </c>
      <c r="L3974" t="s">
        <v>8267</v>
      </c>
      <c r="M3974">
        <f t="shared" si="248"/>
        <v>21</v>
      </c>
      <c r="N3974" s="12" t="s">
        <v>8315</v>
      </c>
      <c r="O3974" t="s">
        <v>8316</v>
      </c>
      <c r="P3974" s="13">
        <f t="shared" si="249"/>
        <v>41981.067523148144</v>
      </c>
      <c r="Q3974" s="13">
        <f t="shared" si="250"/>
        <v>42041.067523148144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>
        <v>37</v>
      </c>
      <c r="L3975" t="s">
        <v>8267</v>
      </c>
      <c r="M3975">
        <f t="shared" si="248"/>
        <v>78</v>
      </c>
      <c r="N3975" s="12" t="s">
        <v>8315</v>
      </c>
      <c r="O3975" t="s">
        <v>8316</v>
      </c>
      <c r="P3975" s="13">
        <f t="shared" si="249"/>
        <v>42469.68414351852</v>
      </c>
      <c r="Q3975" s="13">
        <f t="shared" si="250"/>
        <v>42499.166666666672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>
        <v>11</v>
      </c>
      <c r="L3976" t="s">
        <v>8267</v>
      </c>
      <c r="M3976">
        <f t="shared" si="248"/>
        <v>32</v>
      </c>
      <c r="N3976" s="12" t="s">
        <v>8315</v>
      </c>
      <c r="O3976" t="s">
        <v>8316</v>
      </c>
      <c r="P3976" s="13">
        <f t="shared" si="249"/>
        <v>42493.546851851846</v>
      </c>
      <c r="Q3976" s="13">
        <f t="shared" si="250"/>
        <v>42523.546851851846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>
        <v>0</v>
      </c>
      <c r="L3977" t="s">
        <v>8267</v>
      </c>
      <c r="M3977">
        <f t="shared" si="248"/>
        <v>0</v>
      </c>
      <c r="N3977" s="12" t="s">
        <v>8315</v>
      </c>
      <c r="O3977" t="s">
        <v>8316</v>
      </c>
      <c r="P3977" s="13">
        <f t="shared" si="249"/>
        <v>42534.866875</v>
      </c>
      <c r="Q3977" s="13">
        <f t="shared" si="250"/>
        <v>42564.866875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>
        <v>10</v>
      </c>
      <c r="L3978" t="s">
        <v>8267</v>
      </c>
      <c r="M3978">
        <f t="shared" si="248"/>
        <v>48</v>
      </c>
      <c r="N3978" s="12" t="s">
        <v>8315</v>
      </c>
      <c r="O3978" t="s">
        <v>8316</v>
      </c>
      <c r="P3978" s="13">
        <f t="shared" si="249"/>
        <v>41830.858344907407</v>
      </c>
      <c r="Q3978" s="13">
        <f t="shared" si="250"/>
        <v>41852.291666666664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>
        <v>6</v>
      </c>
      <c r="L3979" t="s">
        <v>8267</v>
      </c>
      <c r="M3979">
        <f t="shared" si="248"/>
        <v>1</v>
      </c>
      <c r="N3979" s="12" t="s">
        <v>8315</v>
      </c>
      <c r="O3979" t="s">
        <v>8316</v>
      </c>
      <c r="P3979" s="13">
        <f t="shared" si="249"/>
        <v>42543.788564814815</v>
      </c>
      <c r="Q3979" s="13">
        <f t="shared" si="250"/>
        <v>42573.788564814815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>
        <v>8</v>
      </c>
      <c r="L3980" t="s">
        <v>8267</v>
      </c>
      <c r="M3980">
        <f t="shared" si="248"/>
        <v>11</v>
      </c>
      <c r="N3980" s="12" t="s">
        <v>8315</v>
      </c>
      <c r="O3980" t="s">
        <v>8316</v>
      </c>
      <c r="P3980" s="13">
        <f t="shared" si="249"/>
        <v>41975.642974537041</v>
      </c>
      <c r="Q3980" s="13">
        <f t="shared" si="250"/>
        <v>42035.642974537041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>
        <v>6</v>
      </c>
      <c r="L3981" t="s">
        <v>8267</v>
      </c>
      <c r="M3981">
        <f t="shared" si="248"/>
        <v>2</v>
      </c>
      <c r="N3981" s="12" t="s">
        <v>8315</v>
      </c>
      <c r="O3981" t="s">
        <v>8316</v>
      </c>
      <c r="P3981" s="13">
        <f t="shared" si="249"/>
        <v>42069.903437500005</v>
      </c>
      <c r="Q3981" s="13">
        <f t="shared" si="250"/>
        <v>42092.833333333328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>
        <v>7</v>
      </c>
      <c r="L3982" t="s">
        <v>8267</v>
      </c>
      <c r="M3982">
        <f t="shared" si="248"/>
        <v>18</v>
      </c>
      <c r="N3982" s="12" t="s">
        <v>8315</v>
      </c>
      <c r="O3982" t="s">
        <v>8316</v>
      </c>
      <c r="P3982" s="13">
        <f t="shared" si="249"/>
        <v>41795.598923611113</v>
      </c>
      <c r="Q3982" s="13">
        <f t="shared" si="250"/>
        <v>41825.598923611113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>
        <v>7</v>
      </c>
      <c r="L3983" t="s">
        <v>8267</v>
      </c>
      <c r="M3983">
        <f t="shared" si="248"/>
        <v>4</v>
      </c>
      <c r="N3983" s="12" t="s">
        <v>8315</v>
      </c>
      <c r="O3983" t="s">
        <v>8316</v>
      </c>
      <c r="P3983" s="13">
        <f t="shared" si="249"/>
        <v>42508.179965277777</v>
      </c>
      <c r="Q3983" s="13">
        <f t="shared" si="250"/>
        <v>42568.179965277777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>
        <v>5</v>
      </c>
      <c r="L3984" t="s">
        <v>8267</v>
      </c>
      <c r="M3984">
        <f t="shared" si="248"/>
        <v>20</v>
      </c>
      <c r="N3984" s="12" t="s">
        <v>8315</v>
      </c>
      <c r="O3984" t="s">
        <v>8316</v>
      </c>
      <c r="P3984" s="13">
        <f t="shared" si="249"/>
        <v>42132.809953703705</v>
      </c>
      <c r="Q3984" s="13">
        <f t="shared" si="250"/>
        <v>42192.809953703705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>
        <v>46</v>
      </c>
      <c r="L3985" t="s">
        <v>8267</v>
      </c>
      <c r="M3985">
        <f t="shared" si="248"/>
        <v>35</v>
      </c>
      <c r="N3985" s="12" t="s">
        <v>8315</v>
      </c>
      <c r="O3985" t="s">
        <v>8316</v>
      </c>
      <c r="P3985" s="13">
        <f t="shared" si="249"/>
        <v>41747.86986111111</v>
      </c>
      <c r="Q3985" s="13">
        <f t="shared" si="250"/>
        <v>41779.290972222225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>
        <v>10</v>
      </c>
      <c r="L3986" t="s">
        <v>8267</v>
      </c>
      <c r="M3986">
        <f t="shared" si="248"/>
        <v>6</v>
      </c>
      <c r="N3986" s="12" t="s">
        <v>8315</v>
      </c>
      <c r="O3986" t="s">
        <v>8316</v>
      </c>
      <c r="P3986" s="13">
        <f t="shared" si="249"/>
        <v>41920.963472222218</v>
      </c>
      <c r="Q3986" s="13">
        <f t="shared" si="250"/>
        <v>41951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>
        <v>19</v>
      </c>
      <c r="L3987" t="s">
        <v>8267</v>
      </c>
      <c r="M3987">
        <f t="shared" si="248"/>
        <v>32</v>
      </c>
      <c r="N3987" s="12" t="s">
        <v>8315</v>
      </c>
      <c r="O3987" t="s">
        <v>8316</v>
      </c>
      <c r="P3987" s="13">
        <f t="shared" si="249"/>
        <v>42399.707407407404</v>
      </c>
      <c r="Q3987" s="13">
        <f t="shared" si="250"/>
        <v>42420.878472222219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>
        <v>13</v>
      </c>
      <c r="L3988" t="s">
        <v>8267</v>
      </c>
      <c r="M3988">
        <f t="shared" si="248"/>
        <v>10</v>
      </c>
      <c r="N3988" s="12" t="s">
        <v>8315</v>
      </c>
      <c r="O3988" t="s">
        <v>8316</v>
      </c>
      <c r="P3988" s="13">
        <f t="shared" si="249"/>
        <v>42467.548541666663</v>
      </c>
      <c r="Q3988" s="13">
        <f t="shared" si="250"/>
        <v>42496.544444444444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>
        <v>13</v>
      </c>
      <c r="L3989" t="s">
        <v>8267</v>
      </c>
      <c r="M3989">
        <f t="shared" si="248"/>
        <v>38</v>
      </c>
      <c r="N3989" s="12" t="s">
        <v>8315</v>
      </c>
      <c r="O3989" t="s">
        <v>8316</v>
      </c>
      <c r="P3989" s="13">
        <f t="shared" si="249"/>
        <v>41765.92465277778</v>
      </c>
      <c r="Q3989" s="13">
        <f t="shared" si="250"/>
        <v>41775.92465277778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>
        <v>4</v>
      </c>
      <c r="L3990" t="s">
        <v>8267</v>
      </c>
      <c r="M3990">
        <f t="shared" si="248"/>
        <v>2</v>
      </c>
      <c r="N3990" s="12" t="s">
        <v>8315</v>
      </c>
      <c r="O3990" t="s">
        <v>8316</v>
      </c>
      <c r="P3990" s="13">
        <f t="shared" si="249"/>
        <v>42230.08116898148</v>
      </c>
      <c r="Q3990" s="13">
        <f t="shared" si="250"/>
        <v>42245.08116898148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>
        <v>0</v>
      </c>
      <c r="L3991" t="s">
        <v>8267</v>
      </c>
      <c r="M3991">
        <f t="shared" si="248"/>
        <v>0</v>
      </c>
      <c r="N3991" s="12" t="s">
        <v>8315</v>
      </c>
      <c r="O3991" t="s">
        <v>8316</v>
      </c>
      <c r="P3991" s="13">
        <f t="shared" si="249"/>
        <v>42286.749780092592</v>
      </c>
      <c r="Q3991" s="13">
        <f t="shared" si="250"/>
        <v>42316.791446759264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>
        <v>3</v>
      </c>
      <c r="L3992" t="s">
        <v>8267</v>
      </c>
      <c r="M3992">
        <f t="shared" si="248"/>
        <v>4</v>
      </c>
      <c r="N3992" s="12" t="s">
        <v>8315</v>
      </c>
      <c r="O3992" t="s">
        <v>8316</v>
      </c>
      <c r="P3992" s="13">
        <f t="shared" si="249"/>
        <v>42401.672372685185</v>
      </c>
      <c r="Q3992" s="13">
        <f t="shared" si="250"/>
        <v>42431.672372685185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>
        <v>1</v>
      </c>
      <c r="L3993" t="s">
        <v>8267</v>
      </c>
      <c r="M3993">
        <f t="shared" si="248"/>
        <v>20</v>
      </c>
      <c r="N3993" s="12" t="s">
        <v>8315</v>
      </c>
      <c r="O3993" t="s">
        <v>8316</v>
      </c>
      <c r="P3993" s="13">
        <f t="shared" si="249"/>
        <v>42125.644467592589</v>
      </c>
      <c r="Q3993" s="13">
        <f t="shared" si="250"/>
        <v>42155.644467592589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>
        <v>9</v>
      </c>
      <c r="L3994" t="s">
        <v>8267</v>
      </c>
      <c r="M3994">
        <f t="shared" si="248"/>
        <v>5</v>
      </c>
      <c r="N3994" s="12" t="s">
        <v>8315</v>
      </c>
      <c r="O3994" t="s">
        <v>8316</v>
      </c>
      <c r="P3994" s="13">
        <f t="shared" si="249"/>
        <v>42289.94049768518</v>
      </c>
      <c r="Q3994" s="13">
        <f t="shared" si="250"/>
        <v>42349.982164351852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>
        <v>1</v>
      </c>
      <c r="L3995" t="s">
        <v>8267</v>
      </c>
      <c r="M3995">
        <f t="shared" si="248"/>
        <v>0</v>
      </c>
      <c r="N3995" s="12" t="s">
        <v>8315</v>
      </c>
      <c r="O3995" t="s">
        <v>8316</v>
      </c>
      <c r="P3995" s="13">
        <f t="shared" si="249"/>
        <v>42107.864722222221</v>
      </c>
      <c r="Q3995" s="13">
        <f t="shared" si="250"/>
        <v>42137.864722222221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>
        <v>1</v>
      </c>
      <c r="L3996" t="s">
        <v>8267</v>
      </c>
      <c r="M3996">
        <f t="shared" si="248"/>
        <v>0</v>
      </c>
      <c r="N3996" s="12" t="s">
        <v>8315</v>
      </c>
      <c r="O3996" t="s">
        <v>8316</v>
      </c>
      <c r="P3996" s="13">
        <f t="shared" si="249"/>
        <v>41809.389930555553</v>
      </c>
      <c r="Q3996" s="13">
        <f t="shared" si="250"/>
        <v>41839.389930555553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>
        <v>4</v>
      </c>
      <c r="L3997" t="s">
        <v>8267</v>
      </c>
      <c r="M3997">
        <f t="shared" si="248"/>
        <v>35</v>
      </c>
      <c r="N3997" s="12" t="s">
        <v>8315</v>
      </c>
      <c r="O3997" t="s">
        <v>8316</v>
      </c>
      <c r="P3997" s="13">
        <f t="shared" si="249"/>
        <v>42019.683761574073</v>
      </c>
      <c r="Q3997" s="13">
        <f t="shared" si="250"/>
        <v>42049.477083333331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>
        <v>17</v>
      </c>
      <c r="L3998" t="s">
        <v>8267</v>
      </c>
      <c r="M3998">
        <f t="shared" si="248"/>
        <v>17</v>
      </c>
      <c r="N3998" s="12" t="s">
        <v>8315</v>
      </c>
      <c r="O3998" t="s">
        <v>8316</v>
      </c>
      <c r="P3998" s="13">
        <f t="shared" si="249"/>
        <v>41950.26694444444</v>
      </c>
      <c r="Q3998" s="13">
        <f t="shared" si="250"/>
        <v>41963.669444444444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>
        <v>0</v>
      </c>
      <c r="L3999" t="s">
        <v>8267</v>
      </c>
      <c r="M3999">
        <f t="shared" si="248"/>
        <v>0</v>
      </c>
      <c r="N3999" s="12" t="s">
        <v>8315</v>
      </c>
      <c r="O3999" t="s">
        <v>8316</v>
      </c>
      <c r="P3999" s="13">
        <f t="shared" si="249"/>
        <v>42069.391446759255</v>
      </c>
      <c r="Q3999" s="13">
        <f t="shared" si="250"/>
        <v>42099.349780092598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>
        <v>12</v>
      </c>
      <c r="L4000" t="s">
        <v>8267</v>
      </c>
      <c r="M4000">
        <f t="shared" si="248"/>
        <v>57</v>
      </c>
      <c r="N4000" s="12" t="s">
        <v>8315</v>
      </c>
      <c r="O4000" t="s">
        <v>8316</v>
      </c>
      <c r="P4000" s="13">
        <f t="shared" si="249"/>
        <v>42061.963263888887</v>
      </c>
      <c r="Q4000" s="13">
        <f t="shared" si="250"/>
        <v>42091.921597222223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>
        <v>14</v>
      </c>
      <c r="L4001" t="s">
        <v>8267</v>
      </c>
      <c r="M4001">
        <f t="shared" si="248"/>
        <v>17</v>
      </c>
      <c r="N4001" s="12" t="s">
        <v>8315</v>
      </c>
      <c r="O4001" t="s">
        <v>8316</v>
      </c>
      <c r="P4001" s="13">
        <f t="shared" si="249"/>
        <v>41842.828680555554</v>
      </c>
      <c r="Q4001" s="13">
        <f t="shared" si="250"/>
        <v>41882.827650462961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>
        <v>1</v>
      </c>
      <c r="L4002" t="s">
        <v>8267</v>
      </c>
      <c r="M4002">
        <f t="shared" si="248"/>
        <v>0</v>
      </c>
      <c r="N4002" s="12" t="s">
        <v>8315</v>
      </c>
      <c r="O4002" t="s">
        <v>8316</v>
      </c>
      <c r="P4002" s="13">
        <f t="shared" si="249"/>
        <v>42437.64534722222</v>
      </c>
      <c r="Q4002" s="13">
        <f t="shared" si="250"/>
        <v>42497.603680555556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>
        <v>14</v>
      </c>
      <c r="L4003" t="s">
        <v>8267</v>
      </c>
      <c r="M4003">
        <f t="shared" si="248"/>
        <v>38</v>
      </c>
      <c r="N4003" s="12" t="s">
        <v>8315</v>
      </c>
      <c r="O4003" t="s">
        <v>8316</v>
      </c>
      <c r="P4003" s="13">
        <f t="shared" si="249"/>
        <v>42775.964212962965</v>
      </c>
      <c r="Q4003" s="13">
        <f t="shared" si="250"/>
        <v>42795.791666666672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>
        <v>4</v>
      </c>
      <c r="L4004" t="s">
        <v>8267</v>
      </c>
      <c r="M4004">
        <f t="shared" si="248"/>
        <v>2</v>
      </c>
      <c r="N4004" s="12" t="s">
        <v>8315</v>
      </c>
      <c r="O4004" t="s">
        <v>8316</v>
      </c>
      <c r="P4004" s="13">
        <f t="shared" si="249"/>
        <v>41879.043530092589</v>
      </c>
      <c r="Q4004" s="13">
        <f t="shared" si="250"/>
        <v>41909.043530092589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>
        <v>2</v>
      </c>
      <c r="L4005" t="s">
        <v>8267</v>
      </c>
      <c r="M4005">
        <f t="shared" si="248"/>
        <v>10</v>
      </c>
      <c r="N4005" s="12" t="s">
        <v>8315</v>
      </c>
      <c r="O4005" t="s">
        <v>8316</v>
      </c>
      <c r="P4005" s="13">
        <f t="shared" si="249"/>
        <v>42020.587349537032</v>
      </c>
      <c r="Q4005" s="13">
        <f t="shared" si="250"/>
        <v>42050.587349537032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>
        <v>1</v>
      </c>
      <c r="L4006" t="s">
        <v>8267</v>
      </c>
      <c r="M4006">
        <f t="shared" si="248"/>
        <v>0</v>
      </c>
      <c r="N4006" s="12" t="s">
        <v>8315</v>
      </c>
      <c r="O4006" t="s">
        <v>8316</v>
      </c>
      <c r="P4006" s="13">
        <f t="shared" si="249"/>
        <v>41890.16269675926</v>
      </c>
      <c r="Q4006" s="13">
        <f t="shared" si="250"/>
        <v>41920.16269675926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>
        <v>2</v>
      </c>
      <c r="L4007" t="s">
        <v>8267</v>
      </c>
      <c r="M4007">
        <f t="shared" si="248"/>
        <v>1</v>
      </c>
      <c r="N4007" s="12" t="s">
        <v>8315</v>
      </c>
      <c r="O4007" t="s">
        <v>8316</v>
      </c>
      <c r="P4007" s="13">
        <f t="shared" si="249"/>
        <v>41872.807696759257</v>
      </c>
      <c r="Q4007" s="13">
        <f t="shared" si="250"/>
        <v>41932.807696759257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>
        <v>1</v>
      </c>
      <c r="L4008" t="s">
        <v>8267</v>
      </c>
      <c r="M4008">
        <f t="shared" si="248"/>
        <v>0</v>
      </c>
      <c r="N4008" s="12" t="s">
        <v>8315</v>
      </c>
      <c r="O4008" t="s">
        <v>8316</v>
      </c>
      <c r="P4008" s="13">
        <f t="shared" si="249"/>
        <v>42391.772997685184</v>
      </c>
      <c r="Q4008" s="13">
        <f t="shared" si="250"/>
        <v>42416.772997685184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>
        <v>1</v>
      </c>
      <c r="L4009" t="s">
        <v>8267</v>
      </c>
      <c r="M4009">
        <f t="shared" si="248"/>
        <v>0</v>
      </c>
      <c r="N4009" s="12" t="s">
        <v>8315</v>
      </c>
      <c r="O4009" t="s">
        <v>8316</v>
      </c>
      <c r="P4009" s="13">
        <f t="shared" si="249"/>
        <v>41848.772928240738</v>
      </c>
      <c r="Q4009" s="13">
        <f t="shared" si="250"/>
        <v>41877.686111111114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>
        <v>4</v>
      </c>
      <c r="L4010" t="s">
        <v>8267</v>
      </c>
      <c r="M4010">
        <f t="shared" si="248"/>
        <v>6</v>
      </c>
      <c r="N4010" s="12" t="s">
        <v>8315</v>
      </c>
      <c r="O4010" t="s">
        <v>8316</v>
      </c>
      <c r="P4010" s="13">
        <f t="shared" si="249"/>
        <v>42177.964201388888</v>
      </c>
      <c r="Q4010" s="13">
        <f t="shared" si="250"/>
        <v>42207.964201388888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>
        <v>3</v>
      </c>
      <c r="L4011" t="s">
        <v>8267</v>
      </c>
      <c r="M4011">
        <f t="shared" si="248"/>
        <v>4</v>
      </c>
      <c r="N4011" s="12" t="s">
        <v>8315</v>
      </c>
      <c r="O4011" t="s">
        <v>8316</v>
      </c>
      <c r="P4011" s="13">
        <f t="shared" si="249"/>
        <v>41851.700925925928</v>
      </c>
      <c r="Q4011" s="13">
        <f t="shared" si="250"/>
        <v>41891.700925925928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>
        <v>38</v>
      </c>
      <c r="L4012" t="s">
        <v>8267</v>
      </c>
      <c r="M4012">
        <f t="shared" si="248"/>
        <v>24</v>
      </c>
      <c r="N4012" s="12" t="s">
        <v>8315</v>
      </c>
      <c r="O4012" t="s">
        <v>8316</v>
      </c>
      <c r="P4012" s="13">
        <f t="shared" si="249"/>
        <v>41921.770439814813</v>
      </c>
      <c r="Q4012" s="13">
        <f t="shared" si="250"/>
        <v>41938.770439814813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>
        <v>4</v>
      </c>
      <c r="L4013" t="s">
        <v>8267</v>
      </c>
      <c r="M4013">
        <f t="shared" si="248"/>
        <v>8</v>
      </c>
      <c r="N4013" s="12" t="s">
        <v>8315</v>
      </c>
      <c r="O4013" t="s">
        <v>8316</v>
      </c>
      <c r="P4013" s="13">
        <f t="shared" si="249"/>
        <v>42002.54488425926</v>
      </c>
      <c r="Q4013" s="13">
        <f t="shared" si="250"/>
        <v>42032.54488425926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>
        <v>0</v>
      </c>
      <c r="L4014" t="s">
        <v>8267</v>
      </c>
      <c r="M4014">
        <f t="shared" si="248"/>
        <v>0</v>
      </c>
      <c r="N4014" s="12" t="s">
        <v>8315</v>
      </c>
      <c r="O4014" t="s">
        <v>8316</v>
      </c>
      <c r="P4014" s="13">
        <f t="shared" si="249"/>
        <v>42096.544548611113</v>
      </c>
      <c r="Q4014" s="13">
        <f t="shared" si="250"/>
        <v>42126.544548611113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>
        <v>2</v>
      </c>
      <c r="L4015" t="s">
        <v>8267</v>
      </c>
      <c r="M4015">
        <f t="shared" si="248"/>
        <v>1</v>
      </c>
      <c r="N4015" s="12" t="s">
        <v>8315</v>
      </c>
      <c r="O4015" t="s">
        <v>8316</v>
      </c>
      <c r="P4015" s="13">
        <f t="shared" si="249"/>
        <v>42021.301192129627</v>
      </c>
      <c r="Q4015" s="13">
        <f t="shared" si="250"/>
        <v>42051.301192129627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>
        <v>0</v>
      </c>
      <c r="L4016" t="s">
        <v>8267</v>
      </c>
      <c r="M4016">
        <f t="shared" si="248"/>
        <v>0</v>
      </c>
      <c r="N4016" s="12" t="s">
        <v>8315</v>
      </c>
      <c r="O4016" t="s">
        <v>8316</v>
      </c>
      <c r="P4016" s="13">
        <f t="shared" si="249"/>
        <v>42419.246168981481</v>
      </c>
      <c r="Q4016" s="13">
        <f t="shared" si="250"/>
        <v>42434.246168981481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>
        <v>1</v>
      </c>
      <c r="L4017" t="s">
        <v>8267</v>
      </c>
      <c r="M4017">
        <f t="shared" si="248"/>
        <v>0</v>
      </c>
      <c r="N4017" s="12" t="s">
        <v>8315</v>
      </c>
      <c r="O4017" t="s">
        <v>8316</v>
      </c>
      <c r="P4017" s="13">
        <f t="shared" si="249"/>
        <v>42174.780821759254</v>
      </c>
      <c r="Q4017" s="13">
        <f t="shared" si="250"/>
        <v>42204.780821759254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>
        <v>7</v>
      </c>
      <c r="L4018" t="s">
        <v>8267</v>
      </c>
      <c r="M4018">
        <f t="shared" si="248"/>
        <v>14</v>
      </c>
      <c r="N4018" s="12" t="s">
        <v>8315</v>
      </c>
      <c r="O4018" t="s">
        <v>8316</v>
      </c>
      <c r="P4018" s="13">
        <f t="shared" si="249"/>
        <v>41869.872685185182</v>
      </c>
      <c r="Q4018" s="13">
        <f t="shared" si="250"/>
        <v>41899.872685185182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>
        <v>2</v>
      </c>
      <c r="L4019" t="s">
        <v>8267</v>
      </c>
      <c r="M4019">
        <f t="shared" si="248"/>
        <v>1</v>
      </c>
      <c r="N4019" s="12" t="s">
        <v>8315</v>
      </c>
      <c r="O4019" t="s">
        <v>8316</v>
      </c>
      <c r="P4019" s="13">
        <f t="shared" si="249"/>
        <v>41856.672152777777</v>
      </c>
      <c r="Q4019" s="13">
        <f t="shared" si="250"/>
        <v>41886.672152777777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>
        <v>4</v>
      </c>
      <c r="L4020" t="s">
        <v>8267</v>
      </c>
      <c r="M4020">
        <f t="shared" si="248"/>
        <v>9</v>
      </c>
      <c r="N4020" s="12" t="s">
        <v>8315</v>
      </c>
      <c r="O4020" t="s">
        <v>8316</v>
      </c>
      <c r="P4020" s="13">
        <f t="shared" si="249"/>
        <v>42620.91097222222</v>
      </c>
      <c r="Q4020" s="13">
        <f t="shared" si="250"/>
        <v>42650.91097222222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>
        <v>4</v>
      </c>
      <c r="L4021" t="s">
        <v>8267</v>
      </c>
      <c r="M4021">
        <f t="shared" si="248"/>
        <v>1</v>
      </c>
      <c r="N4021" s="12" t="s">
        <v>8315</v>
      </c>
      <c r="O4021" t="s">
        <v>8316</v>
      </c>
      <c r="P4021" s="13">
        <f t="shared" si="249"/>
        <v>42417.675879629634</v>
      </c>
      <c r="Q4021" s="13">
        <f t="shared" si="250"/>
        <v>42475.686111111107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>
        <v>3</v>
      </c>
      <c r="L4022" t="s">
        <v>8267</v>
      </c>
      <c r="M4022">
        <f t="shared" si="248"/>
        <v>17</v>
      </c>
      <c r="N4022" s="12" t="s">
        <v>8315</v>
      </c>
      <c r="O4022" t="s">
        <v>8316</v>
      </c>
      <c r="P4022" s="13">
        <f t="shared" si="249"/>
        <v>42057.190960648149</v>
      </c>
      <c r="Q4022" s="13">
        <f t="shared" si="250"/>
        <v>42087.149293981478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>
        <v>2</v>
      </c>
      <c r="L4023" t="s">
        <v>8267</v>
      </c>
      <c r="M4023">
        <f t="shared" si="248"/>
        <v>1</v>
      </c>
      <c r="N4023" s="12" t="s">
        <v>8315</v>
      </c>
      <c r="O4023" t="s">
        <v>8316</v>
      </c>
      <c r="P4023" s="13">
        <f t="shared" si="249"/>
        <v>41878.911550925928</v>
      </c>
      <c r="Q4023" s="13">
        <f t="shared" si="250"/>
        <v>41938.911550925928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>
        <v>197</v>
      </c>
      <c r="L4024" t="s">
        <v>8267</v>
      </c>
      <c r="M4024">
        <f t="shared" si="248"/>
        <v>70</v>
      </c>
      <c r="N4024" s="12" t="s">
        <v>8315</v>
      </c>
      <c r="O4024" t="s">
        <v>8316</v>
      </c>
      <c r="P4024" s="13">
        <f t="shared" si="249"/>
        <v>41990.584108796291</v>
      </c>
      <c r="Q4024" s="13">
        <f t="shared" si="250"/>
        <v>42036.120833333334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>
        <v>0</v>
      </c>
      <c r="L4025" t="s">
        <v>8267</v>
      </c>
      <c r="M4025">
        <f t="shared" si="248"/>
        <v>0</v>
      </c>
      <c r="N4025" s="12" t="s">
        <v>8315</v>
      </c>
      <c r="O4025" t="s">
        <v>8316</v>
      </c>
      <c r="P4025" s="13">
        <f t="shared" si="249"/>
        <v>42408.999571759254</v>
      </c>
      <c r="Q4025" s="13">
        <f t="shared" si="250"/>
        <v>42453.957905092597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>
        <v>1</v>
      </c>
      <c r="L4026" t="s">
        <v>8267</v>
      </c>
      <c r="M4026">
        <f t="shared" si="248"/>
        <v>1</v>
      </c>
      <c r="N4026" s="12" t="s">
        <v>8315</v>
      </c>
      <c r="O4026" t="s">
        <v>8316</v>
      </c>
      <c r="P4026" s="13">
        <f t="shared" si="249"/>
        <v>42217.670104166667</v>
      </c>
      <c r="Q4026" s="13">
        <f t="shared" si="250"/>
        <v>42247.670104166667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>
        <v>4</v>
      </c>
      <c r="L4027" t="s">
        <v>8267</v>
      </c>
      <c r="M4027">
        <f t="shared" si="248"/>
        <v>5</v>
      </c>
      <c r="N4027" s="12" t="s">
        <v>8315</v>
      </c>
      <c r="O4027" t="s">
        <v>8316</v>
      </c>
      <c r="P4027" s="13">
        <f t="shared" si="249"/>
        <v>42151.237685185188</v>
      </c>
      <c r="Q4027" s="13">
        <f t="shared" si="250"/>
        <v>42211.237685185188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>
        <v>0</v>
      </c>
      <c r="L4028" t="s">
        <v>8267</v>
      </c>
      <c r="M4028">
        <f t="shared" si="248"/>
        <v>0</v>
      </c>
      <c r="N4028" s="12" t="s">
        <v>8315</v>
      </c>
      <c r="O4028" t="s">
        <v>8316</v>
      </c>
      <c r="P4028" s="13">
        <f t="shared" si="249"/>
        <v>42282.655543981484</v>
      </c>
      <c r="Q4028" s="13">
        <f t="shared" si="250"/>
        <v>42342.697210648148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>
        <v>7</v>
      </c>
      <c r="L4029" t="s">
        <v>8267</v>
      </c>
      <c r="M4029">
        <f t="shared" si="248"/>
        <v>7</v>
      </c>
      <c r="N4029" s="12" t="s">
        <v>8315</v>
      </c>
      <c r="O4029" t="s">
        <v>8316</v>
      </c>
      <c r="P4029" s="13">
        <f t="shared" si="249"/>
        <v>42768.97084490741</v>
      </c>
      <c r="Q4029" s="13">
        <f t="shared" si="250"/>
        <v>42789.041666666672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>
        <v>11</v>
      </c>
      <c r="L4030" t="s">
        <v>8267</v>
      </c>
      <c r="M4030">
        <f t="shared" si="248"/>
        <v>28</v>
      </c>
      <c r="N4030" s="12" t="s">
        <v>8315</v>
      </c>
      <c r="O4030" t="s">
        <v>8316</v>
      </c>
      <c r="P4030" s="13">
        <f t="shared" si="249"/>
        <v>41765.938657407409</v>
      </c>
      <c r="Q4030" s="13">
        <f t="shared" si="250"/>
        <v>41795.938657407409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>
        <v>0</v>
      </c>
      <c r="L4031" t="s">
        <v>8267</v>
      </c>
      <c r="M4031">
        <f t="shared" si="248"/>
        <v>0</v>
      </c>
      <c r="N4031" s="12" t="s">
        <v>8315</v>
      </c>
      <c r="O4031" t="s">
        <v>8316</v>
      </c>
      <c r="P4031" s="13">
        <f t="shared" si="249"/>
        <v>42322.025115740747</v>
      </c>
      <c r="Q4031" s="13">
        <f t="shared" si="250"/>
        <v>42352.025115740747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>
        <v>6</v>
      </c>
      <c r="L4032" t="s">
        <v>8267</v>
      </c>
      <c r="M4032">
        <f t="shared" si="248"/>
        <v>16</v>
      </c>
      <c r="N4032" s="12" t="s">
        <v>8315</v>
      </c>
      <c r="O4032" t="s">
        <v>8316</v>
      </c>
      <c r="P4032" s="13">
        <f t="shared" si="249"/>
        <v>42374.655081018514</v>
      </c>
      <c r="Q4032" s="13">
        <f t="shared" si="250"/>
        <v>42403.784027777772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>
        <v>0</v>
      </c>
      <c r="L4033" t="s">
        <v>8267</v>
      </c>
      <c r="M4033">
        <f t="shared" si="248"/>
        <v>0</v>
      </c>
      <c r="N4033" s="12" t="s">
        <v>8315</v>
      </c>
      <c r="O4033" t="s">
        <v>8316</v>
      </c>
      <c r="P4033" s="13">
        <f t="shared" si="249"/>
        <v>41941.585231481484</v>
      </c>
      <c r="Q4033" s="13">
        <f t="shared" si="250"/>
        <v>41991.626898148148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>
        <v>7</v>
      </c>
      <c r="L4034" t="s">
        <v>8267</v>
      </c>
      <c r="M4034">
        <f t="shared" ref="M4034:M4097" si="252">ROUND(E4034/D4034*100,0)</f>
        <v>7</v>
      </c>
      <c r="N4034" s="12" t="s">
        <v>8315</v>
      </c>
      <c r="O4034" t="s">
        <v>8316</v>
      </c>
      <c r="P4034" s="13">
        <f t="shared" ref="P4034:P4097" si="253">(((J4034/60)/60)/24)+DATE(1970,1,1)</f>
        <v>42293.809212962966</v>
      </c>
      <c r="Q4034" s="13">
        <f t="shared" ref="Q4034:Q4097" si="254">(((I4034/60)/60)/24)+DATE(1970,1,1)</f>
        <v>42353.85087962963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>
        <v>94</v>
      </c>
      <c r="L4035" t="s">
        <v>8267</v>
      </c>
      <c r="M4035">
        <f t="shared" si="252"/>
        <v>26</v>
      </c>
      <c r="N4035" s="12" t="s">
        <v>8315</v>
      </c>
      <c r="O4035" t="s">
        <v>8316</v>
      </c>
      <c r="P4035" s="13">
        <f t="shared" si="253"/>
        <v>42614.268796296295</v>
      </c>
      <c r="Q4035" s="13">
        <f t="shared" si="254"/>
        <v>42645.375</v>
      </c>
      <c r="R4035">
        <f t="shared" ref="R4035:R4098" si="255">YEAR(P4035)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>
        <v>2</v>
      </c>
      <c r="L4036" t="s">
        <v>8267</v>
      </c>
      <c r="M4036">
        <f t="shared" si="252"/>
        <v>1</v>
      </c>
      <c r="N4036" s="12" t="s">
        <v>8315</v>
      </c>
      <c r="O4036" t="s">
        <v>8316</v>
      </c>
      <c r="P4036" s="13">
        <f t="shared" si="253"/>
        <v>42067.947337962964</v>
      </c>
      <c r="Q4036" s="13">
        <f t="shared" si="254"/>
        <v>42097.905671296292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>
        <v>25</v>
      </c>
      <c r="L4037" t="s">
        <v>8267</v>
      </c>
      <c r="M4037">
        <f t="shared" si="252"/>
        <v>37</v>
      </c>
      <c r="N4037" s="12" t="s">
        <v>8315</v>
      </c>
      <c r="O4037" t="s">
        <v>8316</v>
      </c>
      <c r="P4037" s="13">
        <f t="shared" si="253"/>
        <v>41903.882951388885</v>
      </c>
      <c r="Q4037" s="13">
        <f t="shared" si="254"/>
        <v>41933.882951388885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>
        <v>17</v>
      </c>
      <c r="L4038" t="s">
        <v>8267</v>
      </c>
      <c r="M4038">
        <f t="shared" si="252"/>
        <v>47</v>
      </c>
      <c r="N4038" s="12" t="s">
        <v>8315</v>
      </c>
      <c r="O4038" t="s">
        <v>8316</v>
      </c>
      <c r="P4038" s="13">
        <f t="shared" si="253"/>
        <v>41804.937083333331</v>
      </c>
      <c r="Q4038" s="13">
        <f t="shared" si="254"/>
        <v>41821.9375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>
        <v>2</v>
      </c>
      <c r="L4039" t="s">
        <v>8267</v>
      </c>
      <c r="M4039">
        <f t="shared" si="252"/>
        <v>11</v>
      </c>
      <c r="N4039" s="12" t="s">
        <v>8315</v>
      </c>
      <c r="O4039" t="s">
        <v>8316</v>
      </c>
      <c r="P4039" s="13">
        <f t="shared" si="253"/>
        <v>42497.070775462969</v>
      </c>
      <c r="Q4039" s="13">
        <f t="shared" si="254"/>
        <v>42514.600694444445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>
        <v>4</v>
      </c>
      <c r="L4040" t="s">
        <v>8267</v>
      </c>
      <c r="M4040">
        <f t="shared" si="252"/>
        <v>12</v>
      </c>
      <c r="N4040" s="12" t="s">
        <v>8315</v>
      </c>
      <c r="O4040" t="s">
        <v>8316</v>
      </c>
      <c r="P4040" s="13">
        <f t="shared" si="253"/>
        <v>41869.798726851855</v>
      </c>
      <c r="Q4040" s="13">
        <f t="shared" si="254"/>
        <v>41929.798726851855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>
        <v>5</v>
      </c>
      <c r="L4041" t="s">
        <v>8267</v>
      </c>
      <c r="M4041">
        <f t="shared" si="252"/>
        <v>60</v>
      </c>
      <c r="N4041" s="12" t="s">
        <v>8315</v>
      </c>
      <c r="O4041" t="s">
        <v>8316</v>
      </c>
      <c r="P4041" s="13">
        <f t="shared" si="253"/>
        <v>42305.670914351853</v>
      </c>
      <c r="Q4041" s="13">
        <f t="shared" si="254"/>
        <v>42339.249305555553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>
        <v>2</v>
      </c>
      <c r="L4042" t="s">
        <v>8267</v>
      </c>
      <c r="M4042">
        <f t="shared" si="252"/>
        <v>31</v>
      </c>
      <c r="N4042" s="12" t="s">
        <v>8315</v>
      </c>
      <c r="O4042" t="s">
        <v>8316</v>
      </c>
      <c r="P4042" s="13">
        <f t="shared" si="253"/>
        <v>42144.231527777782</v>
      </c>
      <c r="Q4042" s="13">
        <f t="shared" si="254"/>
        <v>42203.125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>
        <v>2</v>
      </c>
      <c r="L4043" t="s">
        <v>8267</v>
      </c>
      <c r="M4043">
        <f t="shared" si="252"/>
        <v>0</v>
      </c>
      <c r="N4043" s="12" t="s">
        <v>8315</v>
      </c>
      <c r="O4043" t="s">
        <v>8316</v>
      </c>
      <c r="P4043" s="13">
        <f t="shared" si="253"/>
        <v>42559.474004629628</v>
      </c>
      <c r="Q4043" s="13">
        <f t="shared" si="254"/>
        <v>42619.474004629628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>
        <v>3</v>
      </c>
      <c r="L4044" t="s">
        <v>8267</v>
      </c>
      <c r="M4044">
        <f t="shared" si="252"/>
        <v>0</v>
      </c>
      <c r="N4044" s="12" t="s">
        <v>8315</v>
      </c>
      <c r="O4044" t="s">
        <v>8316</v>
      </c>
      <c r="P4044" s="13">
        <f t="shared" si="253"/>
        <v>41995.084074074075</v>
      </c>
      <c r="Q4044" s="13">
        <f t="shared" si="254"/>
        <v>42024.802777777775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>
        <v>0</v>
      </c>
      <c r="L4045" t="s">
        <v>8267</v>
      </c>
      <c r="M4045">
        <f t="shared" si="252"/>
        <v>0</v>
      </c>
      <c r="N4045" s="12" t="s">
        <v>8315</v>
      </c>
      <c r="O4045" t="s">
        <v>8316</v>
      </c>
      <c r="P4045" s="13">
        <f t="shared" si="253"/>
        <v>41948.957465277781</v>
      </c>
      <c r="Q4045" s="13">
        <f t="shared" si="254"/>
        <v>41963.957465277781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>
        <v>4</v>
      </c>
      <c r="L4046" t="s">
        <v>8267</v>
      </c>
      <c r="M4046">
        <f t="shared" si="252"/>
        <v>38</v>
      </c>
      <c r="N4046" s="12" t="s">
        <v>8315</v>
      </c>
      <c r="O4046" t="s">
        <v>8316</v>
      </c>
      <c r="P4046" s="13">
        <f t="shared" si="253"/>
        <v>42074.219699074078</v>
      </c>
      <c r="Q4046" s="13">
        <f t="shared" si="254"/>
        <v>42104.208333333328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>
        <v>1</v>
      </c>
      <c r="L4047" t="s">
        <v>8267</v>
      </c>
      <c r="M4047">
        <f t="shared" si="252"/>
        <v>0</v>
      </c>
      <c r="N4047" s="12" t="s">
        <v>8315</v>
      </c>
      <c r="O4047" t="s">
        <v>8316</v>
      </c>
      <c r="P4047" s="13">
        <f t="shared" si="253"/>
        <v>41842.201261574075</v>
      </c>
      <c r="Q4047" s="13">
        <f t="shared" si="254"/>
        <v>41872.201261574075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>
        <v>12</v>
      </c>
      <c r="L4048" t="s">
        <v>8267</v>
      </c>
      <c r="M4048">
        <f t="shared" si="252"/>
        <v>8</v>
      </c>
      <c r="N4048" s="12" t="s">
        <v>8315</v>
      </c>
      <c r="O4048" t="s">
        <v>8316</v>
      </c>
      <c r="P4048" s="13">
        <f t="shared" si="253"/>
        <v>41904.650578703702</v>
      </c>
      <c r="Q4048" s="13">
        <f t="shared" si="254"/>
        <v>41934.650578703702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>
        <v>4</v>
      </c>
      <c r="L4049" t="s">
        <v>8267</v>
      </c>
      <c r="M4049">
        <f t="shared" si="252"/>
        <v>2</v>
      </c>
      <c r="N4049" s="12" t="s">
        <v>8315</v>
      </c>
      <c r="O4049" t="s">
        <v>8316</v>
      </c>
      <c r="P4049" s="13">
        <f t="shared" si="253"/>
        <v>41991.022488425922</v>
      </c>
      <c r="Q4049" s="13">
        <f t="shared" si="254"/>
        <v>42015.041666666672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>
        <v>91</v>
      </c>
      <c r="L4050" t="s">
        <v>8267</v>
      </c>
      <c r="M4050">
        <f t="shared" si="252"/>
        <v>18</v>
      </c>
      <c r="N4050" s="12" t="s">
        <v>8315</v>
      </c>
      <c r="O4050" t="s">
        <v>8316</v>
      </c>
      <c r="P4050" s="13">
        <f t="shared" si="253"/>
        <v>42436.509108796294</v>
      </c>
      <c r="Q4050" s="13">
        <f t="shared" si="254"/>
        <v>42471.467442129629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>
        <v>1</v>
      </c>
      <c r="L4051" t="s">
        <v>8267</v>
      </c>
      <c r="M4051">
        <f t="shared" si="252"/>
        <v>0</v>
      </c>
      <c r="N4051" s="12" t="s">
        <v>8315</v>
      </c>
      <c r="O4051" t="s">
        <v>8316</v>
      </c>
      <c r="P4051" s="13">
        <f t="shared" si="253"/>
        <v>42169.958506944444</v>
      </c>
      <c r="Q4051" s="13">
        <f t="shared" si="254"/>
        <v>42199.958506944444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>
        <v>1</v>
      </c>
      <c r="L4052" t="s">
        <v>8267</v>
      </c>
      <c r="M4052">
        <f t="shared" si="252"/>
        <v>0</v>
      </c>
      <c r="N4052" s="12" t="s">
        <v>8315</v>
      </c>
      <c r="O4052" t="s">
        <v>8316</v>
      </c>
      <c r="P4052" s="13">
        <f t="shared" si="253"/>
        <v>41905.636469907404</v>
      </c>
      <c r="Q4052" s="13">
        <f t="shared" si="254"/>
        <v>41935.636469907404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>
        <v>0</v>
      </c>
      <c r="L4053" t="s">
        <v>8267</v>
      </c>
      <c r="M4053">
        <f t="shared" si="252"/>
        <v>0</v>
      </c>
      <c r="N4053" s="12" t="s">
        <v>8315</v>
      </c>
      <c r="O4053" t="s">
        <v>8316</v>
      </c>
      <c r="P4053" s="13">
        <f t="shared" si="253"/>
        <v>41761.810150462967</v>
      </c>
      <c r="Q4053" s="13">
        <f t="shared" si="254"/>
        <v>41768.286805555559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>
        <v>13</v>
      </c>
      <c r="L4054" t="s">
        <v>8267</v>
      </c>
      <c r="M4054">
        <f t="shared" si="252"/>
        <v>38</v>
      </c>
      <c r="N4054" s="12" t="s">
        <v>8315</v>
      </c>
      <c r="O4054" t="s">
        <v>8316</v>
      </c>
      <c r="P4054" s="13">
        <f t="shared" si="253"/>
        <v>41865.878657407404</v>
      </c>
      <c r="Q4054" s="13">
        <f t="shared" si="254"/>
        <v>41925.878657407404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>
        <v>2</v>
      </c>
      <c r="L4055" t="s">
        <v>8267</v>
      </c>
      <c r="M4055">
        <f t="shared" si="252"/>
        <v>22</v>
      </c>
      <c r="N4055" s="12" t="s">
        <v>8315</v>
      </c>
      <c r="O4055" t="s">
        <v>8316</v>
      </c>
      <c r="P4055" s="13">
        <f t="shared" si="253"/>
        <v>41928.690138888887</v>
      </c>
      <c r="Q4055" s="13">
        <f t="shared" si="254"/>
        <v>41958.833333333328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>
        <v>0</v>
      </c>
      <c r="L4056" t="s">
        <v>8267</v>
      </c>
      <c r="M4056">
        <f t="shared" si="252"/>
        <v>0</v>
      </c>
      <c r="N4056" s="12" t="s">
        <v>8315</v>
      </c>
      <c r="O4056" t="s">
        <v>8316</v>
      </c>
      <c r="P4056" s="13">
        <f t="shared" si="253"/>
        <v>42613.841261574074</v>
      </c>
      <c r="Q4056" s="13">
        <f t="shared" si="254"/>
        <v>42644.166666666672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>
        <v>21</v>
      </c>
      <c r="L4057" t="s">
        <v>8267</v>
      </c>
      <c r="M4057">
        <f t="shared" si="252"/>
        <v>18</v>
      </c>
      <c r="N4057" s="12" t="s">
        <v>8315</v>
      </c>
      <c r="O4057" t="s">
        <v>8316</v>
      </c>
      <c r="P4057" s="13">
        <f t="shared" si="253"/>
        <v>41779.648506944446</v>
      </c>
      <c r="Q4057" s="13">
        <f t="shared" si="254"/>
        <v>41809.648506944446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>
        <v>9</v>
      </c>
      <c r="L4058" t="s">
        <v>8267</v>
      </c>
      <c r="M4058">
        <f t="shared" si="252"/>
        <v>53</v>
      </c>
      <c r="N4058" s="12" t="s">
        <v>8315</v>
      </c>
      <c r="O4058" t="s">
        <v>8316</v>
      </c>
      <c r="P4058" s="13">
        <f t="shared" si="253"/>
        <v>42534.933321759265</v>
      </c>
      <c r="Q4058" s="13">
        <f t="shared" si="254"/>
        <v>42554.832638888889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>
        <v>6</v>
      </c>
      <c r="L4059" t="s">
        <v>8267</v>
      </c>
      <c r="M4059">
        <f t="shared" si="252"/>
        <v>22</v>
      </c>
      <c r="N4059" s="12" t="s">
        <v>8315</v>
      </c>
      <c r="O4059" t="s">
        <v>8316</v>
      </c>
      <c r="P4059" s="13">
        <f t="shared" si="253"/>
        <v>42310.968518518523</v>
      </c>
      <c r="Q4059" s="13">
        <f t="shared" si="254"/>
        <v>42333.958333333328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>
        <v>4</v>
      </c>
      <c r="L4060" t="s">
        <v>8267</v>
      </c>
      <c r="M4060">
        <f t="shared" si="252"/>
        <v>3</v>
      </c>
      <c r="N4060" s="12" t="s">
        <v>8315</v>
      </c>
      <c r="O4060" t="s">
        <v>8316</v>
      </c>
      <c r="P4060" s="13">
        <f t="shared" si="253"/>
        <v>42446.060694444444</v>
      </c>
      <c r="Q4060" s="13">
        <f t="shared" si="254"/>
        <v>42461.165972222225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>
        <v>7</v>
      </c>
      <c r="L4061" t="s">
        <v>8267</v>
      </c>
      <c r="M4061">
        <f t="shared" si="252"/>
        <v>3</v>
      </c>
      <c r="N4061" s="12" t="s">
        <v>8315</v>
      </c>
      <c r="O4061" t="s">
        <v>8316</v>
      </c>
      <c r="P4061" s="13">
        <f t="shared" si="253"/>
        <v>41866.640648148146</v>
      </c>
      <c r="Q4061" s="13">
        <f t="shared" si="254"/>
        <v>41898.125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>
        <v>5</v>
      </c>
      <c r="L4062" t="s">
        <v>8267</v>
      </c>
      <c r="M4062">
        <f t="shared" si="252"/>
        <v>3</v>
      </c>
      <c r="N4062" s="12" t="s">
        <v>8315</v>
      </c>
      <c r="O4062" t="s">
        <v>8316</v>
      </c>
      <c r="P4062" s="13">
        <f t="shared" si="253"/>
        <v>41779.695092592592</v>
      </c>
      <c r="Q4062" s="13">
        <f t="shared" si="254"/>
        <v>41813.666666666664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>
        <v>0</v>
      </c>
      <c r="L4063" t="s">
        <v>8267</v>
      </c>
      <c r="M4063">
        <f t="shared" si="252"/>
        <v>0</v>
      </c>
      <c r="N4063" s="12" t="s">
        <v>8315</v>
      </c>
      <c r="O4063" t="s">
        <v>8316</v>
      </c>
      <c r="P4063" s="13">
        <f t="shared" si="253"/>
        <v>42421.141469907408</v>
      </c>
      <c r="Q4063" s="13">
        <f t="shared" si="254"/>
        <v>42481.099803240737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>
        <v>3</v>
      </c>
      <c r="L4064" t="s">
        <v>8267</v>
      </c>
      <c r="M4064">
        <f t="shared" si="252"/>
        <v>2</v>
      </c>
      <c r="N4064" s="12" t="s">
        <v>8315</v>
      </c>
      <c r="O4064" t="s">
        <v>8316</v>
      </c>
      <c r="P4064" s="13">
        <f t="shared" si="253"/>
        <v>42523.739212962959</v>
      </c>
      <c r="Q4064" s="13">
        <f t="shared" si="254"/>
        <v>42553.739212962959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>
        <v>9</v>
      </c>
      <c r="L4065" t="s">
        <v>8267</v>
      </c>
      <c r="M4065">
        <f t="shared" si="252"/>
        <v>1</v>
      </c>
      <c r="N4065" s="12" t="s">
        <v>8315</v>
      </c>
      <c r="O4065" t="s">
        <v>8316</v>
      </c>
      <c r="P4065" s="13">
        <f t="shared" si="253"/>
        <v>41787.681527777779</v>
      </c>
      <c r="Q4065" s="13">
        <f t="shared" si="254"/>
        <v>41817.681527777779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>
        <v>6</v>
      </c>
      <c r="L4066" t="s">
        <v>8267</v>
      </c>
      <c r="M4066">
        <f t="shared" si="252"/>
        <v>19</v>
      </c>
      <c r="N4066" s="12" t="s">
        <v>8315</v>
      </c>
      <c r="O4066" t="s">
        <v>8316</v>
      </c>
      <c r="P4066" s="13">
        <f t="shared" si="253"/>
        <v>42093.588263888887</v>
      </c>
      <c r="Q4066" s="13">
        <f t="shared" si="254"/>
        <v>42123.588263888887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>
        <v>4</v>
      </c>
      <c r="L4067" t="s">
        <v>8267</v>
      </c>
      <c r="M4067">
        <f t="shared" si="252"/>
        <v>1</v>
      </c>
      <c r="N4067" s="12" t="s">
        <v>8315</v>
      </c>
      <c r="O4067" t="s">
        <v>8316</v>
      </c>
      <c r="P4067" s="13">
        <f t="shared" si="253"/>
        <v>41833.951516203706</v>
      </c>
      <c r="Q4067" s="13">
        <f t="shared" si="254"/>
        <v>41863.951516203706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>
        <v>1</v>
      </c>
      <c r="L4068" t="s">
        <v>8267</v>
      </c>
      <c r="M4068">
        <f t="shared" si="252"/>
        <v>0</v>
      </c>
      <c r="N4068" s="12" t="s">
        <v>8315</v>
      </c>
      <c r="O4068" t="s">
        <v>8316</v>
      </c>
      <c r="P4068" s="13">
        <f t="shared" si="253"/>
        <v>42479.039212962962</v>
      </c>
      <c r="Q4068" s="13">
        <f t="shared" si="254"/>
        <v>42509.039212962962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>
        <v>17</v>
      </c>
      <c r="L4069" t="s">
        <v>8267</v>
      </c>
      <c r="M4069">
        <f t="shared" si="252"/>
        <v>61</v>
      </c>
      <c r="N4069" s="12" t="s">
        <v>8315</v>
      </c>
      <c r="O4069" t="s">
        <v>8316</v>
      </c>
      <c r="P4069" s="13">
        <f t="shared" si="253"/>
        <v>42235.117476851854</v>
      </c>
      <c r="Q4069" s="13">
        <f t="shared" si="254"/>
        <v>42275.117476851854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>
        <v>1</v>
      </c>
      <c r="L4070" t="s">
        <v>8267</v>
      </c>
      <c r="M4070">
        <f t="shared" si="252"/>
        <v>1</v>
      </c>
      <c r="N4070" s="12" t="s">
        <v>8315</v>
      </c>
      <c r="O4070" t="s">
        <v>8316</v>
      </c>
      <c r="P4070" s="13">
        <f t="shared" si="253"/>
        <v>42718.963599537034</v>
      </c>
      <c r="Q4070" s="13">
        <f t="shared" si="254"/>
        <v>42748.961805555555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>
        <v>13</v>
      </c>
      <c r="L4071" t="s">
        <v>8267</v>
      </c>
      <c r="M4071">
        <f t="shared" si="252"/>
        <v>34</v>
      </c>
      <c r="N4071" s="12" t="s">
        <v>8315</v>
      </c>
      <c r="O4071" t="s">
        <v>8316</v>
      </c>
      <c r="P4071" s="13">
        <f t="shared" si="253"/>
        <v>42022.661527777775</v>
      </c>
      <c r="Q4071" s="13">
        <f t="shared" si="254"/>
        <v>42063.5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>
        <v>6</v>
      </c>
      <c r="L4072" t="s">
        <v>8267</v>
      </c>
      <c r="M4072">
        <f t="shared" si="252"/>
        <v>17</v>
      </c>
      <c r="N4072" s="12" t="s">
        <v>8315</v>
      </c>
      <c r="O4072" t="s">
        <v>8316</v>
      </c>
      <c r="P4072" s="13">
        <f t="shared" si="253"/>
        <v>42031.666898148149</v>
      </c>
      <c r="Q4072" s="13">
        <f t="shared" si="254"/>
        <v>42064.125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>
        <v>0</v>
      </c>
      <c r="L4073" t="s">
        <v>8267</v>
      </c>
      <c r="M4073">
        <f t="shared" si="252"/>
        <v>0</v>
      </c>
      <c r="N4073" s="12" t="s">
        <v>8315</v>
      </c>
      <c r="O4073" t="s">
        <v>8316</v>
      </c>
      <c r="P4073" s="13">
        <f t="shared" si="253"/>
        <v>42700.804756944446</v>
      </c>
      <c r="Q4073" s="13">
        <f t="shared" si="254"/>
        <v>42730.804756944446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>
        <v>2</v>
      </c>
      <c r="L4074" t="s">
        <v>8267</v>
      </c>
      <c r="M4074">
        <f t="shared" si="252"/>
        <v>0</v>
      </c>
      <c r="N4074" s="12" t="s">
        <v>8315</v>
      </c>
      <c r="O4074" t="s">
        <v>8316</v>
      </c>
      <c r="P4074" s="13">
        <f t="shared" si="253"/>
        <v>41812.77443287037</v>
      </c>
      <c r="Q4074" s="13">
        <f t="shared" si="254"/>
        <v>41872.77443287037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>
        <v>2</v>
      </c>
      <c r="L4075" t="s">
        <v>8267</v>
      </c>
      <c r="M4075">
        <f t="shared" si="252"/>
        <v>1</v>
      </c>
      <c r="N4075" s="12" t="s">
        <v>8315</v>
      </c>
      <c r="O4075" t="s">
        <v>8316</v>
      </c>
      <c r="P4075" s="13">
        <f t="shared" si="253"/>
        <v>42078.34520833334</v>
      </c>
      <c r="Q4075" s="13">
        <f t="shared" si="254"/>
        <v>42133.166666666672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>
        <v>21</v>
      </c>
      <c r="L4076" t="s">
        <v>8267</v>
      </c>
      <c r="M4076">
        <f t="shared" si="252"/>
        <v>27</v>
      </c>
      <c r="N4076" s="12" t="s">
        <v>8315</v>
      </c>
      <c r="O4076" t="s">
        <v>8316</v>
      </c>
      <c r="P4076" s="13">
        <f t="shared" si="253"/>
        <v>42283.552951388891</v>
      </c>
      <c r="Q4076" s="13">
        <f t="shared" si="254"/>
        <v>42313.594618055555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>
        <v>13</v>
      </c>
      <c r="L4077" t="s">
        <v>8267</v>
      </c>
      <c r="M4077">
        <f t="shared" si="252"/>
        <v>29</v>
      </c>
      <c r="N4077" s="12" t="s">
        <v>8315</v>
      </c>
      <c r="O4077" t="s">
        <v>8316</v>
      </c>
      <c r="P4077" s="13">
        <f t="shared" si="253"/>
        <v>41779.045937499999</v>
      </c>
      <c r="Q4077" s="13">
        <f t="shared" si="254"/>
        <v>41820.727777777778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>
        <v>0</v>
      </c>
      <c r="L4078" t="s">
        <v>8267</v>
      </c>
      <c r="M4078">
        <f t="shared" si="252"/>
        <v>0</v>
      </c>
      <c r="N4078" s="12" t="s">
        <v>8315</v>
      </c>
      <c r="O4078" t="s">
        <v>8316</v>
      </c>
      <c r="P4078" s="13">
        <f t="shared" si="253"/>
        <v>41905.795706018522</v>
      </c>
      <c r="Q4078" s="13">
        <f t="shared" si="254"/>
        <v>41933.82708333333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>
        <v>6</v>
      </c>
      <c r="L4079" t="s">
        <v>8267</v>
      </c>
      <c r="M4079">
        <f t="shared" si="252"/>
        <v>9</v>
      </c>
      <c r="N4079" s="12" t="s">
        <v>8315</v>
      </c>
      <c r="O4079" t="s">
        <v>8316</v>
      </c>
      <c r="P4079" s="13">
        <f t="shared" si="253"/>
        <v>42695.7105787037</v>
      </c>
      <c r="Q4079" s="13">
        <f t="shared" si="254"/>
        <v>42725.7105787037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>
        <v>0</v>
      </c>
      <c r="L4080" t="s">
        <v>8267</v>
      </c>
      <c r="M4080">
        <f t="shared" si="252"/>
        <v>0</v>
      </c>
      <c r="N4080" s="12" t="s">
        <v>8315</v>
      </c>
      <c r="O4080" t="s">
        <v>8316</v>
      </c>
      <c r="P4080" s="13">
        <f t="shared" si="253"/>
        <v>42732.787523148145</v>
      </c>
      <c r="Q4080" s="13">
        <f t="shared" si="254"/>
        <v>42762.787523148145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>
        <v>1</v>
      </c>
      <c r="L4081" t="s">
        <v>8267</v>
      </c>
      <c r="M4081">
        <f t="shared" si="252"/>
        <v>0</v>
      </c>
      <c r="N4081" s="12" t="s">
        <v>8315</v>
      </c>
      <c r="O4081" t="s">
        <v>8316</v>
      </c>
      <c r="P4081" s="13">
        <f t="shared" si="253"/>
        <v>42510.938900462963</v>
      </c>
      <c r="Q4081" s="13">
        <f t="shared" si="254"/>
        <v>42540.938900462963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>
        <v>0</v>
      </c>
      <c r="L4082" t="s">
        <v>8267</v>
      </c>
      <c r="M4082">
        <f t="shared" si="252"/>
        <v>0</v>
      </c>
      <c r="N4082" s="12" t="s">
        <v>8315</v>
      </c>
      <c r="O4082" t="s">
        <v>8316</v>
      </c>
      <c r="P4082" s="13">
        <f t="shared" si="253"/>
        <v>42511.698101851856</v>
      </c>
      <c r="Q4082" s="13">
        <f t="shared" si="254"/>
        <v>42535.787500000006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>
        <v>12</v>
      </c>
      <c r="L4083" t="s">
        <v>8267</v>
      </c>
      <c r="M4083">
        <f t="shared" si="252"/>
        <v>16</v>
      </c>
      <c r="N4083" s="12" t="s">
        <v>8315</v>
      </c>
      <c r="O4083" t="s">
        <v>8316</v>
      </c>
      <c r="P4083" s="13">
        <f t="shared" si="253"/>
        <v>42041.581307870365</v>
      </c>
      <c r="Q4083" s="13">
        <f t="shared" si="254"/>
        <v>42071.539641203708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>
        <v>2</v>
      </c>
      <c r="L4084" t="s">
        <v>8267</v>
      </c>
      <c r="M4084">
        <f t="shared" si="252"/>
        <v>2</v>
      </c>
      <c r="N4084" s="12" t="s">
        <v>8315</v>
      </c>
      <c r="O4084" t="s">
        <v>8316</v>
      </c>
      <c r="P4084" s="13">
        <f t="shared" si="253"/>
        <v>42307.189270833333</v>
      </c>
      <c r="Q4084" s="13">
        <f t="shared" si="254"/>
        <v>42322.958333333328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>
        <v>6</v>
      </c>
      <c r="L4085" t="s">
        <v>8267</v>
      </c>
      <c r="M4085">
        <f t="shared" si="252"/>
        <v>22</v>
      </c>
      <c r="N4085" s="12" t="s">
        <v>8315</v>
      </c>
      <c r="O4085" t="s">
        <v>8316</v>
      </c>
      <c r="P4085" s="13">
        <f t="shared" si="253"/>
        <v>42353.761759259258</v>
      </c>
      <c r="Q4085" s="13">
        <f t="shared" si="254"/>
        <v>42383.761759259258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>
        <v>1</v>
      </c>
      <c r="L4086" t="s">
        <v>8267</v>
      </c>
      <c r="M4086">
        <f t="shared" si="252"/>
        <v>0</v>
      </c>
      <c r="N4086" s="12" t="s">
        <v>8315</v>
      </c>
      <c r="O4086" t="s">
        <v>8316</v>
      </c>
      <c r="P4086" s="13">
        <f t="shared" si="253"/>
        <v>42622.436412037037</v>
      </c>
      <c r="Q4086" s="13">
        <f t="shared" si="254"/>
        <v>42652.436412037037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>
        <v>1</v>
      </c>
      <c r="L4087" t="s">
        <v>8267</v>
      </c>
      <c r="M4087">
        <f t="shared" si="252"/>
        <v>0</v>
      </c>
      <c r="N4087" s="12" t="s">
        <v>8315</v>
      </c>
      <c r="O4087" t="s">
        <v>8316</v>
      </c>
      <c r="P4087" s="13">
        <f t="shared" si="253"/>
        <v>42058.603877314818</v>
      </c>
      <c r="Q4087" s="13">
        <f t="shared" si="254"/>
        <v>42087.165972222225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>
        <v>5</v>
      </c>
      <c r="L4088" t="s">
        <v>8267</v>
      </c>
      <c r="M4088">
        <f t="shared" si="252"/>
        <v>5</v>
      </c>
      <c r="N4088" s="12" t="s">
        <v>8315</v>
      </c>
      <c r="O4088" t="s">
        <v>8316</v>
      </c>
      <c r="P4088" s="13">
        <f t="shared" si="253"/>
        <v>42304.940960648149</v>
      </c>
      <c r="Q4088" s="13">
        <f t="shared" si="254"/>
        <v>42329.166666666672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>
        <v>0</v>
      </c>
      <c r="L4089" t="s">
        <v>8267</v>
      </c>
      <c r="M4089">
        <f t="shared" si="252"/>
        <v>0</v>
      </c>
      <c r="N4089" s="12" t="s">
        <v>8315</v>
      </c>
      <c r="O4089" t="s">
        <v>8316</v>
      </c>
      <c r="P4089" s="13">
        <f t="shared" si="253"/>
        <v>42538.742893518516</v>
      </c>
      <c r="Q4089" s="13">
        <f t="shared" si="254"/>
        <v>42568.742893518516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>
        <v>3</v>
      </c>
      <c r="L4090" t="s">
        <v>8267</v>
      </c>
      <c r="M4090">
        <f t="shared" si="252"/>
        <v>11</v>
      </c>
      <c r="N4090" s="12" t="s">
        <v>8315</v>
      </c>
      <c r="O4090" t="s">
        <v>8316</v>
      </c>
      <c r="P4090" s="13">
        <f t="shared" si="253"/>
        <v>41990.612546296295</v>
      </c>
      <c r="Q4090" s="13">
        <f t="shared" si="254"/>
        <v>42020.434722222228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>
        <v>8</v>
      </c>
      <c r="L4091" t="s">
        <v>8267</v>
      </c>
      <c r="M4091">
        <f t="shared" si="252"/>
        <v>5</v>
      </c>
      <c r="N4091" s="12" t="s">
        <v>8315</v>
      </c>
      <c r="O4091" t="s">
        <v>8316</v>
      </c>
      <c r="P4091" s="13">
        <f t="shared" si="253"/>
        <v>42122.732499999998</v>
      </c>
      <c r="Q4091" s="13">
        <f t="shared" si="254"/>
        <v>42155.732638888891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>
        <v>3</v>
      </c>
      <c r="L4092" t="s">
        <v>8267</v>
      </c>
      <c r="M4092">
        <f t="shared" si="252"/>
        <v>3</v>
      </c>
      <c r="N4092" s="12" t="s">
        <v>8315</v>
      </c>
      <c r="O4092" t="s">
        <v>8316</v>
      </c>
      <c r="P4092" s="13">
        <f t="shared" si="253"/>
        <v>42209.67288194444</v>
      </c>
      <c r="Q4092" s="13">
        <f t="shared" si="254"/>
        <v>42223.625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>
        <v>8</v>
      </c>
      <c r="L4093" t="s">
        <v>8267</v>
      </c>
      <c r="M4093">
        <f t="shared" si="252"/>
        <v>13</v>
      </c>
      <c r="N4093" s="12" t="s">
        <v>8315</v>
      </c>
      <c r="O4093" t="s">
        <v>8316</v>
      </c>
      <c r="P4093" s="13">
        <f t="shared" si="253"/>
        <v>41990.506377314814</v>
      </c>
      <c r="Q4093" s="13">
        <f t="shared" si="254"/>
        <v>42020.506377314814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>
        <v>1</v>
      </c>
      <c r="L4094" t="s">
        <v>8267</v>
      </c>
      <c r="M4094">
        <f t="shared" si="252"/>
        <v>0</v>
      </c>
      <c r="N4094" s="12" t="s">
        <v>8315</v>
      </c>
      <c r="O4094" t="s">
        <v>8316</v>
      </c>
      <c r="P4094" s="13">
        <f t="shared" si="253"/>
        <v>42039.194988425923</v>
      </c>
      <c r="Q4094" s="13">
        <f t="shared" si="254"/>
        <v>42099.153321759266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>
        <v>4</v>
      </c>
      <c r="L4095" t="s">
        <v>8267</v>
      </c>
      <c r="M4095">
        <f t="shared" si="252"/>
        <v>2</v>
      </c>
      <c r="N4095" s="12" t="s">
        <v>8315</v>
      </c>
      <c r="O4095" t="s">
        <v>8316</v>
      </c>
      <c r="P4095" s="13">
        <f t="shared" si="253"/>
        <v>42178.815891203703</v>
      </c>
      <c r="Q4095" s="13">
        <f t="shared" si="254"/>
        <v>42238.815891203703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>
        <v>8</v>
      </c>
      <c r="L4096" t="s">
        <v>8267</v>
      </c>
      <c r="M4096">
        <f t="shared" si="252"/>
        <v>37</v>
      </c>
      <c r="N4096" s="12" t="s">
        <v>8315</v>
      </c>
      <c r="O4096" t="s">
        <v>8316</v>
      </c>
      <c r="P4096" s="13">
        <f t="shared" si="253"/>
        <v>41890.086805555555</v>
      </c>
      <c r="Q4096" s="13">
        <f t="shared" si="254"/>
        <v>41934.207638888889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>
        <v>1</v>
      </c>
      <c r="L4097" t="s">
        <v>8267</v>
      </c>
      <c r="M4097">
        <f t="shared" si="252"/>
        <v>3</v>
      </c>
      <c r="N4097" s="12" t="s">
        <v>8315</v>
      </c>
      <c r="O4097" t="s">
        <v>8316</v>
      </c>
      <c r="P4097" s="13">
        <f t="shared" si="253"/>
        <v>42693.031828703708</v>
      </c>
      <c r="Q4097" s="13">
        <f t="shared" si="254"/>
        <v>42723.031828703708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>
        <v>5</v>
      </c>
      <c r="L4098" t="s">
        <v>8267</v>
      </c>
      <c r="M4098">
        <f t="shared" ref="M4098:M4115" si="256">ROUND(E4098/D4098*100,0)</f>
        <v>11</v>
      </c>
      <c r="N4098" s="12" t="s">
        <v>8315</v>
      </c>
      <c r="O4098" t="s">
        <v>8316</v>
      </c>
      <c r="P4098" s="13">
        <f t="shared" ref="P4098:P4115" si="257">(((J4098/60)/60)/24)+DATE(1970,1,1)</f>
        <v>42750.530312499999</v>
      </c>
      <c r="Q4098" s="13">
        <f t="shared" ref="Q4098:Q4115" si="258">(((I4098/60)/60)/24)+DATE(1970,1,1)</f>
        <v>42794.368749999994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>
        <v>0</v>
      </c>
      <c r="L4099" t="s">
        <v>8267</v>
      </c>
      <c r="M4099">
        <f t="shared" si="256"/>
        <v>0</v>
      </c>
      <c r="N4099" s="12" t="s">
        <v>8315</v>
      </c>
      <c r="O4099" t="s">
        <v>8316</v>
      </c>
      <c r="P4099" s="13">
        <f t="shared" si="257"/>
        <v>42344.824502314819</v>
      </c>
      <c r="Q4099" s="13">
        <f t="shared" si="258"/>
        <v>42400.996527777781</v>
      </c>
      <c r="R4099">
        <f t="shared" ref="R4099:R4115" si="259">YEAR(P4099)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>
        <v>0</v>
      </c>
      <c r="L4100" t="s">
        <v>8267</v>
      </c>
      <c r="M4100">
        <f t="shared" si="256"/>
        <v>0</v>
      </c>
      <c r="N4100" s="12" t="s">
        <v>8315</v>
      </c>
      <c r="O4100" t="s">
        <v>8316</v>
      </c>
      <c r="P4100" s="13">
        <f t="shared" si="257"/>
        <v>42495.722187499996</v>
      </c>
      <c r="Q4100" s="13">
        <f t="shared" si="258"/>
        <v>42525.722187499996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>
        <v>1</v>
      </c>
      <c r="L4101" t="s">
        <v>8267</v>
      </c>
      <c r="M4101">
        <f t="shared" si="256"/>
        <v>1</v>
      </c>
      <c r="N4101" s="12" t="s">
        <v>8315</v>
      </c>
      <c r="O4101" t="s">
        <v>8316</v>
      </c>
      <c r="P4101" s="13">
        <f t="shared" si="257"/>
        <v>42570.850381944445</v>
      </c>
      <c r="Q4101" s="13">
        <f t="shared" si="258"/>
        <v>42615.850381944445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>
        <v>0</v>
      </c>
      <c r="L4102" t="s">
        <v>8267</v>
      </c>
      <c r="M4102">
        <f t="shared" si="256"/>
        <v>0</v>
      </c>
      <c r="N4102" s="12" t="s">
        <v>8315</v>
      </c>
      <c r="O4102" t="s">
        <v>8316</v>
      </c>
      <c r="P4102" s="13">
        <f t="shared" si="257"/>
        <v>41927.124884259261</v>
      </c>
      <c r="Q4102" s="13">
        <f t="shared" si="258"/>
        <v>41937.124884259261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>
        <v>0</v>
      </c>
      <c r="L4103" t="s">
        <v>8267</v>
      </c>
      <c r="M4103">
        <f t="shared" si="256"/>
        <v>0</v>
      </c>
      <c r="N4103" s="12" t="s">
        <v>8315</v>
      </c>
      <c r="O4103" t="s">
        <v>8316</v>
      </c>
      <c r="P4103" s="13">
        <f t="shared" si="257"/>
        <v>42730.903726851851</v>
      </c>
      <c r="Q4103" s="13">
        <f t="shared" si="258"/>
        <v>42760.903726851851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>
        <v>6</v>
      </c>
      <c r="L4104" t="s">
        <v>8267</v>
      </c>
      <c r="M4104">
        <f t="shared" si="256"/>
        <v>27</v>
      </c>
      <c r="N4104" s="12" t="s">
        <v>8315</v>
      </c>
      <c r="O4104" t="s">
        <v>8316</v>
      </c>
      <c r="P4104" s="13">
        <f t="shared" si="257"/>
        <v>42475.848067129627</v>
      </c>
      <c r="Q4104" s="13">
        <f t="shared" si="258"/>
        <v>42505.848067129627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>
        <v>6</v>
      </c>
      <c r="L4105" t="s">
        <v>8267</v>
      </c>
      <c r="M4105">
        <f t="shared" si="256"/>
        <v>10</v>
      </c>
      <c r="N4105" s="12" t="s">
        <v>8315</v>
      </c>
      <c r="O4105" t="s">
        <v>8316</v>
      </c>
      <c r="P4105" s="13">
        <f t="shared" si="257"/>
        <v>42188.83293981482</v>
      </c>
      <c r="Q4105" s="13">
        <f t="shared" si="258"/>
        <v>42242.772222222222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>
        <v>14</v>
      </c>
      <c r="L4106" t="s">
        <v>8267</v>
      </c>
      <c r="M4106">
        <f t="shared" si="256"/>
        <v>21</v>
      </c>
      <c r="N4106" s="12" t="s">
        <v>8315</v>
      </c>
      <c r="O4106" t="s">
        <v>8316</v>
      </c>
      <c r="P4106" s="13">
        <f t="shared" si="257"/>
        <v>42640.278171296297</v>
      </c>
      <c r="Q4106" s="13">
        <f t="shared" si="258"/>
        <v>42670.278171296297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>
        <v>6</v>
      </c>
      <c r="L4107" t="s">
        <v>8267</v>
      </c>
      <c r="M4107">
        <f t="shared" si="256"/>
        <v>7</v>
      </c>
      <c r="N4107" s="12" t="s">
        <v>8315</v>
      </c>
      <c r="O4107" t="s">
        <v>8316</v>
      </c>
      <c r="P4107" s="13">
        <f t="shared" si="257"/>
        <v>42697.010520833333</v>
      </c>
      <c r="Q4107" s="13">
        <f t="shared" si="258"/>
        <v>42730.010520833333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>
        <v>33</v>
      </c>
      <c r="L4108" t="s">
        <v>8267</v>
      </c>
      <c r="M4108">
        <f t="shared" si="256"/>
        <v>71</v>
      </c>
      <c r="N4108" s="12" t="s">
        <v>8315</v>
      </c>
      <c r="O4108" t="s">
        <v>8316</v>
      </c>
      <c r="P4108" s="13">
        <f t="shared" si="257"/>
        <v>42053.049375000002</v>
      </c>
      <c r="Q4108" s="13">
        <f t="shared" si="258"/>
        <v>42096.041666666672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>
        <v>4</v>
      </c>
      <c r="L4109" t="s">
        <v>8267</v>
      </c>
      <c r="M4109">
        <f t="shared" si="256"/>
        <v>2</v>
      </c>
      <c r="N4109" s="12" t="s">
        <v>8315</v>
      </c>
      <c r="O4109" t="s">
        <v>8316</v>
      </c>
      <c r="P4109" s="13">
        <f t="shared" si="257"/>
        <v>41883.916678240741</v>
      </c>
      <c r="Q4109" s="13">
        <f t="shared" si="258"/>
        <v>41906.916678240741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>
        <v>1</v>
      </c>
      <c r="L4110" t="s">
        <v>8267</v>
      </c>
      <c r="M4110">
        <f t="shared" si="256"/>
        <v>2</v>
      </c>
      <c r="N4110" s="12" t="s">
        <v>8315</v>
      </c>
      <c r="O4110" t="s">
        <v>8316</v>
      </c>
      <c r="P4110" s="13">
        <f t="shared" si="257"/>
        <v>42767.031678240746</v>
      </c>
      <c r="Q4110" s="13">
        <f t="shared" si="258"/>
        <v>42797.208333333328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>
        <v>0</v>
      </c>
      <c r="L4111" t="s">
        <v>8267</v>
      </c>
      <c r="M4111">
        <f t="shared" si="256"/>
        <v>0</v>
      </c>
      <c r="N4111" s="12" t="s">
        <v>8315</v>
      </c>
      <c r="O4111" t="s">
        <v>8316</v>
      </c>
      <c r="P4111" s="13">
        <f t="shared" si="257"/>
        <v>42307.539398148147</v>
      </c>
      <c r="Q4111" s="13">
        <f t="shared" si="258"/>
        <v>42337.581064814818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>
        <v>6</v>
      </c>
      <c r="L4112" t="s">
        <v>8267</v>
      </c>
      <c r="M4112">
        <f t="shared" si="256"/>
        <v>29</v>
      </c>
      <c r="N4112" s="12" t="s">
        <v>8315</v>
      </c>
      <c r="O4112" t="s">
        <v>8316</v>
      </c>
      <c r="P4112" s="13">
        <f t="shared" si="257"/>
        <v>42512.626747685179</v>
      </c>
      <c r="Q4112" s="13">
        <f t="shared" si="258"/>
        <v>42572.626747685179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>
        <v>6</v>
      </c>
      <c r="L4113" t="s">
        <v>8267</v>
      </c>
      <c r="M4113">
        <f t="shared" si="256"/>
        <v>3</v>
      </c>
      <c r="N4113" s="12" t="s">
        <v>8315</v>
      </c>
      <c r="O4113" t="s">
        <v>8316</v>
      </c>
      <c r="P4113" s="13">
        <f t="shared" si="257"/>
        <v>42029.135879629626</v>
      </c>
      <c r="Q4113" s="13">
        <f t="shared" si="258"/>
        <v>42059.135879629626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>
        <v>1</v>
      </c>
      <c r="L4114" t="s">
        <v>8267</v>
      </c>
      <c r="M4114">
        <f t="shared" si="256"/>
        <v>0</v>
      </c>
      <c r="N4114" s="12" t="s">
        <v>8315</v>
      </c>
      <c r="O4114" t="s">
        <v>8316</v>
      </c>
      <c r="P4114" s="13">
        <f t="shared" si="257"/>
        <v>42400.946597222224</v>
      </c>
      <c r="Q4114" s="13">
        <f t="shared" si="258"/>
        <v>42428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>
        <v>3</v>
      </c>
      <c r="L4115" t="s">
        <v>8267</v>
      </c>
      <c r="M4115">
        <f t="shared" si="256"/>
        <v>0</v>
      </c>
      <c r="N4115" s="12" t="s">
        <v>8315</v>
      </c>
      <c r="O4115" t="s">
        <v>8316</v>
      </c>
      <c r="P4115" s="13">
        <f t="shared" si="257"/>
        <v>42358.573182870372</v>
      </c>
      <c r="Q4115" s="13">
        <f t="shared" si="258"/>
        <v>42377.273611111115</v>
      </c>
      <c r="R4115">
        <f t="shared" si="259"/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1DE13-C4FA-2849-8433-81EC3C7CCCD0}">
  <sheetPr codeName="Sheet4"/>
  <dimension ref="A1:I13"/>
  <sheetViews>
    <sheetView zoomScale="110" zoomScaleNormal="110" workbookViewId="0">
      <selection activeCell="A15" sqref="A15"/>
    </sheetView>
  </sheetViews>
  <sheetFormatPr baseColWidth="10" defaultRowHeight="15" x14ac:dyDescent="0.2"/>
  <cols>
    <col min="1" max="1" width="18.83203125" customWidth="1"/>
    <col min="2" max="2" width="20.83203125" customWidth="1"/>
    <col min="3" max="3" width="18.6640625" customWidth="1"/>
    <col min="4" max="4" width="21.1640625" customWidth="1"/>
    <col min="5" max="5" width="18.33203125" customWidth="1"/>
    <col min="6" max="6" width="22.1640625" bestFit="1" customWidth="1"/>
    <col min="7" max="7" width="18.1640625" bestFit="1" customWidth="1"/>
    <col min="8" max="8" width="22.33203125" bestFit="1" customWidth="1"/>
  </cols>
  <sheetData>
    <row r="1" spans="1:9" ht="27" customHeight="1" x14ac:dyDescent="0.25">
      <c r="A1" t="s">
        <v>8377</v>
      </c>
      <c r="B1" s="15" t="s">
        <v>8393</v>
      </c>
      <c r="C1" s="15" t="s">
        <v>8394</v>
      </c>
      <c r="D1" s="15" t="s">
        <v>8378</v>
      </c>
      <c r="E1" s="15" t="s">
        <v>8379</v>
      </c>
      <c r="F1" s="15" t="s">
        <v>8380</v>
      </c>
      <c r="G1" s="15" t="s">
        <v>8381</v>
      </c>
      <c r="H1" s="15" t="s">
        <v>8396</v>
      </c>
    </row>
    <row r="2" spans="1:9" x14ac:dyDescent="0.2">
      <c r="A2" t="s">
        <v>8382</v>
      </c>
      <c r="B2" s="10">
        <f>COUNTIFS(Kickstarter!$F1:$F4115, "successful", Kickstarter!$D1:$D4115, "&lt;1000", Kickstarter!$O1:$O4115, "plays")</f>
        <v>141</v>
      </c>
      <c r="C2" s="10">
        <f>COUNTIFS(Kickstarter!$F1:$F4115, "Failed", Kickstarter!$D1:$D4115, "&lt;1000", Kickstarter!$O1:$O4115, "plays")</f>
        <v>45</v>
      </c>
      <c r="D2" s="10">
        <f>COUNTIFS(Kickstarter!$F1:$F4115, "canceled", Kickstarter!$D1:$D4115, "&gt;1000", Kickstarter!$O1:$O4115,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9" x14ac:dyDescent="0.2">
      <c r="A3" t="s">
        <v>8383</v>
      </c>
      <c r="B3" s="10">
        <f>COUNTIFS(Kickstarter!$F1:$F4115,"successful",Kickstarter!$D1:$D4115,"&gt;1000", Kickstarter!$D1:$D4115,"&lt;=4999",Kickstarter!$O1:$O4115,"plays")</f>
        <v>341</v>
      </c>
      <c r="C3" s="10">
        <f>COUNTIFS(Kickstarter!$F1:$F4115,"failed",Kickstarter!$D1:$D4115,"&gt;=1000", Kickstarter!$D1:$D4115,"&lt;=4999",Kickstarter!$O1:$O4115,"plays")</f>
        <v>146</v>
      </c>
      <c r="D3" s="10">
        <f>COUNTIFS(Kickstarter!$F1:$F4115,"canceled",Kickstarter!$D1:$D4115,"&gt;=1000", Kickstarter!$D1:$D4115,"&lt;=4999",Kickstarter!$O1:$O4115,"plays")</f>
        <v>0</v>
      </c>
      <c r="E3">
        <f>SUM(B3:D3)</f>
        <v>487</v>
      </c>
      <c r="F3" s="16">
        <f>B3/E3</f>
        <v>0.70020533880903491</v>
      </c>
      <c r="G3" s="16">
        <f t="shared" ref="G3:G13" si="0">C3/E3</f>
        <v>0.29979466119096509</v>
      </c>
      <c r="H3" s="16">
        <f t="shared" ref="H3:H12" si="1">D3/E3</f>
        <v>0</v>
      </c>
    </row>
    <row r="4" spans="1:9" x14ac:dyDescent="0.2">
      <c r="A4" t="s">
        <v>8384</v>
      </c>
      <c r="B4" s="10">
        <f>COUNTIFS(Kickstarter!$F1:$F4115,"successful", Kickstarter!$D1:$D4115,"&gt;5000", Kickstarter!$D1:$D4115,"&lt;=9999",Kickstarter!$O1:$O4115,"plays")</f>
        <v>44</v>
      </c>
      <c r="C4" s="10">
        <f>COUNTIFS(Kickstarter!$F1:$F4115,"failed", Kickstarter!$D1:$D4115,"&gt;=5000", Kickstarter!$D1:$D4115,"&lt;=9999",Kickstarter!$O1:$O4115,"plays")</f>
        <v>76</v>
      </c>
      <c r="D4" s="10">
        <f>COUNTIFS(Kickstarter!$F1:$F4115,"canceled", Kickstarter!$D1:$D4115,"&gt;=5000", Kickstarter!$D1:$D4115,"&lt;=9999",Kickstarter!$O1:$O4115,"plays")</f>
        <v>0</v>
      </c>
      <c r="E4">
        <f>SUM(B4:D4)</f>
        <v>120</v>
      </c>
      <c r="F4" s="16">
        <f t="shared" ref="F4:F13" si="2">B4/E4</f>
        <v>0.36666666666666664</v>
      </c>
      <c r="G4" s="16">
        <f t="shared" si="0"/>
        <v>0.6333333333333333</v>
      </c>
      <c r="H4" s="16">
        <f t="shared" si="1"/>
        <v>0</v>
      </c>
    </row>
    <row r="5" spans="1:9" x14ac:dyDescent="0.2">
      <c r="A5" t="s">
        <v>8385</v>
      </c>
      <c r="B5" s="10">
        <f>COUNTIFS(Kickstarter!$F1:$F4115,"successful",Kickstarter!$D1:$D4115,"&gt;10000", Kickstarter!$D1:$D4115,"&lt;=14999",Kickstarter!$O1:$O4115,"plays")</f>
        <v>10</v>
      </c>
      <c r="C5" s="10">
        <f>COUNTIFS(Kickstarter!$F1:$F4115,"failed",Kickstarter!$D1:$D4115,"&gt;=10000", Kickstarter!$D1:$D4115,"&lt;=14999", Kickstarter!$O1:$O4115,"plays")</f>
        <v>33</v>
      </c>
      <c r="D5" s="10">
        <f>COUNTIFS(Kickstarter!$F1:$F4115,"canceled",Kickstarter!$D1:$D4115,"&gt;=10000", Kickstarter!$D1:$D4115,"&lt;=14999",Kickstarter!$O1:$O4115,"plays")</f>
        <v>0</v>
      </c>
      <c r="E5">
        <f t="shared" ref="E5:E13" si="3">SUM(B5:D5)</f>
        <v>43</v>
      </c>
      <c r="F5" s="16">
        <f t="shared" si="2"/>
        <v>0.23255813953488372</v>
      </c>
      <c r="G5" s="16">
        <f t="shared" si="0"/>
        <v>0.76744186046511631</v>
      </c>
      <c r="H5" s="16">
        <f t="shared" si="1"/>
        <v>0</v>
      </c>
    </row>
    <row r="6" spans="1:9" x14ac:dyDescent="0.2">
      <c r="A6" t="s">
        <v>8386</v>
      </c>
      <c r="B6" s="10">
        <f>COUNTIFS(Kickstarter!$F1:$F4115,"successful",Kickstarter!$D1:$D4115,"&gt;=15000", Kickstarter!$D1:$D4115,"&lt;=19999",Kickstarter!$O1:$O4115,"plays")</f>
        <v>12</v>
      </c>
      <c r="C6" s="10">
        <f>COUNTIFS(Kickstarter!$F1:$F4115,"failed",Kickstarter!$D1:$D4115,"&gt;=15000", Kickstarter!$D1:$D4115,"&lt;=19999",Kickstarter!$O1:$O4115,"plays")</f>
        <v>12</v>
      </c>
      <c r="D6" s="10">
        <f>COUNTIFS(Kickstarter!$F1:$F4115,"canceled",Kickstarter!$D1:$D4115,"&gt;=15000", Kickstarter!$D1:$D4115,"&lt;=19999",Kickstarter!$O1:$O4115,"plays")</f>
        <v>0</v>
      </c>
      <c r="E6">
        <f t="shared" si="3"/>
        <v>24</v>
      </c>
      <c r="F6" s="16">
        <f t="shared" si="2"/>
        <v>0.5</v>
      </c>
      <c r="G6" s="16">
        <f t="shared" si="0"/>
        <v>0.5</v>
      </c>
      <c r="H6" s="16">
        <f t="shared" si="1"/>
        <v>0</v>
      </c>
    </row>
    <row r="7" spans="1:9" x14ac:dyDescent="0.2">
      <c r="A7" t="s">
        <v>8387</v>
      </c>
      <c r="B7" s="10">
        <f>COUNTIFS(Kickstarter!$F1:$F4115,"successful",Kickstarter!$D1:$D4115,"&gt;=20000", Kickstarter!$D1:$D4115,"&lt;=24999",Kickstarter!$O1:$O4115,"plays")</f>
        <v>9</v>
      </c>
      <c r="C7" s="10">
        <f>COUNTIFS(Kickstarter!$F1:$F4115,"failed",Kickstarter!$D1:$D4115,"&gt;=20000", Kickstarter!$D1:$D4115,"&lt;=24999",Kickstarter!$O1:$O4115,"plays")</f>
        <v>11</v>
      </c>
      <c r="D7" s="10">
        <f>COUNTIFS(Kickstarter!$F1:$F4115,"canceled",Kickstarter!$D1:$D4115,"&gt;=20000", Kickstarter!$D1:$D4115,"&lt;=24999",Kickstarter!$O1:$O4115,"plays")</f>
        <v>0</v>
      </c>
      <c r="E7">
        <f t="shared" si="3"/>
        <v>20</v>
      </c>
      <c r="F7" s="16">
        <f t="shared" si="2"/>
        <v>0.45</v>
      </c>
      <c r="G7" s="16">
        <f t="shared" si="0"/>
        <v>0.55000000000000004</v>
      </c>
      <c r="H7" s="16">
        <f t="shared" si="1"/>
        <v>0</v>
      </c>
    </row>
    <row r="8" spans="1:9" x14ac:dyDescent="0.2">
      <c r="A8" t="s">
        <v>8388</v>
      </c>
      <c r="B8" s="10">
        <f>COUNTIFS(Kickstarter!$F1:$F4115,"successful",Kickstarter!$D1:$D4115,"&gt;=25000", Kickstarter!$D1:$D4115,"&lt;=29999",Kickstarter!$O1:$O4115,"plays")</f>
        <v>1</v>
      </c>
      <c r="C8" s="10">
        <f>COUNTIFS(Kickstarter!$F1:$F4115,"failed",Kickstarter!$D1:$D4115,"&gt;=25000", Kickstarter!$D1:$D4115,"&lt;=29999",Kickstarter!$O1:$O4115,"plays")</f>
        <v>4</v>
      </c>
      <c r="D8" s="10">
        <f>COUNTIFS(Kickstarter!$F1:$F4115,"canceled",Kickstarter!$D1:$D4115,"&gt;=25000", Kickstarter!$D1:$D4115,"&lt;=29999",Kickstarter!$O1:$O4115,"plays")</f>
        <v>0</v>
      </c>
      <c r="E8">
        <f t="shared" si="3"/>
        <v>5</v>
      </c>
      <c r="F8" s="16">
        <f t="shared" si="2"/>
        <v>0.2</v>
      </c>
      <c r="G8" s="16">
        <f t="shared" si="0"/>
        <v>0.8</v>
      </c>
      <c r="H8" s="16">
        <f t="shared" si="1"/>
        <v>0</v>
      </c>
    </row>
    <row r="9" spans="1:9" x14ac:dyDescent="0.2">
      <c r="A9" t="s">
        <v>8389</v>
      </c>
      <c r="B9" s="10">
        <f>COUNTIFS(Kickstarter!$F1:$F4115,"successful",Kickstarter!$D1:$D4115,"&gt;=30000", Kickstarter!$D1:$D4115,"&lt;=34999",Kickstarter!$O1:$O4115,"plays")</f>
        <v>3</v>
      </c>
      <c r="C9" s="10">
        <f>COUNTIFS(Kickstarter!$F1:$F4115,"failed",Kickstarter!$D1:$D4115,"&gt;=30000", Kickstarter!$D1:$D4115,"&lt;=34999",Kickstarter!$O1:$O4115,"plays")</f>
        <v>8</v>
      </c>
      <c r="D9" s="10">
        <f>COUNTIFS(Kickstarter!$F1:$F4115,"canceled",Kickstarter!$D1:$D4115,"&gt;=30000", Kickstarter!$D1:$D4115,"&lt;=34999",Kickstarter!$O1:$O4115,"plays")</f>
        <v>0</v>
      </c>
      <c r="E9">
        <f t="shared" si="3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1"/>
        <v>0</v>
      </c>
    </row>
    <row r="10" spans="1:9" x14ac:dyDescent="0.2">
      <c r="A10" t="s">
        <v>8390</v>
      </c>
      <c r="B10" s="10">
        <f>COUNTIFS(Kickstarter!$F1:$F4115,"successful",Kickstarter!$D1:$D4115,"&gt;=35000", Kickstarter!$D1:$D4115,"&lt;=39999",Kickstarter!$O1:$O4115,"plays")</f>
        <v>4</v>
      </c>
      <c r="C10" s="10">
        <f>COUNTIFS(Kickstarter!$F1:$F4115,"failed",Kickstarter!$D1:$D4115,"&gt;=35000", Kickstarter!$D1:$D4115,"&lt;=39999",Kickstarter!$O1:$O4115,"plays")</f>
        <v>2</v>
      </c>
      <c r="D10" s="10">
        <f>COUNTIFS(Kickstarter!$F1:$F4115,"canceled",Kickstarter!$D1:$D4115,"&gt;=35000", Kickstarter!$D1:$D4115,"&lt;=39999",Kickstarter!$O1:$O4115,"plays")</f>
        <v>0</v>
      </c>
      <c r="E10">
        <f t="shared" si="3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1"/>
        <v>0</v>
      </c>
    </row>
    <row r="11" spans="1:9" x14ac:dyDescent="0.2">
      <c r="A11" t="s">
        <v>8391</v>
      </c>
      <c r="B11" s="10">
        <f>COUNTIFS(Kickstarter!$F1:$F4115,"successful",Kickstarter!$D1:$D4115,"&gt;=40000", Kickstarter!$D1:$D4115,"&lt;=44999", Kickstarter!$O1:$O4115,"plays")</f>
        <v>2</v>
      </c>
      <c r="C11" s="10">
        <f>COUNTIFS(Kickstarter!$F1:$F4115,"failed",Kickstarter!$D1:$D4115,"&gt;=40000", Kickstarter!$D1:$D4115,"&lt;=44999",Kickstarter!$O1:$O4115,"plays")</f>
        <v>1</v>
      </c>
      <c r="D11" s="10">
        <f>COUNTIFS(Kickstarter!$F1:$F4115,"canceled",Kickstarter!$D1:$D4115,"&gt;=40000", Kickstarter!$D1:$D4115,"&lt;=44999",Kickstarter!$O1:$O4115,"plays")</f>
        <v>0</v>
      </c>
      <c r="E11">
        <f>SUM(B11:D11)</f>
        <v>3</v>
      </c>
      <c r="F11" s="16">
        <f>B11/E11</f>
        <v>0.66666666666666663</v>
      </c>
      <c r="G11" s="16">
        <f t="shared" si="0"/>
        <v>0.33333333333333331</v>
      </c>
      <c r="H11" s="16">
        <f t="shared" si="1"/>
        <v>0</v>
      </c>
    </row>
    <row r="12" spans="1:9" x14ac:dyDescent="0.2">
      <c r="A12" t="s">
        <v>8395</v>
      </c>
      <c r="B12" s="10">
        <f>COUNTIFS(Kickstarter!$F1:$F4115,"successful",Kickstarter!$D1:$D4115,"&gt;=45000", Kickstarter!$D1:$D4115,"&lt;49999",Kickstarter!$O1:$O4115,"plays")</f>
        <v>0</v>
      </c>
      <c r="C12" s="10">
        <f>COUNTIFS(Kickstarter!$F1:$F4115,"failed",Kickstarter!$D1:$D4115,"&gt;=45000", Kickstarter!$D1:$D4115,"&lt;=49999", Kickstarter!$O1:$O4115,"plays")</f>
        <v>1</v>
      </c>
      <c r="D12" s="10">
        <f>COUNTIFS(Kickstarter!$F1:$F4115,"canceled",Kickstarter!$D1:$D4115,"&gt;=45000", Kickstarter!$D1:$D4115,"&lt;=49999",Kickstarter!$O1:$O4115,"plays")</f>
        <v>0</v>
      </c>
      <c r="E12">
        <f t="shared" si="3"/>
        <v>1</v>
      </c>
      <c r="F12" s="16">
        <f>B12/E12</f>
        <v>0</v>
      </c>
      <c r="G12" s="16">
        <f>C12/E12</f>
        <v>1</v>
      </c>
      <c r="H12" s="16">
        <f t="shared" si="1"/>
        <v>0</v>
      </c>
    </row>
    <row r="13" spans="1:9" x14ac:dyDescent="0.2">
      <c r="A13" t="s">
        <v>8392</v>
      </c>
      <c r="B13" s="10">
        <f>COUNTIFS(Kickstarter!$F1:$F4115,"successful",Kickstarter!$D1:$D4115,"&gt;=50000", Kickstarter!$O1:$O4115,"plays")</f>
        <v>2</v>
      </c>
      <c r="C13" s="10">
        <f>COUNTIFS(Kickstarter!$F1:$F4115,"failed",Kickstarter!$D1:$D4115,"&gt;=50000", Kickstarter!$O1:$O4115,"plays")</f>
        <v>14</v>
      </c>
      <c r="D13" s="10">
        <f>COUNTIFS(Kickstarter!$F1:$F4115,"canceled",Kickstarter!$D1:$D4115,"&gt;=50000", Kickstarter!$O1:$O4115,"plays")</f>
        <v>0</v>
      </c>
      <c r="E13">
        <f t="shared" si="3"/>
        <v>16</v>
      </c>
      <c r="F13" s="16">
        <f t="shared" si="2"/>
        <v>0.125</v>
      </c>
      <c r="G13" s="16">
        <f t="shared" si="0"/>
        <v>0.875</v>
      </c>
      <c r="H13" s="16">
        <f>D13/E13</f>
        <v>0</v>
      </c>
      <c r="I13" t="s">
        <v>8379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2021-12-01T05:59:44Z</dcterms:modified>
</cp:coreProperties>
</file>