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imon\Dropbox\01_Master_Thesis\06_KBOB\"/>
    </mc:Choice>
  </mc:AlternateContent>
  <xr:revisionPtr revIDLastSave="0" documentId="13_ncr:1_{3B134CBA-8484-4F85-B682-F2D73F89F082}" xr6:coauthVersionLast="47" xr6:coauthVersionMax="47" xr10:uidLastSave="{00000000-0000-0000-0000-000000000000}"/>
  <bookViews>
    <workbookView xWindow="-28920" yWindow="1815" windowWidth="29040" windowHeight="17520" activeTab="4" xr2:uid="{00000000-000D-0000-FFFF-FFFF00000000}"/>
  </bookViews>
  <sheets>
    <sheet name="Material" sheetId="1" r:id="rId1"/>
    <sheet name="Transport_EI" sheetId="8" r:id="rId2"/>
    <sheet name="Scenarios" sheetId="7" r:id="rId3"/>
    <sheet name="Costs" sheetId="4" r:id="rId4"/>
    <sheet name="Cost_Transport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4" l="1"/>
  <c r="L6" i="4"/>
  <c r="L7" i="4"/>
  <c r="L8" i="4"/>
  <c r="L9" i="4"/>
  <c r="L10" i="4"/>
  <c r="L12" i="4"/>
  <c r="L13" i="4"/>
  <c r="L14" i="4"/>
  <c r="L5" i="4"/>
  <c r="L4" i="4"/>
  <c r="L3" i="4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200" i="7"/>
  <c r="N201" i="7"/>
  <c r="N202" i="7"/>
  <c r="N203" i="7"/>
  <c r="N204" i="7"/>
  <c r="N205" i="7"/>
  <c r="N206" i="7"/>
  <c r="N207" i="7"/>
  <c r="N208" i="7"/>
  <c r="N209" i="7"/>
  <c r="N210" i="7"/>
  <c r="N211" i="7"/>
  <c r="N212" i="7"/>
  <c r="N213" i="7"/>
  <c r="N214" i="7"/>
  <c r="N215" i="7"/>
  <c r="N216" i="7"/>
  <c r="N217" i="7"/>
  <c r="N218" i="7"/>
  <c r="N219" i="7"/>
  <c r="N220" i="7"/>
  <c r="N221" i="7"/>
  <c r="N222" i="7"/>
  <c r="N223" i="7"/>
  <c r="N224" i="7"/>
  <c r="N225" i="7"/>
  <c r="N226" i="7"/>
  <c r="N227" i="7"/>
  <c r="N228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3" i="7"/>
  <c r="R9" i="4"/>
  <c r="R10" i="4"/>
  <c r="R8" i="4"/>
  <c r="Q4" i="4"/>
  <c r="Q5" i="4"/>
  <c r="Q6" i="4"/>
  <c r="Q7" i="4"/>
  <c r="Q8" i="4"/>
  <c r="Q9" i="4"/>
  <c r="Q10" i="4"/>
  <c r="Q11" i="4"/>
  <c r="Q12" i="4"/>
  <c r="Q13" i="4"/>
  <c r="Q14" i="4"/>
  <c r="Q3" i="4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91" i="7"/>
  <c r="F193" i="7"/>
  <c r="F194" i="7"/>
  <c r="F195" i="7"/>
  <c r="F196" i="7"/>
  <c r="F197" i="7"/>
  <c r="F198" i="7"/>
  <c r="F199" i="7"/>
  <c r="F200" i="7"/>
  <c r="F201" i="7"/>
  <c r="F154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210" i="7"/>
  <c r="F211" i="7"/>
  <c r="F212" i="7"/>
  <c r="F213" i="7"/>
  <c r="G12" i="4"/>
  <c r="H14" i="4"/>
  <c r="H13" i="4"/>
  <c r="H12" i="4"/>
  <c r="H11" i="4"/>
  <c r="H7" i="4"/>
  <c r="H6" i="4"/>
  <c r="H5" i="4"/>
  <c r="H4" i="4"/>
  <c r="H8" i="4"/>
  <c r="H9" i="4"/>
  <c r="H10" i="4"/>
  <c r="H3" i="4"/>
  <c r="E10" i="4"/>
  <c r="G10" i="4" s="1"/>
  <c r="G4" i="4"/>
  <c r="G5" i="4"/>
  <c r="G6" i="4"/>
  <c r="G7" i="4"/>
  <c r="G11" i="4"/>
  <c r="G13" i="4"/>
  <c r="G14" i="4"/>
  <c r="E8" i="4"/>
  <c r="G8" i="4" s="1"/>
  <c r="E9" i="4"/>
  <c r="G9" i="4" s="1"/>
  <c r="E3" i="4"/>
  <c r="G3" i="4" s="1"/>
</calcChain>
</file>

<file path=xl/sharedStrings.xml><?xml version="1.0" encoding="utf-8"?>
<sst xmlns="http://schemas.openxmlformats.org/spreadsheetml/2006/main" count="858" uniqueCount="413">
  <si>
    <t>Vorbereitungsarbeiten</t>
  </si>
  <si>
    <t>Baugrubensicherung, Bohrpfahlwand, gespriesst</t>
  </si>
  <si>
    <t>Baugrubensicherung, Bohrpfahlwand, unverankert</t>
  </si>
  <si>
    <t>Baugrubensicherung, Bohrpfahlwand, verankert</t>
  </si>
  <si>
    <t>Baugrubensicherung, Nagelwand</t>
  </si>
  <si>
    <t>Baugrubensicherung, Rühlwand, auskragend</t>
  </si>
  <si>
    <t>Baugrubensicherung, Rühlwand, gespriesst</t>
  </si>
  <si>
    <t>Baugrubensicherung, Rühlwand, verankert</t>
  </si>
  <si>
    <t>Baugrubensicherung, Schlitzwand, 400 mm</t>
  </si>
  <si>
    <t>Baugrubensicherung, Schlitzwand, 800 mm</t>
  </si>
  <si>
    <t>Baugrubensicherung, Spundwand, auskragend</t>
  </si>
  <si>
    <t>Baugrubensicherung, Spundwand, gespriesst</t>
  </si>
  <si>
    <t>Baugrubensicherung, Spundwand, verankert</t>
  </si>
  <si>
    <t>Tiefgründung, Mikrobohrpfahl</t>
  </si>
  <si>
    <t>Tiefgründung, Ortbetonbohrpfahl, 700 mm</t>
  </si>
  <si>
    <t>Tiefgründung, Ortbetonbohrpfahl, 900 mm</t>
  </si>
  <si>
    <t>Tiefgründung, Ortbetonbohrpfahl, 1200 mm</t>
  </si>
  <si>
    <t>Tiefgründung, Ortbetonverdrängungspfahl 560/480 mm</t>
  </si>
  <si>
    <t>Tiefgründung, Ortbetonverdrängungspfahl 660/580 mm</t>
  </si>
  <si>
    <t>Tiefgründung, Rüttelstopfsäule</t>
  </si>
  <si>
    <t>Tiefgründung, Vorgefertigter Betonpfahl</t>
  </si>
  <si>
    <t>Wasserhaltung, Pumphöhe 2.5 m</t>
  </si>
  <si>
    <t>Wasserhaltung, Pumphöhe 5 m</t>
  </si>
  <si>
    <t>Wasserhaltung, Pumphöhe 7.5 m</t>
  </si>
  <si>
    <t>Wasserhaltung, Pumphöhe 10 m</t>
  </si>
  <si>
    <t>01</t>
  </si>
  <si>
    <t>Beton</t>
  </si>
  <si>
    <t>Magerbeton (ohne Bewehrung)</t>
  </si>
  <si>
    <t>Hochbaubeton (ohne Bewehrung)</t>
  </si>
  <si>
    <t>Tiefbaubeton (ohne Bewehrung)</t>
  </si>
  <si>
    <t>Bohrpfahlbeton (ohne Bewehrung)</t>
  </si>
  <si>
    <t>Betonfertigteil, hochfester Beton, ab Werk</t>
  </si>
  <si>
    <t>Betonfertigteil, Normalbeton, ab Werk</t>
  </si>
  <si>
    <t>Hanfbeton</t>
  </si>
  <si>
    <t>Hanfbeton, ARBIO</t>
  </si>
  <si>
    <t>02</t>
  </si>
  <si>
    <t>Mauersteine</t>
  </si>
  <si>
    <t>Backstein</t>
  </si>
  <si>
    <t>Kalksandstein</t>
  </si>
  <si>
    <t>Kalksandstein, FBB</t>
  </si>
  <si>
    <t>Leichtlehmstein</t>
  </si>
  <si>
    <t>Leichtzementstein, Blähton</t>
  </si>
  <si>
    <t>Leichtzementstein, Naturbims</t>
  </si>
  <si>
    <t>Porenbetonstein</t>
  </si>
  <si>
    <t>Zementstein</t>
  </si>
  <si>
    <t>03</t>
  </si>
  <si>
    <t>Andere Massivbaustoffe</t>
  </si>
  <si>
    <t>Betonziegel</t>
  </si>
  <si>
    <t>Faserzement-Dachschindel</t>
  </si>
  <si>
    <t>Faserzementplatte gross</t>
  </si>
  <si>
    <t>Faserzement-Wellplatte</t>
  </si>
  <si>
    <t>Flachglas beschichtet</t>
  </si>
  <si>
    <t>Flachglas unbeschichtet</t>
  </si>
  <si>
    <t>Gipsfaserplatte</t>
  </si>
  <si>
    <t>Gipskartonplatte</t>
  </si>
  <si>
    <t>Gips-Wandbauplatte / Vollgipsplatte</t>
  </si>
  <si>
    <t>Hartsandsteinplatte</t>
  </si>
  <si>
    <t>Kalksteinplatte</t>
  </si>
  <si>
    <t>Keramik-/Steinzeugplatte</t>
  </si>
  <si>
    <t>Kies gebrochen</t>
  </si>
  <si>
    <t>Rundkies</t>
  </si>
  <si>
    <t>Sand</t>
  </si>
  <si>
    <t>Sanitärkeramik</t>
  </si>
  <si>
    <t>Stampflehm</t>
  </si>
  <si>
    <t>Tonziegel</t>
  </si>
  <si>
    <t>04</t>
  </si>
  <si>
    <t>Mörtel und Putze</t>
  </si>
  <si>
    <t>Baukleber/Einbettmörtel mineralisch</t>
  </si>
  <si>
    <t>Baukleber/Einbettmörtel mineralisch Leichtzuschlag</t>
  </si>
  <si>
    <t>Baukleber/Einbettmörtel organisch</t>
  </si>
  <si>
    <t>Gips-Kalk-Putz</t>
  </si>
  <si>
    <t>Gips-/Weissputz</t>
  </si>
  <si>
    <t>Kunststoffputz (Dispersionsputz)</t>
  </si>
  <si>
    <t>Kalk-Zement/Zement-Kalk-Putz</t>
  </si>
  <si>
    <t>Lehmputz</t>
  </si>
  <si>
    <t>Leichtputz mineralisch</t>
  </si>
  <si>
    <t>Silikatputz (Dispersionssilikatputz)</t>
  </si>
  <si>
    <t>Silikonharzputz</t>
  </si>
  <si>
    <t>Sumpfkalkputz</t>
  </si>
  <si>
    <t>Unterlagsboden Anhydrit, 60 mm</t>
  </si>
  <si>
    <t>Unterlagsboden Zement, 85 mm</t>
  </si>
  <si>
    <t>Wärmedämmputz EPS</t>
  </si>
  <si>
    <t>Weisszementputz</t>
  </si>
  <si>
    <t>Zementputz</t>
  </si>
  <si>
    <t>05</t>
  </si>
  <si>
    <t>Fenster, Sonnenschutz, Fassadenverkleidungen</t>
  </si>
  <si>
    <t>Fassade, Pfosten-Riegel, Alu/Glas</t>
  </si>
  <si>
    <t>Fassadenplatte, Aluverbund, 4 mm</t>
  </si>
  <si>
    <t>Fassadenplatte, Hochdrucklaminatplatte (HPL), 8.1 mm</t>
  </si>
  <si>
    <t>Fassadenplatte, Kalkstein, 30 mm</t>
  </si>
  <si>
    <t>Fassadenplatte, Kunststoff glasfaserverstärkt (GFK), 1.6 mm</t>
  </si>
  <si>
    <t>Fensterrahmen Aluminium</t>
  </si>
  <si>
    <t>Fensterrahmen Aluminium, WICLINE 75evo</t>
  </si>
  <si>
    <t>Fensterrahmen Holz</t>
  </si>
  <si>
    <t>Fensterrahmen Holz-Aluminium</t>
  </si>
  <si>
    <t>Fensterrahmen Kunststoff/PVC</t>
  </si>
  <si>
    <r>
      <t>Isolierverglasung 2-fach, Ug-Wert 1.1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K, Dicke 24 mm</t>
    </r>
  </si>
  <si>
    <r>
      <t>Isolierverglasung 2-fach, Ug-Wert 1.1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K, Dicke 18 mm</t>
    </r>
  </si>
  <si>
    <r>
      <t>Isolierverglasung 2-fach, ESG, Ug-Wert 1.1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</si>
  <si>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2-fach, VSG, Ug-Wert 1.1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</si>
  <si>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2-fach, ESG/VSG, Ug-Wert 1.1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</si>
  <si>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3-fach, Ug-Wert 0.5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K, Dicke 36 mm</t>
    </r>
  </si>
  <si>
    <r>
      <t>Isolierverglasung 3-fach, Ug-Wert 0.6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K, Dicke 40 mm</t>
    </r>
  </si>
  <si>
    <r>
      <t>Isolierverglasung 3-fach, ESG/ESG, Ug-Wert 0.6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</si>
  <si>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3-fach, ESG/ESG/ESG, Ug-Wert 0.6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</si>
  <si>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3-fach, VSG, Ug-Wert 0.6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</si>
  <si>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r>
      <t>Isolierverglasung 3-fach, ESG/VSG, Ug-Wert 0.6 W/m</t>
    </r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>K</t>
    </r>
  </si>
  <si>
    <t>Putzträgerplatte kunstharzgebunden 13 mm</t>
  </si>
  <si>
    <t>Putzträgerplatte mineralisch gebunden 12.5 mm</t>
  </si>
  <si>
    <t>Sonnenschutz, Ausstellstoren motorisiert</t>
  </si>
  <si>
    <t>Sonnenschutz, Lamellenstoren motorisiert</t>
  </si>
  <si>
    <t>Sonnenschutz, Rollladen motorisiert</t>
  </si>
  <si>
    <t>06</t>
  </si>
  <si>
    <t xml:space="preserve">Metallbaustoffe </t>
  </si>
  <si>
    <t>Aluminiumblech, blank</t>
  </si>
  <si>
    <t>Aluminiumprofil, blank</t>
  </si>
  <si>
    <t>Aluminiumprofil, blank, 80% Recyclinganteil, WICONA</t>
  </si>
  <si>
    <t>Armierungsstahl</t>
  </si>
  <si>
    <t>Blei</t>
  </si>
  <si>
    <t>Chromnickelstahlblech 18/8 blank</t>
  </si>
  <si>
    <t>Chromnickelstahlblech 18/8 verzinnt</t>
  </si>
  <si>
    <t>Chromstahlblech blank</t>
  </si>
  <si>
    <t>Chromstahlblech verzinnt</t>
  </si>
  <si>
    <t>Kupferblech, blank</t>
  </si>
  <si>
    <t>Messing-/Baubronzeblech</t>
  </si>
  <si>
    <t>Stahlblech, blank</t>
  </si>
  <si>
    <t>Stahlblech, verzinkt</t>
  </si>
  <si>
    <t>Stahlprofil, blank</t>
  </si>
  <si>
    <t>Titanzinkblech</t>
  </si>
  <si>
    <t>07</t>
  </si>
  <si>
    <t>Holz und Holzwerkstoffe</t>
  </si>
  <si>
    <t>3-Schicht Massivholzplatte, PVAc-gebunden</t>
  </si>
  <si>
    <t>Brettschichtholz, MF-gebunden, Feuchtbereich</t>
  </si>
  <si>
    <t>Brettschichtholz, MF-gebunden, Feuchtbereich, Produktion Schweiz</t>
  </si>
  <si>
    <t>Brettschichtholz, UF-gebunden, Trockenbereich</t>
  </si>
  <si>
    <t>Brettschichtholz, UF-gebunden, Trockenbereich, Produktion Schweiz</t>
  </si>
  <si>
    <t>Hartfaserplatte</t>
  </si>
  <si>
    <t>Holzwolle-Leichtbauplatte, zementgebunden</t>
  </si>
  <si>
    <t>Massivholz Buche / Eiche, kammergetrocknet, gehobelt</t>
  </si>
  <si>
    <t>Massivholz Buche / Eiche, kammergetrocknet, gehobelt, Produktion Schweiz</t>
  </si>
  <si>
    <t>Massivholz Buche / Eiche, kammergetrocknet, rau</t>
  </si>
  <si>
    <t>Massivholz Buche / Eiche, kammergetrocknet, rau, Produktion Schweiz</t>
  </si>
  <si>
    <t>Massivholz Buche / Eiche, luftgetrocknet, rau</t>
  </si>
  <si>
    <t>Massivholz Buche / Eiche, luftgetrocknet, rau, Produktion Schweiz</t>
  </si>
  <si>
    <t>Massivholz Fichte / Tanne / Lärche, kammergetr., gehobelt</t>
  </si>
  <si>
    <t>Massivholz Fichte / Tanne / Lärche, kammergetr., gehobelt, Produktion Schweiz</t>
  </si>
  <si>
    <t>Massivholz Fichte / Tanne, kammergetr., Vollholzhaus holzpur</t>
  </si>
  <si>
    <t>Massivholz Fichte / Tanne / Lärche, luftgetr., gehobelt</t>
  </si>
  <si>
    <t>Massivholz Fichte / Tanne / Lärche, luftgetr., gehobelt, Produktion Schweiz</t>
  </si>
  <si>
    <t>Massivholz Fichte / Tanne / Lärche, luftgetrocknet, rau</t>
  </si>
  <si>
    <t>Massivholz Fichte / Tanne / Lärche, luftgetrocknet, rau, Produktion Schweiz</t>
  </si>
  <si>
    <t>Mitteldichte Faserplatte (MDF), UF-gebunden</t>
  </si>
  <si>
    <t>OSB Platte, PF-gebunden, Feuchtbereich</t>
  </si>
  <si>
    <t>Spanplatte, PF-gebunden, Feuchtbereich</t>
  </si>
  <si>
    <t>Spanplatte, UF-gebunden, beschichtet, Trockenbereich</t>
  </si>
  <si>
    <t>Spanplatte, UF-gebunden, Trockenbereich</t>
  </si>
  <si>
    <t>Sperrholz/Multiplex, PF-gebunden, Feuchtbereich</t>
  </si>
  <si>
    <t>Sperrholz/Multiplex, UF-gebunden, Trockenbereich</t>
  </si>
  <si>
    <t>08</t>
  </si>
  <si>
    <t>Klebstoffe und Fugendichtungsmassen</t>
  </si>
  <si>
    <t>2-Komponenten Klebstoff</t>
  </si>
  <si>
    <t>Heissbitumen</t>
  </si>
  <si>
    <t>Kautschukdichtungsmasse</t>
  </si>
  <si>
    <t>Polysulfiddichtungsmasse</t>
  </si>
  <si>
    <t>Silicon-Fugenmasse</t>
  </si>
  <si>
    <t>09</t>
  </si>
  <si>
    <t>Dichtungsbahnen und Schutzfolien</t>
  </si>
  <si>
    <t>Dampfbremse bituminös</t>
  </si>
  <si>
    <t>Dampfbremse Polyethylen (PE)</t>
  </si>
  <si>
    <t>Dichtungsbahn bituminös</t>
  </si>
  <si>
    <t>Bituminöse Dichtungsbahn, swissporBIKUTOP EP4</t>
  </si>
  <si>
    <t>Bituminöse Dichtungsbahn, 50% Recyclinganteil, swissporBIKUTOP ECO EP4</t>
  </si>
  <si>
    <t>Bituminöse Dichtungsbahn, swissporBIKUTOP EGV3</t>
  </si>
  <si>
    <t>Bituminöse Dichtungsbahn, 50% Recyclinganteil, swissporBIKUTOP ECO EGV3</t>
  </si>
  <si>
    <t>Bituminöse Dichtungsbahn, swissporBIKUTOP EGV3.5</t>
  </si>
  <si>
    <t>Bituminöse Dichtungsbahn, 50% Recyclinganteil, swissporBIKUTOP ECO EGV3.5</t>
  </si>
  <si>
    <t>Bituminöse Dichtungsbahn, swissporBIKUTOP EP5</t>
  </si>
  <si>
    <t>Bituminöse Dichtungsbahn, 50% Recyclinganteil, swissporBIKUTOP ECO EP5</t>
  </si>
  <si>
    <t>Bituminöse Dichtungsbahn, swissporBIKUTOP LL Vario</t>
  </si>
  <si>
    <t>Bituminöse Dichtungsbahn, 50% Recyclinganteil, swissporBIKUTOP ECO LL Vario</t>
  </si>
  <si>
    <t>Dichtungsbahn Gummi (EPDM)</t>
  </si>
  <si>
    <t>Dichtungsbahn Polyolefin (FPO)</t>
  </si>
  <si>
    <t>Kraftpapier</t>
  </si>
  <si>
    <t>Polyethylenfolie (PE)</t>
  </si>
  <si>
    <t>Polyethylenvlies (PE)</t>
  </si>
  <si>
    <t>10</t>
  </si>
  <si>
    <t>Wärmedämmstoffe</t>
  </si>
  <si>
    <t>Aerogel-Vlies</t>
  </si>
  <si>
    <t>Blähperlit</t>
  </si>
  <si>
    <t>Blähvermiculit</t>
  </si>
  <si>
    <t>Flachsfasern</t>
  </si>
  <si>
    <t>Flachsfasern, MAGRIPOL, Premium</t>
  </si>
  <si>
    <t>Flachsfasern, feuerfest</t>
  </si>
  <si>
    <t>Flachsfasern, feuerfest, MAGRIPOL, Premium+</t>
  </si>
  <si>
    <t>Glaswolle</t>
  </si>
  <si>
    <t>Glaswolle, Isover</t>
  </si>
  <si>
    <t>Korkplatte</t>
  </si>
  <si>
    <t>Phenolharz (PF)</t>
  </si>
  <si>
    <t>Polystyrol expandiert (EPS)</t>
  </si>
  <si>
    <t>Polystyrol extrudiert (XPS)</t>
  </si>
  <si>
    <t>Polyurethan (PUR/PIR)</t>
  </si>
  <si>
    <t>Schaumglas</t>
  </si>
  <si>
    <t>Schaumglasschotter</t>
  </si>
  <si>
    <t>Schaumglasschotter, Misapor</t>
  </si>
  <si>
    <t>Steinwolle</t>
  </si>
  <si>
    <t>Steinwolle, Flumroc</t>
  </si>
  <si>
    <t>Strohballenwand</t>
  </si>
  <si>
    <t>Weichfaserplatte</t>
  </si>
  <si>
    <t>Weichfaserplatte, Pavatex</t>
  </si>
  <si>
    <t>Zellulosefasern</t>
  </si>
  <si>
    <t>Zellulosefasern, Isofloc</t>
  </si>
  <si>
    <t>11</t>
  </si>
  <si>
    <t>Bodenbeläge</t>
  </si>
  <si>
    <t>2K-Fliessbelag Industrie (Epoxidharz), 2.25 mm</t>
  </si>
  <si>
    <t>2K-Fliessbelag Wohnen/Verwaltung (Epoxidharz, PU), 2 mm</t>
  </si>
  <si>
    <t>Gummigranulat versiegelt, 7.5 mm</t>
  </si>
  <si>
    <t>Gussasphalt, 27.5 mm</t>
  </si>
  <si>
    <t>Hartbeton einschichtig, 27.5 mm</t>
  </si>
  <si>
    <t>Hartbeton zweischichtig, 35 mm</t>
  </si>
  <si>
    <t>Kautschuk, 2 mm</t>
  </si>
  <si>
    <t>Keramik-/Steinzeugplatte, 9 mm</t>
  </si>
  <si>
    <t>Kork Fertigparkett, 10.5 mm</t>
  </si>
  <si>
    <t>Kork PVC-beschichtet, 3.2 mm</t>
  </si>
  <si>
    <t>Korkparkett geölt/versiegelt, 5.3 mm</t>
  </si>
  <si>
    <t>Kunststeinplatte zementgebunden, 10 mm</t>
  </si>
  <si>
    <t>Laminat, 8.5 mm</t>
  </si>
  <si>
    <t>Linoleum, 2.5 mm</t>
  </si>
  <si>
    <t>Natursteinplatte geschliffen, 15 mm</t>
  </si>
  <si>
    <t>Natursteinplatte geschliffen, Europa, 15 mm</t>
  </si>
  <si>
    <t>Natursteinplatte geschliffen, Schweiz, 15 mm</t>
  </si>
  <si>
    <t>Natursteinplatte geschliffen, Übersee, 15 mm</t>
  </si>
  <si>
    <t>Natursteinplatte geschnitten, 15 mm</t>
  </si>
  <si>
    <t>Natursteinplatte poliert, 15 mm</t>
  </si>
  <si>
    <t>Parkett 2-Schicht werkversiegelt, 11 mm</t>
  </si>
  <si>
    <t>Parkett 3-Schicht werkversiegelt, 15 mm</t>
  </si>
  <si>
    <t>Parkett Mosaik werkversiegelt, 8 mm</t>
  </si>
  <si>
    <t>PVC homogen, 2 mm</t>
  </si>
  <si>
    <t>Steinholz versiegelt, 16.5 mm</t>
  </si>
  <si>
    <t>Synthetische thermoplastische Beläge (TPO), 2 mm</t>
  </si>
  <si>
    <t>Teppich Kunstfaser getuftet</t>
  </si>
  <si>
    <t>Teppich Nadelfilz</t>
  </si>
  <si>
    <t>Teppich Naturfaser</t>
  </si>
  <si>
    <t>Terrazzo versiegelt, 40 mm</t>
  </si>
  <si>
    <t>12</t>
  </si>
  <si>
    <t>Türen</t>
  </si>
  <si>
    <t>Aussentüre, Holz, aluminiumbeplankt</t>
  </si>
  <si>
    <t>Aussentüre, Holz, Glaseinsatz</t>
  </si>
  <si>
    <t>Innentüre, Holz</t>
  </si>
  <si>
    <t>Innentüre, Holz, Glaseinsatz</t>
  </si>
  <si>
    <t>13</t>
  </si>
  <si>
    <t>Rohre</t>
  </si>
  <si>
    <r>
      <t>Acrylnitril-Butadien-Styrol (ABS)</t>
    </r>
    <r>
      <rPr>
        <sz val="10"/>
        <color indexed="10"/>
        <rFont val="Arial"/>
        <family val="2"/>
      </rPr>
      <t/>
    </r>
  </si>
  <si>
    <t>Gusseisen</t>
  </si>
  <si>
    <t>Polyethylen (PE)</t>
  </si>
  <si>
    <t>Polypropylen (PP)</t>
  </si>
  <si>
    <t>Polypropylen (PP), rezykliert, Rehau</t>
  </si>
  <si>
    <t>Polyvinylchlorid (PVC)</t>
  </si>
  <si>
    <t>14</t>
  </si>
  <si>
    <t>Anstrichstoffe, Beschichtungen</t>
  </si>
  <si>
    <t>Anstrich, lösemittelverdünnbar, 2 Anstriche</t>
  </si>
  <si>
    <t>Anstrich, wasserverdünnbar, 2 Anstriche</t>
  </si>
  <si>
    <t>Bitumenemulsion, 1 Anstrich</t>
  </si>
  <si>
    <t>Emaillieren, Metall</t>
  </si>
  <si>
    <t>Pulverbeschichten, Aluminium</t>
  </si>
  <si>
    <t>Pulverbeschichten, Stahl</t>
  </si>
  <si>
    <t>Verchromen, Stahl</t>
  </si>
  <si>
    <t>Verzinken, Stahl</t>
  </si>
  <si>
    <t>15</t>
  </si>
  <si>
    <t>Kunststoffe</t>
  </si>
  <si>
    <r>
      <t>Plexiglas (PMMA, Acrylglas)</t>
    </r>
    <r>
      <rPr>
        <sz val="10"/>
        <color indexed="10"/>
        <rFont val="Arial"/>
        <family val="2"/>
      </rPr>
      <t/>
    </r>
  </si>
  <si>
    <t>Polyamid (PA) glasfaserverstärkt</t>
  </si>
  <si>
    <t>Polycarbonat (PC)</t>
  </si>
  <si>
    <t>Polyester (UP) glasfaserverstärkt</t>
  </si>
  <si>
    <t>Polystyrol (PS)</t>
  </si>
  <si>
    <t>Abfalltrennsystem</t>
  </si>
  <si>
    <t>Arbeitsplatte Chromstahl, high-end</t>
  </si>
  <si>
    <t>Arbeitsplatte Chromstahl, Standard</t>
  </si>
  <si>
    <t>Arbeitsplatte Kompositwerkstoff (auf Aluminiumhydroxidbasis)</t>
  </si>
  <si>
    <t>Arbeitsplatte kunstharzbeschichtet</t>
  </si>
  <si>
    <t>Arbeitsplatte Massivholz</t>
  </si>
  <si>
    <t>Arbeitsplatte Naturstein</t>
  </si>
  <si>
    <t>Dampfabzug</t>
  </si>
  <si>
    <t>Küche, Massivholz, 16-teilig</t>
  </si>
  <si>
    <t>Küche, Metall, 16-teilig</t>
  </si>
  <si>
    <t>Küche, Spanplatte, 16-teilig</t>
  </si>
  <si>
    <t>Spüle Chromstahl</t>
  </si>
  <si>
    <t>Spüle Kompositwerkstoff (auf Gesteinsmehlbasis)</t>
  </si>
  <si>
    <t>-</t>
  </si>
  <si>
    <r>
      <t>kg/m</t>
    </r>
    <r>
      <rPr>
        <b/>
        <vertAlign val="superscript"/>
        <sz val="10"/>
        <rFont val="Arial"/>
        <family val="2"/>
      </rPr>
      <t>3</t>
    </r>
  </si>
  <si>
    <r>
      <t>kg/m</t>
    </r>
    <r>
      <rPr>
        <b/>
        <vertAlign val="superscript"/>
        <sz val="10"/>
        <rFont val="Arial"/>
        <family val="2"/>
      </rPr>
      <t>2</t>
    </r>
  </si>
  <si>
    <t>Density</t>
  </si>
  <si>
    <t>Material</t>
  </si>
  <si>
    <t>ID-Number</t>
  </si>
  <si>
    <t>Footprint Total</t>
  </si>
  <si>
    <t>Schätzwerte</t>
  </si>
  <si>
    <t>Entsorgungsgebühr für Recyclingarbeiten</t>
  </si>
  <si>
    <t>Wert des Recycling-/Schrott-Materials</t>
  </si>
  <si>
    <t>CHF/h</t>
  </si>
  <si>
    <t>h/kg oder h/Stk</t>
  </si>
  <si>
    <t>pro</t>
  </si>
  <si>
    <t>CHF/kg oder CHF/Stk</t>
  </si>
  <si>
    <t>CHF/t</t>
  </si>
  <si>
    <t>Ziegel</t>
  </si>
  <si>
    <t>m2</t>
  </si>
  <si>
    <t>t</t>
  </si>
  <si>
    <t>m3</t>
  </si>
  <si>
    <t>Glas</t>
  </si>
  <si>
    <t>Gips</t>
  </si>
  <si>
    <t>Isolation</t>
  </si>
  <si>
    <t>Metall</t>
  </si>
  <si>
    <t>nach Tageskurs</t>
  </si>
  <si>
    <t>Aluminum</t>
  </si>
  <si>
    <t>Stahl</t>
  </si>
  <si>
    <t>Holz</t>
  </si>
  <si>
    <t>Gummi</t>
  </si>
  <si>
    <t>Fenster</t>
  </si>
  <si>
    <t>Türe</t>
  </si>
  <si>
    <t>Time for demolition</t>
  </si>
  <si>
    <t xml:space="preserve">Cost for demolition / hour  </t>
  </si>
  <si>
    <t>Cost for demolition / quanity</t>
  </si>
  <si>
    <t>6.001, 6.002</t>
  </si>
  <si>
    <t xml:space="preserve"> 6.003, 6.01, 6.011, 6.012</t>
  </si>
  <si>
    <t>6.014, 6.004, 6.005, 6.006, 6.007, 6.008, 6.009, 6.013</t>
  </si>
  <si>
    <t>5.001, 5.009, 5.010, 5.002, 5.011, 5.003, 5.012, 5.013, 5.014</t>
  </si>
  <si>
    <t>3.007, 3.008, 3.016</t>
  </si>
  <si>
    <t xml:space="preserve"> ID - number</t>
  </si>
  <si>
    <t>Factor loose material</t>
  </si>
  <si>
    <t>Unit</t>
  </si>
  <si>
    <t>CHF/(m3 or m2)</t>
  </si>
  <si>
    <t>Truck</t>
  </si>
  <si>
    <t>Cost</t>
  </si>
  <si>
    <t>[-]</t>
  </si>
  <si>
    <t>[CHF/km]</t>
  </si>
  <si>
    <t>Capacity</t>
  </si>
  <si>
    <t>[m3]</t>
  </si>
  <si>
    <t>4-Achs Kipplastwagen</t>
  </si>
  <si>
    <t>5-Achs Kipp-Sattelzug</t>
  </si>
  <si>
    <t>5-Achs Kipper</t>
  </si>
  <si>
    <t>Disposal cost per quantity</t>
  </si>
  <si>
    <t>Disposal cost per ton</t>
  </si>
  <si>
    <t xml:space="preserve">Cost for recycling
Labor per ton </t>
  </si>
  <si>
    <t>t/m3 or  t/m2</t>
  </si>
  <si>
    <t>Cost for recycling Labor per quantity</t>
  </si>
  <si>
    <t>CHF/m3 or CHF/m2</t>
  </si>
  <si>
    <t xml:space="preserve">CHF/m3 or m2 </t>
  </si>
  <si>
    <t>Time Deconstruction</t>
  </si>
  <si>
    <t>Deconstruction cost 
per quantity</t>
  </si>
  <si>
    <t>https://www.rogerrohner.ch/pricing/</t>
  </si>
  <si>
    <t>A1-A3</t>
  </si>
  <si>
    <t>C1-C4</t>
  </si>
  <si>
    <t>A5</t>
  </si>
  <si>
    <t>62</t>
  </si>
  <si>
    <t>Güter-Transporte</t>
  </si>
  <si>
    <t/>
  </si>
  <si>
    <t>62.001</t>
  </si>
  <si>
    <t>Aushub maschinell, Durchschnitt</t>
  </si>
  <si>
    <r>
      <t>m</t>
    </r>
    <r>
      <rPr>
        <vertAlign val="superscript"/>
        <sz val="10"/>
        <rFont val="Arial"/>
        <family val="2"/>
      </rPr>
      <t>3</t>
    </r>
  </si>
  <si>
    <t>62.014</t>
  </si>
  <si>
    <t>Aushub maschinell, mit PF</t>
  </si>
  <si>
    <r>
      <t>m</t>
    </r>
    <r>
      <rPr>
        <vertAlign val="superscript"/>
        <sz val="10"/>
        <color rgb="FFFF0000"/>
        <rFont val="Arial"/>
        <family val="2"/>
      </rPr>
      <t>3</t>
    </r>
  </si>
  <si>
    <t>62.015</t>
  </si>
  <si>
    <t>Aushub maschinell, ohne PF</t>
  </si>
  <si>
    <t>62.002</t>
  </si>
  <si>
    <t>Binnenschiff</t>
  </si>
  <si>
    <t>tkm</t>
  </si>
  <si>
    <t>62.011</t>
  </si>
  <si>
    <t>Flugzeug, Durchschnitt</t>
  </si>
  <si>
    <t>62.012</t>
  </si>
  <si>
    <t>Flugzeug, Europa</t>
  </si>
  <si>
    <t>62.013</t>
  </si>
  <si>
    <t>Flugzeug, Interkontinental</t>
  </si>
  <si>
    <t>62.003</t>
  </si>
  <si>
    <t>Güterzug</t>
  </si>
  <si>
    <t>62.004</t>
  </si>
  <si>
    <t>Helikopter</t>
  </si>
  <si>
    <t>h</t>
  </si>
  <si>
    <t>62.005</t>
  </si>
  <si>
    <t>Hochseeschiff</t>
  </si>
  <si>
    <t>62.006</t>
  </si>
  <si>
    <t>Hochseetanker</t>
  </si>
  <si>
    <t>62.007</t>
  </si>
  <si>
    <t>Kleintransporter (&lt;3.5 t)</t>
  </si>
  <si>
    <t>62.016</t>
  </si>
  <si>
    <t>Lastwagen, Durchschnitt</t>
  </si>
  <si>
    <t>62.017</t>
  </si>
  <si>
    <t>Lastwagen 3.5t-7.5 t</t>
  </si>
  <si>
    <t>62.009</t>
  </si>
  <si>
    <t>Lastwagen 7.5-16 t</t>
  </si>
  <si>
    <t>62.008</t>
  </si>
  <si>
    <t>Lastwagen 16-32 t</t>
  </si>
  <si>
    <t>62.010</t>
  </si>
  <si>
    <t>Lastwagen 32-40 t</t>
  </si>
  <si>
    <t>Environmental impact</t>
  </si>
  <si>
    <t>(3</t>
  </si>
  <si>
    <t>Functional unit</t>
  </si>
  <si>
    <t>Recycle 
(baseline scenario)</t>
  </si>
  <si>
    <t>Incineration / Disposal
(Besline scenario)</t>
  </si>
  <si>
    <t>Recycle 
(Bestcas scenario)</t>
  </si>
  <si>
    <t>Incineration / Disposal
(Best case)</t>
  </si>
  <si>
    <t>R1 (Reuse)</t>
  </si>
  <si>
    <t>R1 (Recycle)</t>
  </si>
  <si>
    <t>R2 (Reuse)</t>
  </si>
  <si>
    <t>R2 (Recycle)</t>
  </si>
  <si>
    <t>QS/QP
(Reuse)</t>
  </si>
  <si>
    <t>QS/QP
(Recyle)</t>
  </si>
  <si>
    <t>Reuse potential (Best case scenario)</t>
  </si>
  <si>
    <t>Reuse potential(baseline scenario)</t>
  </si>
  <si>
    <t>Laminated timber</t>
  </si>
  <si>
    <t>Masonry</t>
  </si>
  <si>
    <t>Concrete (without reinforcement)</t>
  </si>
  <si>
    <t>Extruded polystyrene (XPS)</t>
  </si>
  <si>
    <t>Aluminum window frames</t>
  </si>
  <si>
    <t>Interior door, wood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</si>
</sst>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 &quot;CHF&quot;\ * #,##0.00_ ;_ &quot;CHF&quot;\ * \-#,##0.00_ ;_ &quot;CHF&quot;\ * &quot;-&quot;??_ ;_ @_ "/>
    <numFmt numFmtId="43" formatCode="_ * #,##0.00_ ;_ * \-#,##0.00_ ;_ * &quot;-&quot;??_ ;_ @_ "/>
    <numFmt numFmtId="164" formatCode="00"/>
    <numFmt numFmtId="165" formatCode="0.000"/>
    <numFmt numFmtId="166" formatCode="#,##0.0"/>
    <numFmt numFmtId="167" formatCode="0.0"/>
    <numFmt numFmtId="168" formatCode="0.0000"/>
    <numFmt numFmtId="169" formatCode="0.00000"/>
    <numFmt numFmtId="170" formatCode="0.000000"/>
    <numFmt numFmtId="171" formatCode="0.0000000"/>
    <numFmt numFmtId="172" formatCode="00.000"/>
  </numFmts>
  <fonts count="1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vertAlign val="superscript"/>
      <sz val="10"/>
      <color rgb="FFFF0000"/>
      <name val="Arial"/>
      <family val="2"/>
    </font>
    <font>
      <sz val="10"/>
      <color indexed="10"/>
      <name val="Arial"/>
      <family val="2"/>
    </font>
    <font>
      <b/>
      <vertAlign val="superscript"/>
      <sz val="10"/>
      <name val="Arial"/>
      <family val="2"/>
    </font>
    <font>
      <b/>
      <i/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perscript"/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8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BF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</fills>
  <borders count="9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/>
      <right style="medium">
        <color rgb="FFCCCCCC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</borders>
  <cellStyleXfs count="5">
    <xf numFmtId="0" fontId="0" fillId="0" borderId="0"/>
    <xf numFmtId="0" fontId="1" fillId="0" borderId="0"/>
    <xf numFmtId="44" fontId="10" fillId="0" borderId="0" applyFont="0" applyFill="0" applyBorder="0" applyAlignment="0" applyProtection="0"/>
    <xf numFmtId="0" fontId="16" fillId="0" borderId="0" applyNumberFormat="0" applyFill="0" applyBorder="0" applyAlignment="0" applyProtection="0"/>
    <xf numFmtId="43" fontId="10" fillId="0" borderId="0" applyFont="0" applyFill="0" applyBorder="0" applyAlignment="0" applyProtection="0"/>
  </cellStyleXfs>
  <cellXfs count="176">
    <xf numFmtId="0" fontId="0" fillId="0" borderId="0" xfId="0"/>
    <xf numFmtId="164" fontId="3" fillId="3" borderId="1" xfId="1" quotePrefix="1" applyNumberFormat="1" applyFont="1" applyFill="1" applyBorder="1" applyAlignment="1">
      <alignment horizontal="left" vertical="center" wrapText="1"/>
    </xf>
    <xf numFmtId="0" fontId="3" fillId="3" borderId="1" xfId="1" applyFont="1" applyFill="1" applyBorder="1" applyAlignment="1">
      <alignment vertical="center" wrapText="1"/>
    </xf>
    <xf numFmtId="0" fontId="4" fillId="2" borderId="1" xfId="1" applyFont="1" applyFill="1" applyBorder="1" applyAlignment="1">
      <alignment vertical="center" wrapText="1"/>
    </xf>
    <xf numFmtId="0" fontId="4" fillId="4" borderId="1" xfId="1" applyFont="1" applyFill="1" applyBorder="1" applyAlignment="1">
      <alignment vertical="center" wrapText="1"/>
    </xf>
    <xf numFmtId="164" fontId="2" fillId="3" borderId="1" xfId="1" quotePrefix="1" applyNumberFormat="1" applyFont="1" applyFill="1" applyBorder="1" applyAlignment="1">
      <alignment horizontal="left" vertical="center" wrapText="1"/>
    </xf>
    <xf numFmtId="0" fontId="2" fillId="3" borderId="1" xfId="1" applyFont="1" applyFill="1" applyBorder="1" applyAlignment="1">
      <alignment vertical="center" wrapText="1"/>
    </xf>
    <xf numFmtId="0" fontId="1" fillId="2" borderId="1" xfId="1" applyFill="1" applyBorder="1" applyAlignment="1">
      <alignment vertical="center" wrapText="1"/>
    </xf>
    <xf numFmtId="0" fontId="1" fillId="4" borderId="1" xfId="1" applyFill="1" applyBorder="1" applyAlignment="1">
      <alignment vertical="center" wrapText="1"/>
    </xf>
    <xf numFmtId="0" fontId="1" fillId="2" borderId="0" xfId="1" applyFill="1"/>
    <xf numFmtId="0" fontId="2" fillId="2" borderId="0" xfId="1" applyFont="1" applyFill="1"/>
    <xf numFmtId="0" fontId="3" fillId="5" borderId="1" xfId="1" applyFont="1" applyFill="1" applyBorder="1" applyAlignment="1">
      <alignment horizontal="center" vertical="center" wrapText="1"/>
    </xf>
    <xf numFmtId="165" fontId="4" fillId="2" borderId="1" xfId="1" applyNumberFormat="1" applyFont="1" applyFill="1" applyBorder="1" applyAlignment="1">
      <alignment horizontal="center" vertical="center" wrapText="1"/>
    </xf>
    <xf numFmtId="0" fontId="2" fillId="5" borderId="1" xfId="1" applyFont="1" applyFill="1" applyBorder="1" applyAlignment="1">
      <alignment horizontal="center" vertical="center" wrapText="1"/>
    </xf>
    <xf numFmtId="3" fontId="4" fillId="2" borderId="1" xfId="1" applyNumberFormat="1" applyFont="1" applyFill="1" applyBorder="1" applyAlignment="1">
      <alignment horizontal="center" vertical="center" wrapText="1"/>
    </xf>
    <xf numFmtId="3" fontId="4" fillId="4" borderId="1" xfId="1" applyNumberFormat="1" applyFont="1" applyFill="1" applyBorder="1" applyAlignment="1">
      <alignment horizontal="center" vertical="center" wrapText="1"/>
    </xf>
    <xf numFmtId="3" fontId="1" fillId="2" borderId="1" xfId="1" applyNumberFormat="1" applyFill="1" applyBorder="1" applyAlignment="1">
      <alignment horizontal="center" vertical="center" wrapText="1"/>
    </xf>
    <xf numFmtId="0" fontId="1" fillId="2" borderId="1" xfId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66" fontId="4" fillId="2" borderId="1" xfId="1" applyNumberFormat="1" applyFont="1" applyFill="1" applyBorder="1" applyAlignment="1">
      <alignment horizontal="center" vertical="center" wrapText="1"/>
    </xf>
    <xf numFmtId="3" fontId="1" fillId="4" borderId="1" xfId="1" applyNumberFormat="1" applyFill="1" applyBorder="1" applyAlignment="1">
      <alignment horizontal="center" vertical="center" wrapText="1"/>
    </xf>
    <xf numFmtId="0" fontId="4" fillId="4" borderId="1" xfId="1" applyFon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center" vertical="center" wrapText="1"/>
    </xf>
    <xf numFmtId="1" fontId="4" fillId="2" borderId="1" xfId="1" applyNumberFormat="1" applyFont="1" applyFill="1" applyBorder="1" applyAlignment="1">
      <alignment horizontal="center" vertical="center" wrapText="1"/>
    </xf>
    <xf numFmtId="1" fontId="4" fillId="4" borderId="1" xfId="1" applyNumberFormat="1" applyFont="1" applyFill="1" applyBorder="1" applyAlignment="1">
      <alignment horizontal="center" vertical="center" wrapText="1"/>
    </xf>
    <xf numFmtId="165" fontId="1" fillId="2" borderId="1" xfId="1" applyNumberFormat="1" applyFill="1" applyBorder="1" applyAlignment="1">
      <alignment horizontal="center" vertical="center" wrapText="1"/>
    </xf>
    <xf numFmtId="0" fontId="2" fillId="2" borderId="0" xfId="1" applyFont="1" applyFill="1" applyAlignment="1">
      <alignment horizontal="center"/>
    </xf>
    <xf numFmtId="0" fontId="3" fillId="3" borderId="1" xfId="1" applyFont="1" applyFill="1" applyBorder="1" applyAlignment="1">
      <alignment horizontal="center" vertical="center" wrapText="1"/>
    </xf>
    <xf numFmtId="1" fontId="3" fillId="0" borderId="1" xfId="1" applyNumberFormat="1" applyFont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0" fontId="8" fillId="3" borderId="1" xfId="1" applyFont="1" applyFill="1" applyBorder="1" applyAlignment="1">
      <alignment vertical="center" wrapText="1"/>
    </xf>
    <xf numFmtId="168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2" fontId="3" fillId="4" borderId="1" xfId="1" applyNumberFormat="1" applyFont="1" applyFill="1" applyBorder="1" applyAlignment="1">
      <alignment horizontal="center" vertical="center" wrapText="1"/>
    </xf>
    <xf numFmtId="0" fontId="2" fillId="3" borderId="1" xfId="1" applyFont="1" applyFill="1" applyBorder="1" applyAlignment="1">
      <alignment horizontal="center" vertical="center" wrapText="1"/>
    </xf>
    <xf numFmtId="165" fontId="2" fillId="2" borderId="1" xfId="1" applyNumberFormat="1" applyFont="1" applyFill="1" applyBorder="1" applyAlignment="1">
      <alignment horizontal="center" vertical="center" wrapText="1"/>
    </xf>
    <xf numFmtId="2" fontId="2" fillId="2" borderId="1" xfId="1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8" fontId="2" fillId="2" borderId="1" xfId="1" applyNumberFormat="1" applyFont="1" applyFill="1" applyBorder="1" applyAlignment="1">
      <alignment horizontal="center" vertical="center" wrapText="1"/>
    </xf>
    <xf numFmtId="1" fontId="2" fillId="2" borderId="1" xfId="1" applyNumberFormat="1" applyFont="1" applyFill="1" applyBorder="1" applyAlignment="1">
      <alignment horizontal="center" vertical="center" wrapText="1"/>
    </xf>
    <xf numFmtId="167" fontId="3" fillId="2" borderId="1" xfId="1" applyNumberFormat="1" applyFont="1" applyFill="1" applyBorder="1" applyAlignment="1">
      <alignment horizontal="center" vertical="center" wrapText="1"/>
    </xf>
    <xf numFmtId="2" fontId="2" fillId="4" borderId="1" xfId="1" applyNumberFormat="1" applyFont="1" applyFill="1" applyBorder="1" applyAlignment="1">
      <alignment horizontal="center" vertical="center" wrapText="1"/>
    </xf>
    <xf numFmtId="165" fontId="2" fillId="4" borderId="1" xfId="1" applyNumberFormat="1" applyFont="1" applyFill="1" applyBorder="1" applyAlignment="1">
      <alignment horizontal="center" vertical="center" wrapText="1"/>
    </xf>
    <xf numFmtId="167" fontId="2" fillId="2" borderId="1" xfId="1" applyNumberFormat="1" applyFont="1" applyFill="1" applyBorder="1" applyAlignment="1">
      <alignment horizontal="center" vertical="center" wrapText="1"/>
    </xf>
    <xf numFmtId="165" fontId="3" fillId="4" borderId="1" xfId="1" applyNumberFormat="1" applyFont="1" applyFill="1" applyBorder="1" applyAlignment="1">
      <alignment horizontal="center" vertical="center" wrapText="1"/>
    </xf>
    <xf numFmtId="0" fontId="9" fillId="3" borderId="1" xfId="1" applyFont="1" applyFill="1" applyBorder="1" applyAlignment="1">
      <alignment vertical="center" wrapText="1"/>
    </xf>
    <xf numFmtId="0" fontId="9" fillId="5" borderId="1" xfId="1" applyFont="1" applyFill="1" applyBorder="1" applyAlignment="1">
      <alignment horizontal="center" vertical="center" wrapText="1"/>
    </xf>
    <xf numFmtId="2" fontId="2" fillId="3" borderId="1" xfId="1" quotePrefix="1" applyNumberFormat="1" applyFont="1" applyFill="1" applyBorder="1" applyAlignment="1">
      <alignment vertical="center" wrapText="1"/>
    </xf>
    <xf numFmtId="2" fontId="2" fillId="3" borderId="1" xfId="1" quotePrefix="1" applyNumberFormat="1" applyFont="1" applyFill="1" applyBorder="1" applyAlignment="1">
      <alignment horizontal="left" vertical="center" wrapText="1"/>
    </xf>
    <xf numFmtId="0" fontId="4" fillId="2" borderId="1" xfId="1" quotePrefix="1" applyNumberFormat="1" applyFont="1" applyFill="1" applyBorder="1" applyAlignment="1">
      <alignment horizontal="left" vertical="center" wrapText="1"/>
    </xf>
    <xf numFmtId="165" fontId="1" fillId="2" borderId="1" xfId="1" quotePrefix="1" applyNumberFormat="1" applyFill="1" applyBorder="1" applyAlignment="1">
      <alignment horizontal="left" vertical="center"/>
    </xf>
    <xf numFmtId="165" fontId="1" fillId="2" borderId="1" xfId="1" applyNumberFormat="1" applyFill="1" applyBorder="1" applyAlignment="1">
      <alignment horizontal="left" vertical="center"/>
    </xf>
    <xf numFmtId="0" fontId="1" fillId="2" borderId="1" xfId="1" applyNumberFormat="1" applyFill="1" applyBorder="1" applyAlignment="1">
      <alignment horizontal="left" vertical="center"/>
    </xf>
    <xf numFmtId="0" fontId="4" fillId="4" borderId="1" xfId="1" quotePrefix="1" applyNumberFormat="1" applyFont="1" applyFill="1" applyBorder="1" applyAlignment="1">
      <alignment horizontal="left" vertical="center"/>
    </xf>
    <xf numFmtId="0" fontId="4" fillId="2" borderId="1" xfId="1" quotePrefix="1" applyNumberFormat="1" applyFont="1" applyFill="1" applyBorder="1" applyAlignment="1">
      <alignment horizontal="left" vertical="center"/>
    </xf>
    <xf numFmtId="169" fontId="4" fillId="4" borderId="1" xfId="1" quotePrefix="1" applyNumberFormat="1" applyFont="1" applyFill="1" applyBorder="1" applyAlignment="1">
      <alignment horizontal="left" vertical="center"/>
    </xf>
    <xf numFmtId="170" fontId="4" fillId="4" borderId="1" xfId="1" quotePrefix="1" applyNumberFormat="1" applyFont="1" applyFill="1" applyBorder="1" applyAlignment="1">
      <alignment horizontal="left" vertical="center"/>
    </xf>
    <xf numFmtId="169" fontId="1" fillId="2" borderId="1" xfId="1" applyNumberFormat="1" applyFill="1" applyBorder="1" applyAlignment="1">
      <alignment horizontal="left" vertical="center"/>
    </xf>
    <xf numFmtId="170" fontId="1" fillId="2" borderId="1" xfId="1" applyNumberFormat="1" applyFill="1" applyBorder="1" applyAlignment="1">
      <alignment horizontal="left" vertical="center"/>
    </xf>
    <xf numFmtId="171" fontId="1" fillId="2" borderId="1" xfId="1" applyNumberFormat="1" applyFill="1" applyBorder="1" applyAlignment="1">
      <alignment horizontal="left" vertical="center"/>
    </xf>
    <xf numFmtId="171" fontId="4" fillId="4" borderId="1" xfId="1" quotePrefix="1" applyNumberFormat="1" applyFont="1" applyFill="1" applyBorder="1" applyAlignment="1">
      <alignment horizontal="left" vertical="center"/>
    </xf>
    <xf numFmtId="169" fontId="1" fillId="4" borderId="1" xfId="1" applyNumberFormat="1" applyFill="1" applyBorder="1" applyAlignment="1">
      <alignment horizontal="left" vertical="center"/>
    </xf>
    <xf numFmtId="170" fontId="1" fillId="4" borderId="1" xfId="1" applyNumberFormat="1" applyFill="1" applyBorder="1" applyAlignment="1">
      <alignment horizontal="left" vertical="center"/>
    </xf>
    <xf numFmtId="169" fontId="4" fillId="2" borderId="1" xfId="1" quotePrefix="1" applyNumberFormat="1" applyFont="1" applyFill="1" applyBorder="1" applyAlignment="1">
      <alignment horizontal="left" vertical="center"/>
    </xf>
    <xf numFmtId="169" fontId="1" fillId="2" borderId="1" xfId="1" applyNumberFormat="1" applyFill="1" applyBorder="1" applyAlignment="1">
      <alignment horizontal="left" vertical="center" wrapText="1"/>
    </xf>
    <xf numFmtId="169" fontId="4" fillId="4" borderId="1" xfId="1" applyNumberFormat="1" applyFont="1" applyFill="1" applyBorder="1" applyAlignment="1">
      <alignment horizontal="left" vertical="center"/>
    </xf>
    <xf numFmtId="171" fontId="1" fillId="2" borderId="1" xfId="1" applyNumberFormat="1" applyFill="1" applyBorder="1" applyAlignment="1">
      <alignment horizontal="left" vertical="center" wrapText="1"/>
    </xf>
    <xf numFmtId="171" fontId="2" fillId="3" borderId="1" xfId="1" quotePrefix="1" applyNumberFormat="1" applyFont="1" applyFill="1" applyBorder="1" applyAlignment="1">
      <alignment horizontal="left" vertical="center" wrapText="1"/>
    </xf>
    <xf numFmtId="171" fontId="4" fillId="2" borderId="1" xfId="1" quotePrefix="1" applyNumberFormat="1" applyFont="1" applyFill="1" applyBorder="1" applyAlignment="1">
      <alignment horizontal="left" vertical="center" wrapText="1"/>
    </xf>
    <xf numFmtId="1" fontId="3" fillId="3" borderId="1" xfId="1" quotePrefix="1" applyNumberFormat="1" applyFont="1" applyFill="1" applyBorder="1" applyAlignment="1">
      <alignment horizontal="left" vertical="center" wrapText="1"/>
    </xf>
    <xf numFmtId="49" fontId="9" fillId="3" borderId="2" xfId="1" quotePrefix="1" applyNumberFormat="1" applyFont="1" applyFill="1" applyBorder="1" applyAlignment="1">
      <alignment vertical="center" wrapText="1"/>
    </xf>
    <xf numFmtId="0" fontId="4" fillId="3" borderId="1" xfId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68" fontId="4" fillId="2" borderId="1" xfId="1" applyNumberFormat="1" applyFont="1" applyFill="1" applyBorder="1" applyAlignment="1">
      <alignment horizontal="center" vertical="center" wrapText="1"/>
    </xf>
    <xf numFmtId="165" fontId="4" fillId="4" borderId="1" xfId="1" applyNumberFormat="1" applyFont="1" applyFill="1" applyBorder="1" applyAlignment="1">
      <alignment horizontal="center" vertical="center" wrapText="1"/>
    </xf>
    <xf numFmtId="0" fontId="1" fillId="3" borderId="1" xfId="1" applyFill="1" applyBorder="1" applyAlignment="1">
      <alignment horizontal="center" vertical="center" wrapText="1"/>
    </xf>
    <xf numFmtId="2" fontId="1" fillId="2" borderId="1" xfId="1" applyNumberFormat="1" applyFill="1" applyBorder="1" applyAlignment="1">
      <alignment horizontal="center" vertical="center" wrapText="1"/>
    </xf>
    <xf numFmtId="2" fontId="4" fillId="2" borderId="1" xfId="1" applyNumberFormat="1" applyFont="1" applyFill="1" applyBorder="1" applyAlignment="1">
      <alignment horizontal="center" vertical="center" wrapText="1"/>
    </xf>
    <xf numFmtId="168" fontId="1" fillId="2" borderId="1" xfId="1" applyNumberFormat="1" applyFill="1" applyBorder="1" applyAlignment="1">
      <alignment horizontal="center" vertical="center" wrapText="1"/>
    </xf>
    <xf numFmtId="169" fontId="4" fillId="2" borderId="1" xfId="1" applyNumberFormat="1" applyFont="1" applyFill="1" applyBorder="1" applyAlignment="1">
      <alignment horizontal="center" vertical="center" wrapText="1"/>
    </xf>
    <xf numFmtId="1" fontId="1" fillId="2" borderId="1" xfId="1" applyNumberFormat="1" applyFill="1" applyBorder="1" applyAlignment="1">
      <alignment horizontal="center" vertical="center" wrapText="1"/>
    </xf>
    <xf numFmtId="167" fontId="4" fillId="2" borderId="1" xfId="1" applyNumberFormat="1" applyFont="1" applyFill="1" applyBorder="1" applyAlignment="1">
      <alignment horizontal="center" vertical="center" wrapText="1"/>
    </xf>
    <xf numFmtId="165" fontId="1" fillId="4" borderId="1" xfId="1" applyNumberFormat="1" applyFill="1" applyBorder="1" applyAlignment="1">
      <alignment horizontal="center" vertical="center" wrapText="1"/>
    </xf>
    <xf numFmtId="2" fontId="4" fillId="4" borderId="1" xfId="1" applyNumberFormat="1" applyFont="1" applyFill="1" applyBorder="1" applyAlignment="1">
      <alignment horizontal="center" vertical="center" wrapText="1"/>
    </xf>
    <xf numFmtId="2" fontId="1" fillId="4" borderId="1" xfId="1" applyNumberFormat="1" applyFill="1" applyBorder="1" applyAlignment="1">
      <alignment horizontal="center" vertical="center" wrapText="1"/>
    </xf>
    <xf numFmtId="167" fontId="1" fillId="2" borderId="1" xfId="1" applyNumberFormat="1" applyFill="1" applyBorder="1" applyAlignment="1">
      <alignment horizontal="center" vertical="center" wrapText="1"/>
    </xf>
    <xf numFmtId="169" fontId="1" fillId="2" borderId="1" xfId="1" applyNumberFormat="1" applyFill="1" applyBorder="1" applyAlignment="1">
      <alignment horizontal="center" vertical="center" wrapText="1"/>
    </xf>
    <xf numFmtId="168" fontId="4" fillId="4" borderId="1" xfId="1" applyNumberFormat="1" applyFont="1" applyFill="1" applyBorder="1" applyAlignment="1">
      <alignment horizontal="center" vertical="center" wrapText="1"/>
    </xf>
    <xf numFmtId="168" fontId="1" fillId="4" borderId="1" xfId="1" applyNumberFormat="1" applyFill="1" applyBorder="1" applyAlignment="1">
      <alignment horizontal="center" vertical="center" wrapText="1"/>
    </xf>
    <xf numFmtId="2" fontId="1" fillId="3" borderId="1" xfId="1" applyNumberForma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6" xfId="0" applyFont="1" applyBorder="1" applyAlignment="1">
      <alignment vertical="center" wrapText="1"/>
    </xf>
    <xf numFmtId="44" fontId="14" fillId="6" borderId="6" xfId="2" applyFont="1" applyFill="1" applyBorder="1" applyAlignment="1">
      <alignment wrapText="1"/>
    </xf>
    <xf numFmtId="0" fontId="14" fillId="6" borderId="6" xfId="0" applyFont="1" applyFill="1" applyBorder="1" applyAlignment="1">
      <alignment wrapText="1"/>
    </xf>
    <xf numFmtId="0" fontId="14" fillId="6" borderId="6" xfId="0" quotePrefix="1" applyFont="1" applyFill="1" applyBorder="1" applyAlignment="1">
      <alignment wrapText="1"/>
    </xf>
    <xf numFmtId="2" fontId="14" fillId="6" borderId="6" xfId="2" applyNumberFormat="1" applyFont="1" applyFill="1" applyBorder="1" applyAlignment="1">
      <alignment wrapText="1"/>
    </xf>
    <xf numFmtId="0" fontId="11" fillId="0" borderId="0" xfId="0" applyFont="1" applyAlignment="1">
      <alignment horizont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2" fontId="14" fillId="6" borderId="6" xfId="0" applyNumberFormat="1" applyFont="1" applyFill="1" applyBorder="1" applyAlignment="1">
      <alignment wrapText="1"/>
    </xf>
    <xf numFmtId="0" fontId="12" fillId="0" borderId="7" xfId="0" applyFont="1" applyFill="1" applyBorder="1" applyAlignment="1">
      <alignment horizontal="center" vertical="center" wrapText="1"/>
    </xf>
    <xf numFmtId="165" fontId="1" fillId="7" borderId="1" xfId="1" quotePrefix="1" applyNumberFormat="1" applyFill="1" applyBorder="1" applyAlignment="1">
      <alignment horizontal="left" vertical="center"/>
    </xf>
    <xf numFmtId="0" fontId="4" fillId="7" borderId="1" xfId="1" applyFont="1" applyFill="1" applyBorder="1" applyAlignment="1">
      <alignment vertical="center" wrapText="1"/>
    </xf>
    <xf numFmtId="3" fontId="4" fillId="7" borderId="1" xfId="1" applyNumberFormat="1" applyFont="1" applyFill="1" applyBorder="1" applyAlignment="1">
      <alignment horizontal="center" vertical="center" wrapText="1"/>
    </xf>
    <xf numFmtId="0" fontId="4" fillId="7" borderId="1" xfId="1" quotePrefix="1" applyNumberFormat="1" applyFont="1" applyFill="1" applyBorder="1" applyAlignment="1">
      <alignment horizontal="left" vertical="center" wrapText="1"/>
    </xf>
    <xf numFmtId="44" fontId="14" fillId="8" borderId="6" xfId="2" applyFont="1" applyFill="1" applyBorder="1" applyAlignment="1">
      <alignment wrapText="1"/>
    </xf>
    <xf numFmtId="0" fontId="16" fillId="0" borderId="0" xfId="3" applyAlignment="1">
      <alignment horizontal="center"/>
    </xf>
    <xf numFmtId="0" fontId="13" fillId="9" borderId="5" xfId="0" applyFont="1" applyFill="1" applyBorder="1" applyAlignment="1">
      <alignment vertical="center" wrapText="1"/>
    </xf>
    <xf numFmtId="0" fontId="13" fillId="10" borderId="5" xfId="0" applyFont="1" applyFill="1" applyBorder="1" applyAlignment="1">
      <alignment vertical="center" wrapText="1"/>
    </xf>
    <xf numFmtId="0" fontId="13" fillId="11" borderId="5" xfId="0" applyFont="1" applyFill="1" applyBorder="1" applyAlignment="1">
      <alignment vertical="center" wrapText="1"/>
    </xf>
    <xf numFmtId="0" fontId="13" fillId="12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vertical="center" wrapText="1"/>
    </xf>
    <xf numFmtId="0" fontId="9" fillId="0" borderId="1" xfId="1" applyFont="1" applyFill="1" applyBorder="1" applyAlignment="1">
      <alignment vertical="center" wrapText="1"/>
    </xf>
    <xf numFmtId="0" fontId="9" fillId="5" borderId="8" xfId="1" applyFont="1" applyFill="1" applyBorder="1" applyAlignment="1">
      <alignment horizontal="center" vertical="center" wrapText="1"/>
    </xf>
    <xf numFmtId="0" fontId="1" fillId="9" borderId="1" xfId="1" applyNumberFormat="1" applyFill="1" applyBorder="1" applyAlignment="1">
      <alignment horizontal="left" vertical="center"/>
    </xf>
    <xf numFmtId="0" fontId="4" fillId="9" borderId="1" xfId="1" applyFont="1" applyFill="1" applyBorder="1" applyAlignment="1">
      <alignment vertical="center" wrapText="1"/>
    </xf>
    <xf numFmtId="0" fontId="1" fillId="9" borderId="1" xfId="1" applyFill="1" applyBorder="1" applyAlignment="1">
      <alignment horizontal="center" vertical="center" wrapText="1"/>
    </xf>
    <xf numFmtId="1" fontId="3" fillId="9" borderId="1" xfId="1" applyNumberFormat="1" applyFont="1" applyFill="1" applyBorder="1" applyAlignment="1">
      <alignment horizontal="center" vertical="center" wrapText="1"/>
    </xf>
    <xf numFmtId="1" fontId="4" fillId="9" borderId="1" xfId="1" applyNumberFormat="1" applyFont="1" applyFill="1" applyBorder="1" applyAlignment="1">
      <alignment horizontal="center" vertical="center" wrapText="1"/>
    </xf>
    <xf numFmtId="0" fontId="0" fillId="9" borderId="0" xfId="0" applyFill="1"/>
    <xf numFmtId="170" fontId="4" fillId="9" borderId="1" xfId="1" quotePrefix="1" applyNumberFormat="1" applyFont="1" applyFill="1" applyBorder="1" applyAlignment="1">
      <alignment horizontal="left" vertical="center"/>
    </xf>
    <xf numFmtId="3" fontId="4" fillId="9" borderId="1" xfId="1" applyNumberFormat="1" applyFont="1" applyFill="1" applyBorder="1" applyAlignment="1">
      <alignment horizontal="center" vertical="center" wrapText="1"/>
    </xf>
    <xf numFmtId="2" fontId="3" fillId="9" borderId="1" xfId="1" applyNumberFormat="1" applyFont="1" applyFill="1" applyBorder="1" applyAlignment="1">
      <alignment horizontal="center" vertical="center" wrapText="1"/>
    </xf>
    <xf numFmtId="165" fontId="4" fillId="9" borderId="1" xfId="1" applyNumberFormat="1" applyFont="1" applyFill="1" applyBorder="1" applyAlignment="1">
      <alignment horizontal="center" vertical="center" wrapText="1"/>
    </xf>
    <xf numFmtId="2" fontId="4" fillId="9" borderId="1" xfId="1" applyNumberFormat="1" applyFont="1" applyFill="1" applyBorder="1" applyAlignment="1">
      <alignment horizontal="center" vertical="center" wrapText="1"/>
    </xf>
    <xf numFmtId="1" fontId="2" fillId="9" borderId="1" xfId="1" applyNumberFormat="1" applyFont="1" applyFill="1" applyBorder="1" applyAlignment="1">
      <alignment horizontal="center" vertical="center" wrapText="1"/>
    </xf>
    <xf numFmtId="1" fontId="1" fillId="9" borderId="1" xfId="1" applyNumberFormat="1" applyFill="1" applyBorder="1" applyAlignment="1">
      <alignment horizontal="center" vertical="center" wrapText="1"/>
    </xf>
    <xf numFmtId="167" fontId="1" fillId="9" borderId="1" xfId="1" applyNumberFormat="1" applyFill="1" applyBorder="1" applyAlignment="1">
      <alignment horizontal="center" vertical="center" wrapText="1"/>
    </xf>
    <xf numFmtId="167" fontId="3" fillId="9" borderId="1" xfId="1" applyNumberFormat="1" applyFont="1" applyFill="1" applyBorder="1" applyAlignment="1">
      <alignment horizontal="center" vertical="center" wrapText="1"/>
    </xf>
    <xf numFmtId="167" fontId="4" fillId="9" borderId="1" xfId="1" applyNumberFormat="1" applyFont="1" applyFill="1" applyBorder="1" applyAlignment="1">
      <alignment horizontal="center" vertical="center" wrapText="1"/>
    </xf>
    <xf numFmtId="0" fontId="4" fillId="9" borderId="1" xfId="1" quotePrefix="1" applyNumberFormat="1" applyFont="1" applyFill="1" applyBorder="1" applyAlignment="1">
      <alignment horizontal="left" vertical="center"/>
    </xf>
    <xf numFmtId="0" fontId="4" fillId="9" borderId="1" xfId="1" applyFont="1" applyFill="1" applyBorder="1" applyAlignment="1">
      <alignment horizontal="center" vertical="center" wrapText="1"/>
    </xf>
    <xf numFmtId="0" fontId="2" fillId="3" borderId="1" xfId="1" quotePrefix="1" applyFont="1" applyFill="1" applyBorder="1" applyAlignment="1">
      <alignment vertical="center" wrapText="1"/>
    </xf>
    <xf numFmtId="11" fontId="2" fillId="13" borderId="1" xfId="0" applyNumberFormat="1" applyFont="1" applyFill="1" applyBorder="1" applyAlignment="1">
      <alignment vertical="center" wrapText="1"/>
    </xf>
    <xf numFmtId="11" fontId="1" fillId="13" borderId="1" xfId="0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172" fontId="1" fillId="2" borderId="1" xfId="1" quotePrefix="1" applyNumberFormat="1" applyFill="1" applyBorder="1" applyAlignment="1">
      <alignment vertical="center"/>
    </xf>
    <xf numFmtId="11" fontId="4" fillId="2" borderId="1" xfId="0" applyNumberFormat="1" applyFont="1" applyFill="1" applyBorder="1" applyAlignment="1">
      <alignment vertical="center" wrapText="1"/>
    </xf>
    <xf numFmtId="11" fontId="1" fillId="2" borderId="1" xfId="0" applyNumberFormat="1" applyFont="1" applyFill="1" applyBorder="1" applyAlignment="1">
      <alignment horizontal="center" vertical="center" wrapText="1"/>
    </xf>
    <xf numFmtId="165" fontId="3" fillId="2" borderId="1" xfId="4" applyNumberFormat="1" applyFont="1" applyFill="1" applyBorder="1" applyAlignment="1">
      <alignment horizontal="center" vertical="center" wrapText="1"/>
    </xf>
    <xf numFmtId="11" fontId="1" fillId="2" borderId="0" xfId="0" applyNumberFormat="1" applyFont="1" applyFill="1"/>
    <xf numFmtId="172" fontId="4" fillId="2" borderId="1" xfId="1" quotePrefix="1" applyNumberFormat="1" applyFont="1" applyFill="1" applyBorder="1" applyAlignment="1">
      <alignment vertical="center"/>
    </xf>
    <xf numFmtId="11" fontId="4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/>
    <xf numFmtId="11" fontId="4" fillId="2" borderId="0" xfId="0" applyNumberFormat="1" applyFont="1" applyFill="1"/>
    <xf numFmtId="0" fontId="4" fillId="2" borderId="0" xfId="0" applyFont="1" applyFill="1" applyAlignment="1">
      <alignment vertical="center"/>
    </xf>
    <xf numFmtId="172" fontId="1" fillId="2" borderId="1" xfId="1" applyNumberFormat="1" applyFill="1" applyBorder="1" applyAlignment="1">
      <alignment vertical="center"/>
    </xf>
    <xf numFmtId="168" fontId="2" fillId="2" borderId="1" xfId="4" applyNumberFormat="1" applyFont="1" applyFill="1" applyBorder="1" applyAlignment="1">
      <alignment horizontal="center" vertical="center" wrapText="1"/>
    </xf>
    <xf numFmtId="167" fontId="2" fillId="2" borderId="1" xfId="4" applyNumberFormat="1" applyFont="1" applyFill="1" applyBorder="1" applyAlignment="1">
      <alignment horizontal="center" vertical="center" wrapText="1"/>
    </xf>
    <xf numFmtId="2" fontId="2" fillId="2" borderId="1" xfId="4" applyNumberFormat="1" applyFont="1" applyFill="1" applyBorder="1" applyAlignment="1">
      <alignment horizontal="center" vertical="center" wrapText="1"/>
    </xf>
    <xf numFmtId="11" fontId="1" fillId="2" borderId="1" xfId="0" applyNumberFormat="1" applyFont="1" applyFill="1" applyBorder="1" applyAlignment="1">
      <alignment vertical="center" wrapText="1"/>
    </xf>
    <xf numFmtId="169" fontId="2" fillId="2" borderId="1" xfId="4" applyNumberFormat="1" applyFont="1" applyFill="1" applyBorder="1" applyAlignment="1">
      <alignment horizontal="center" vertical="center" wrapText="1"/>
    </xf>
    <xf numFmtId="2" fontId="0" fillId="9" borderId="0" xfId="0" applyNumberFormat="1" applyFill="1"/>
    <xf numFmtId="0" fontId="0" fillId="0" borderId="0" xfId="0" applyFill="1" applyAlignment="1">
      <alignment horizontal="center"/>
    </xf>
    <xf numFmtId="1" fontId="1" fillId="0" borderId="1" xfId="1" applyNumberFormat="1" applyBorder="1" applyAlignment="1">
      <alignment horizontal="center" vertical="center" wrapText="1"/>
    </xf>
    <xf numFmtId="165" fontId="3" fillId="14" borderId="1" xfId="1" applyNumberFormat="1" applyFont="1" applyFill="1" applyBorder="1" applyAlignment="1">
      <alignment horizontal="center" vertical="center" wrapText="1"/>
    </xf>
    <xf numFmtId="165" fontId="4" fillId="14" borderId="1" xfId="1" applyNumberFormat="1" applyFont="1" applyFill="1" applyBorder="1" applyAlignment="1">
      <alignment horizontal="center" vertical="center" wrapText="1"/>
    </xf>
    <xf numFmtId="0" fontId="4" fillId="14" borderId="1" xfId="1" applyFont="1" applyFill="1" applyBorder="1" applyAlignment="1">
      <alignment horizontal="center" vertical="center" wrapText="1"/>
    </xf>
    <xf numFmtId="1" fontId="3" fillId="14" borderId="1" xfId="1" applyNumberFormat="1" applyFont="1" applyFill="1" applyBorder="1" applyAlignment="1">
      <alignment horizontal="center" vertical="center" wrapText="1"/>
    </xf>
    <xf numFmtId="1" fontId="1" fillId="14" borderId="1" xfId="1" applyNumberFormat="1" applyFill="1" applyBorder="1" applyAlignment="1">
      <alignment horizontal="center" vertical="center" wrapText="1"/>
    </xf>
    <xf numFmtId="1" fontId="4" fillId="14" borderId="1" xfId="1" applyNumberFormat="1" applyFont="1" applyFill="1" applyBorder="1" applyAlignment="1">
      <alignment horizontal="center" vertical="center" wrapText="1"/>
    </xf>
    <xf numFmtId="167" fontId="3" fillId="14" borderId="1" xfId="1" applyNumberFormat="1" applyFont="1" applyFill="1" applyBorder="1" applyAlignment="1">
      <alignment horizontal="center" vertical="center" wrapText="1"/>
    </xf>
    <xf numFmtId="167" fontId="4" fillId="14" borderId="1" xfId="1" applyNumberFormat="1" applyFont="1" applyFill="1" applyBorder="1" applyAlignment="1">
      <alignment horizontal="center" vertical="center" wrapText="1"/>
    </xf>
    <xf numFmtId="2" fontId="4" fillId="14" borderId="1" xfId="1" applyNumberFormat="1" applyFont="1" applyFill="1" applyBorder="1" applyAlignment="1">
      <alignment horizontal="center" vertical="center" wrapText="1"/>
    </xf>
    <xf numFmtId="165" fontId="1" fillId="14" borderId="1" xfId="1" quotePrefix="1" applyNumberFormat="1" applyFill="1" applyBorder="1" applyAlignment="1">
      <alignment horizontal="left" vertical="center"/>
    </xf>
    <xf numFmtId="0" fontId="4" fillId="14" borderId="1" xfId="1" applyFont="1" applyFill="1" applyBorder="1" applyAlignment="1">
      <alignment vertical="center" wrapText="1"/>
    </xf>
    <xf numFmtId="3" fontId="4" fillId="14" borderId="1" xfId="1" applyNumberFormat="1" applyFont="1" applyFill="1" applyBorder="1" applyAlignment="1">
      <alignment horizontal="center" vertical="center" wrapText="1"/>
    </xf>
    <xf numFmtId="0" fontId="0" fillId="14" borderId="0" xfId="0" applyFill="1"/>
    <xf numFmtId="0" fontId="9" fillId="15" borderId="1" xfId="1" applyFont="1" applyFill="1" applyBorder="1" applyAlignment="1">
      <alignment vertical="center" wrapText="1"/>
    </xf>
    <xf numFmtId="0" fontId="9" fillId="3" borderId="1" xfId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14" borderId="0" xfId="0" applyFill="1" applyAlignment="1">
      <alignment horizontal="center"/>
    </xf>
    <xf numFmtId="0" fontId="4" fillId="14" borderId="1" xfId="1" quotePrefix="1" applyNumberFormat="1" applyFont="1" applyFill="1" applyBorder="1" applyAlignment="1">
      <alignment horizontal="left" vertical="center" wrapText="1"/>
    </xf>
  </cellXfs>
  <cellStyles count="5">
    <cellStyle name="Komma" xfId="4" builtinId="3"/>
    <cellStyle name="Link" xfId="3" builtinId="8"/>
    <cellStyle name="Standard" xfId="0" builtinId="0"/>
    <cellStyle name="Standard 2 2" xfId="1" xr:uid="{5BFD7B70-0A1F-4518-8EF1-8CF619245A27}"/>
    <cellStyle name="Währung" xfId="2" builtinId="4"/>
  </cellStyles>
  <dxfs count="230">
    <dxf>
      <numFmt numFmtId="173" formatCode="#,##0.000"/>
    </dxf>
    <dxf>
      <numFmt numFmtId="4" formatCode="#,##0.00"/>
    </dxf>
    <dxf>
      <numFmt numFmtId="167" formatCode="0.0"/>
    </dxf>
    <dxf>
      <numFmt numFmtId="3" formatCode="#,##0"/>
    </dxf>
    <dxf>
      <font>
        <color theme="0" tint="-0.24994659260841701"/>
      </font>
      <numFmt numFmtId="1" formatCode="0"/>
      <fill>
        <patternFill>
          <bgColor theme="0" tint="-0.24994659260841701"/>
        </patternFill>
      </fill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  <dxf>
      <numFmt numFmtId="165" formatCode="0.000"/>
    </dxf>
    <dxf>
      <numFmt numFmtId="2" formatCode="0.00"/>
    </dxf>
    <dxf>
      <numFmt numFmtId="167" formatCode="0.0"/>
    </dxf>
    <dxf>
      <numFmt numFmtId="3" formatCode="#,##0"/>
    </dxf>
    <dxf>
      <numFmt numFmtId="1" formatCode="0"/>
    </dxf>
  </dxfs>
  <tableStyles count="0" defaultTableStyle="TableStyleMedium2" defaultPivotStyle="PivotStyleLight16"/>
  <colors>
    <mruColors>
      <color rgb="FFFFCB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rogerrohner.ch/pricin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4"/>
  <sheetViews>
    <sheetView zoomScale="85" zoomScaleNormal="85" workbookViewId="0">
      <selection activeCell="J114" sqref="J114"/>
    </sheetView>
  </sheetViews>
  <sheetFormatPr baseColWidth="10" defaultColWidth="8.7265625" defaultRowHeight="14.5" x14ac:dyDescent="0.35"/>
  <cols>
    <col min="1" max="1" width="10.7265625" style="9" customWidth="1"/>
    <col min="2" max="2" width="53.1796875" style="10" customWidth="1" collapsed="1"/>
    <col min="3" max="3" width="12" style="26" customWidth="1"/>
    <col min="4" max="4" width="19.7265625" style="9" customWidth="1"/>
    <col min="5" max="5" width="11.453125" style="9" customWidth="1"/>
    <col min="6" max="6" width="10.7265625" style="9" customWidth="1"/>
  </cols>
  <sheetData>
    <row r="1" spans="1:8" ht="32" customHeight="1" x14ac:dyDescent="0.35">
      <c r="A1" s="70" t="s">
        <v>292</v>
      </c>
      <c r="B1" s="45" t="s">
        <v>291</v>
      </c>
      <c r="C1" s="46" t="s">
        <v>290</v>
      </c>
      <c r="D1" s="46" t="s">
        <v>293</v>
      </c>
      <c r="E1" s="46" t="s">
        <v>348</v>
      </c>
      <c r="F1" s="46" t="s">
        <v>349</v>
      </c>
      <c r="G1" s="115" t="s">
        <v>350</v>
      </c>
      <c r="H1" s="115" t="s">
        <v>394</v>
      </c>
    </row>
    <row r="2" spans="1:8" x14ac:dyDescent="0.35">
      <c r="A2" s="1">
        <v>0</v>
      </c>
      <c r="B2" s="2" t="s">
        <v>0</v>
      </c>
      <c r="C2" s="11" t="s">
        <v>287</v>
      </c>
      <c r="D2" s="27"/>
      <c r="E2" s="71"/>
      <c r="F2" s="71"/>
      <c r="G2" s="71"/>
    </row>
    <row r="3" spans="1:8" x14ac:dyDescent="0.35">
      <c r="A3" s="49">
        <v>1E-3</v>
      </c>
      <c r="B3" s="3" t="s">
        <v>1</v>
      </c>
      <c r="C3" s="12" t="s">
        <v>287</v>
      </c>
      <c r="D3" s="28">
        <v>911</v>
      </c>
      <c r="E3" s="157">
        <v>850</v>
      </c>
      <c r="F3" s="72">
        <v>61.1</v>
      </c>
      <c r="G3">
        <v>0.05</v>
      </c>
    </row>
    <row r="4" spans="1:8" x14ac:dyDescent="0.35">
      <c r="A4" s="49">
        <v>2E-3</v>
      </c>
      <c r="B4" s="3" t="s">
        <v>2</v>
      </c>
      <c r="C4" s="12" t="s">
        <v>287</v>
      </c>
      <c r="D4" s="28">
        <v>872</v>
      </c>
      <c r="E4" s="157">
        <v>810</v>
      </c>
      <c r="F4" s="72">
        <v>61.1</v>
      </c>
      <c r="G4">
        <v>0.05</v>
      </c>
    </row>
    <row r="5" spans="1:8" x14ac:dyDescent="0.35">
      <c r="A5" s="49">
        <v>3.0000000000000001E-3</v>
      </c>
      <c r="B5" s="3" t="s">
        <v>3</v>
      </c>
      <c r="C5" s="12" t="s">
        <v>287</v>
      </c>
      <c r="D5" s="29">
        <v>620</v>
      </c>
      <c r="E5" s="80">
        <v>579</v>
      </c>
      <c r="F5" s="23">
        <v>40.4</v>
      </c>
      <c r="G5">
        <v>0.05</v>
      </c>
    </row>
    <row r="6" spans="1:8" x14ac:dyDescent="0.35">
      <c r="A6" s="49">
        <v>4.0000000000000001E-3</v>
      </c>
      <c r="B6" s="3" t="s">
        <v>4</v>
      </c>
      <c r="C6" s="12" t="s">
        <v>287</v>
      </c>
      <c r="D6" s="29">
        <v>140</v>
      </c>
      <c r="E6" s="80">
        <v>131</v>
      </c>
      <c r="F6" s="23">
        <v>8.8699999999999992</v>
      </c>
      <c r="G6">
        <v>0.05</v>
      </c>
    </row>
    <row r="7" spans="1:8" x14ac:dyDescent="0.35">
      <c r="A7" s="49">
        <v>5.0000000000000001E-3</v>
      </c>
      <c r="B7" s="3" t="s">
        <v>5</v>
      </c>
      <c r="C7" s="12" t="s">
        <v>287</v>
      </c>
      <c r="D7" s="29">
        <v>276</v>
      </c>
      <c r="E7" s="80">
        <v>262</v>
      </c>
      <c r="F7" s="23">
        <v>14.4</v>
      </c>
      <c r="G7">
        <v>0.05</v>
      </c>
    </row>
    <row r="8" spans="1:8" x14ac:dyDescent="0.35">
      <c r="A8" s="49">
        <v>6.0000000000000001E-3</v>
      </c>
      <c r="B8" s="3" t="s">
        <v>6</v>
      </c>
      <c r="C8" s="12" t="s">
        <v>287</v>
      </c>
      <c r="D8" s="29">
        <v>193</v>
      </c>
      <c r="E8" s="80">
        <v>185</v>
      </c>
      <c r="F8" s="23">
        <v>8.34</v>
      </c>
      <c r="G8">
        <v>0.05</v>
      </c>
    </row>
    <row r="9" spans="1:8" x14ac:dyDescent="0.35">
      <c r="A9" s="49">
        <v>7.0000000000000001E-3</v>
      </c>
      <c r="B9" s="3" t="s">
        <v>7</v>
      </c>
      <c r="C9" s="12" t="s">
        <v>287</v>
      </c>
      <c r="D9" s="29">
        <v>208</v>
      </c>
      <c r="E9" s="80">
        <v>199</v>
      </c>
      <c r="F9" s="23">
        <v>9.6300000000000008</v>
      </c>
      <c r="G9">
        <v>0.05</v>
      </c>
    </row>
    <row r="10" spans="1:8" x14ac:dyDescent="0.35">
      <c r="A10" s="49">
        <v>8.0000000000000002E-3</v>
      </c>
      <c r="B10" s="3" t="s">
        <v>8</v>
      </c>
      <c r="C10" s="12" t="s">
        <v>287</v>
      </c>
      <c r="D10" s="29">
        <v>497</v>
      </c>
      <c r="E10" s="80">
        <v>467</v>
      </c>
      <c r="F10" s="23">
        <v>30.6</v>
      </c>
      <c r="G10">
        <v>0.05</v>
      </c>
    </row>
    <row r="11" spans="1:8" x14ac:dyDescent="0.35">
      <c r="A11" s="49">
        <v>8.9999999999999993E-3</v>
      </c>
      <c r="B11" s="3" t="s">
        <v>9</v>
      </c>
      <c r="C11" s="12" t="s">
        <v>287</v>
      </c>
      <c r="D11" s="29">
        <v>957</v>
      </c>
      <c r="E11" s="80">
        <v>897</v>
      </c>
      <c r="F11" s="23">
        <v>60.4</v>
      </c>
      <c r="G11">
        <v>0.05</v>
      </c>
    </row>
    <row r="12" spans="1:8" x14ac:dyDescent="0.35">
      <c r="A12" s="49">
        <v>0.01</v>
      </c>
      <c r="B12" s="3" t="s">
        <v>10</v>
      </c>
      <c r="C12" s="12" t="s">
        <v>287</v>
      </c>
      <c r="D12" s="29">
        <v>170</v>
      </c>
      <c r="E12" s="80">
        <v>169</v>
      </c>
      <c r="F12" s="23">
        <v>1.07</v>
      </c>
      <c r="G12">
        <v>0.05</v>
      </c>
    </row>
    <row r="13" spans="1:8" x14ac:dyDescent="0.35">
      <c r="A13" s="49">
        <v>1.0999999999999999E-2</v>
      </c>
      <c r="B13" s="3" t="s">
        <v>11</v>
      </c>
      <c r="C13" s="12" t="s">
        <v>287</v>
      </c>
      <c r="D13" s="29">
        <v>96.3</v>
      </c>
      <c r="E13" s="80">
        <v>95.7</v>
      </c>
      <c r="F13" s="23">
        <v>0.58499999999999996</v>
      </c>
      <c r="G13">
        <v>0.05</v>
      </c>
    </row>
    <row r="14" spans="1:8" x14ac:dyDescent="0.35">
      <c r="A14" s="49">
        <v>1.2E-2</v>
      </c>
      <c r="B14" s="3" t="s">
        <v>12</v>
      </c>
      <c r="C14" s="12" t="s">
        <v>287</v>
      </c>
      <c r="D14" s="29">
        <v>190</v>
      </c>
      <c r="E14" s="80">
        <v>188</v>
      </c>
      <c r="F14" s="23">
        <v>2.52</v>
      </c>
      <c r="G14">
        <v>0.05</v>
      </c>
    </row>
    <row r="15" spans="1:8" x14ac:dyDescent="0.35">
      <c r="A15" s="49">
        <v>1.2999999999999999E-2</v>
      </c>
      <c r="B15" s="3" t="s">
        <v>13</v>
      </c>
      <c r="C15" s="12" t="s">
        <v>287</v>
      </c>
      <c r="D15" s="39">
        <v>35.4</v>
      </c>
      <c r="E15" s="80">
        <v>35.4</v>
      </c>
      <c r="F15" s="80">
        <v>0</v>
      </c>
      <c r="G15">
        <v>0.05</v>
      </c>
    </row>
    <row r="16" spans="1:8" x14ac:dyDescent="0.35">
      <c r="A16" s="49">
        <v>1.4E-2</v>
      </c>
      <c r="B16" s="3" t="s">
        <v>14</v>
      </c>
      <c r="C16" s="12" t="s">
        <v>287</v>
      </c>
      <c r="D16" s="39">
        <v>184</v>
      </c>
      <c r="E16" s="80">
        <v>184</v>
      </c>
      <c r="F16" s="80">
        <v>0</v>
      </c>
      <c r="G16">
        <v>0.05</v>
      </c>
    </row>
    <row r="17" spans="1:7" x14ac:dyDescent="0.35">
      <c r="A17" s="49">
        <v>1.4999999999999999E-2</v>
      </c>
      <c r="B17" s="3" t="s">
        <v>15</v>
      </c>
      <c r="C17" s="12" t="s">
        <v>287</v>
      </c>
      <c r="D17" s="39">
        <v>275</v>
      </c>
      <c r="E17" s="80">
        <v>275</v>
      </c>
      <c r="F17" s="80">
        <v>0</v>
      </c>
      <c r="G17">
        <v>0.05</v>
      </c>
    </row>
    <row r="18" spans="1:7" x14ac:dyDescent="0.35">
      <c r="A18" s="49">
        <v>1.6E-2</v>
      </c>
      <c r="B18" s="3" t="s">
        <v>16</v>
      </c>
      <c r="C18" s="12" t="s">
        <v>287</v>
      </c>
      <c r="D18" s="39">
        <v>428</v>
      </c>
      <c r="E18" s="80">
        <v>428</v>
      </c>
      <c r="F18" s="80">
        <v>0</v>
      </c>
      <c r="G18">
        <v>0.05</v>
      </c>
    </row>
    <row r="19" spans="1:7" x14ac:dyDescent="0.35">
      <c r="A19" s="49">
        <v>1.7000000000000001E-2</v>
      </c>
      <c r="B19" s="3" t="s">
        <v>17</v>
      </c>
      <c r="C19" s="12" t="s">
        <v>287</v>
      </c>
      <c r="D19" s="39">
        <v>91</v>
      </c>
      <c r="E19" s="80">
        <v>91</v>
      </c>
      <c r="F19" s="80">
        <v>0</v>
      </c>
      <c r="G19">
        <v>0.05</v>
      </c>
    </row>
    <row r="20" spans="1:7" x14ac:dyDescent="0.35">
      <c r="A20" s="49">
        <v>1.7999999999999999E-2</v>
      </c>
      <c r="B20" s="3" t="s">
        <v>18</v>
      </c>
      <c r="C20" s="12" t="s">
        <v>287</v>
      </c>
      <c r="D20" s="39">
        <v>115</v>
      </c>
      <c r="E20" s="80">
        <v>115</v>
      </c>
      <c r="F20" s="80">
        <v>0</v>
      </c>
      <c r="G20">
        <v>0.05</v>
      </c>
    </row>
    <row r="21" spans="1:7" x14ac:dyDescent="0.35">
      <c r="A21" s="49">
        <v>1.9E-2</v>
      </c>
      <c r="B21" s="3" t="s">
        <v>19</v>
      </c>
      <c r="C21" s="12" t="s">
        <v>287</v>
      </c>
      <c r="D21" s="39">
        <v>6.82</v>
      </c>
      <c r="E21" s="80">
        <v>6.82</v>
      </c>
      <c r="F21" s="80">
        <v>0</v>
      </c>
      <c r="G21">
        <v>0.05</v>
      </c>
    </row>
    <row r="22" spans="1:7" x14ac:dyDescent="0.35">
      <c r="A22" s="49">
        <v>0.02</v>
      </c>
      <c r="B22" s="3" t="s">
        <v>20</v>
      </c>
      <c r="C22" s="12" t="s">
        <v>287</v>
      </c>
      <c r="D22" s="39">
        <v>32.9</v>
      </c>
      <c r="E22" s="80">
        <v>32.9</v>
      </c>
      <c r="F22" s="80">
        <v>0</v>
      </c>
      <c r="G22">
        <v>0.05</v>
      </c>
    </row>
    <row r="23" spans="1:7" x14ac:dyDescent="0.35">
      <c r="A23" s="49">
        <v>2.1000000000000001E-2</v>
      </c>
      <c r="B23" s="3" t="s">
        <v>21</v>
      </c>
      <c r="C23" s="12" t="s">
        <v>287</v>
      </c>
      <c r="D23" s="39">
        <v>5.1599999999999997E-3</v>
      </c>
      <c r="E23" s="80">
        <v>5.1599999999999997E-3</v>
      </c>
      <c r="F23" s="80">
        <v>0</v>
      </c>
      <c r="G23">
        <v>0.05</v>
      </c>
    </row>
    <row r="24" spans="1:7" x14ac:dyDescent="0.35">
      <c r="A24" s="49">
        <v>2.1999999999999999E-2</v>
      </c>
      <c r="B24" s="3" t="s">
        <v>22</v>
      </c>
      <c r="C24" s="12" t="s">
        <v>287</v>
      </c>
      <c r="D24" s="39">
        <v>6.0299999999999998E-3</v>
      </c>
      <c r="E24" s="80">
        <v>6.0299999999999998E-3</v>
      </c>
      <c r="F24" s="80">
        <v>0</v>
      </c>
      <c r="G24">
        <v>0.05</v>
      </c>
    </row>
    <row r="25" spans="1:7" x14ac:dyDescent="0.35">
      <c r="A25" s="49">
        <v>2.3E-2</v>
      </c>
      <c r="B25" s="3" t="s">
        <v>23</v>
      </c>
      <c r="C25" s="12" t="s">
        <v>287</v>
      </c>
      <c r="D25" s="39">
        <v>7.0000000000000001E-3</v>
      </c>
      <c r="E25" s="80">
        <v>7.0000000000000001E-3</v>
      </c>
      <c r="F25" s="80">
        <v>0</v>
      </c>
      <c r="G25">
        <v>0.05</v>
      </c>
    </row>
    <row r="26" spans="1:7" x14ac:dyDescent="0.35">
      <c r="A26" s="49">
        <v>2.4E-2</v>
      </c>
      <c r="B26" s="3" t="s">
        <v>24</v>
      </c>
      <c r="C26" s="12" t="s">
        <v>287</v>
      </c>
      <c r="D26" s="39">
        <v>8.0499999999999999E-3</v>
      </c>
      <c r="E26" s="80">
        <v>8.0499999999999999E-3</v>
      </c>
      <c r="F26" s="80">
        <v>0</v>
      </c>
      <c r="G26">
        <v>0.05</v>
      </c>
    </row>
    <row r="27" spans="1:7" ht="15" x14ac:dyDescent="0.35">
      <c r="A27" s="47" t="s">
        <v>25</v>
      </c>
      <c r="B27" s="2" t="s">
        <v>26</v>
      </c>
      <c r="C27" s="13" t="s">
        <v>288</v>
      </c>
      <c r="D27" s="30"/>
      <c r="E27" s="30"/>
      <c r="F27" s="30"/>
      <c r="G27">
        <v>0.05</v>
      </c>
    </row>
    <row r="28" spans="1:7" x14ac:dyDescent="0.35">
      <c r="A28" s="50">
        <v>1.0009999999999999</v>
      </c>
      <c r="B28" s="3" t="s">
        <v>27</v>
      </c>
      <c r="C28" s="14">
        <v>2150</v>
      </c>
      <c r="D28" s="31">
        <v>6.3E-2</v>
      </c>
      <c r="E28" s="78">
        <v>5.0200000000000002E-2</v>
      </c>
      <c r="F28" s="79">
        <v>1.2800000000000001E-2</v>
      </c>
      <c r="G28">
        <v>0.05</v>
      </c>
    </row>
    <row r="29" spans="1:7" x14ac:dyDescent="0.35">
      <c r="A29" s="50">
        <v>1.002</v>
      </c>
      <c r="B29" s="3" t="s">
        <v>409</v>
      </c>
      <c r="C29" s="14">
        <v>2300</v>
      </c>
      <c r="D29" s="31">
        <v>0.10100000000000001</v>
      </c>
      <c r="E29" s="78">
        <v>8.8800000000000004E-2</v>
      </c>
      <c r="F29" s="73">
        <v>1.2699999999999999E-2</v>
      </c>
      <c r="G29">
        <v>0.05</v>
      </c>
    </row>
    <row r="30" spans="1:7" x14ac:dyDescent="0.35">
      <c r="A30" s="50">
        <v>1.0029999999999999</v>
      </c>
      <c r="B30" s="3" t="s">
        <v>29</v>
      </c>
      <c r="C30" s="14">
        <v>2350</v>
      </c>
      <c r="D30" s="32">
        <v>0.109</v>
      </c>
      <c r="E30" s="25">
        <v>9.6299999999999997E-2</v>
      </c>
      <c r="F30" s="73">
        <v>1.2699999999999999E-2</v>
      </c>
      <c r="G30">
        <v>0.05</v>
      </c>
    </row>
    <row r="31" spans="1:7" x14ac:dyDescent="0.35">
      <c r="A31" s="50">
        <v>1.004</v>
      </c>
      <c r="B31" s="3" t="s">
        <v>30</v>
      </c>
      <c r="C31" s="14">
        <v>2325</v>
      </c>
      <c r="D31" s="32">
        <v>0.11899999999999999</v>
      </c>
      <c r="E31" s="25">
        <v>0.107</v>
      </c>
      <c r="F31" s="73">
        <v>1.26E-2</v>
      </c>
      <c r="G31">
        <v>0.05</v>
      </c>
    </row>
    <row r="32" spans="1:7" x14ac:dyDescent="0.35">
      <c r="A32" s="49">
        <v>1.0409999999999999</v>
      </c>
      <c r="B32" s="3" t="s">
        <v>31</v>
      </c>
      <c r="C32" s="14">
        <v>2770</v>
      </c>
      <c r="D32" s="32">
        <v>0.35799999999999998</v>
      </c>
      <c r="E32" s="78">
        <v>0.34699999999999998</v>
      </c>
      <c r="F32" s="79">
        <v>1.12E-2</v>
      </c>
      <c r="G32">
        <v>0.05</v>
      </c>
    </row>
    <row r="33" spans="1:7" x14ac:dyDescent="0.35">
      <c r="A33" s="49">
        <v>1.042</v>
      </c>
      <c r="B33" s="3" t="s">
        <v>32</v>
      </c>
      <c r="C33" s="14">
        <v>2500</v>
      </c>
      <c r="D33" s="32">
        <v>0.20399999999999999</v>
      </c>
      <c r="E33" s="78">
        <v>0.191</v>
      </c>
      <c r="F33" s="79">
        <v>1.2200000000000001E-2</v>
      </c>
      <c r="G33">
        <v>0.05</v>
      </c>
    </row>
    <row r="34" spans="1:7" x14ac:dyDescent="0.35">
      <c r="A34" s="49">
        <v>1.0429999999999999</v>
      </c>
      <c r="B34" s="3" t="s">
        <v>33</v>
      </c>
      <c r="C34" s="14">
        <v>600</v>
      </c>
      <c r="D34" s="35">
        <v>0.32400000000000001</v>
      </c>
      <c r="E34" s="78">
        <v>0.32400000000000001</v>
      </c>
      <c r="F34" s="86">
        <v>7.3200000000000004E-5</v>
      </c>
      <c r="G34">
        <v>0.05</v>
      </c>
    </row>
    <row r="35" spans="1:7" x14ac:dyDescent="0.35">
      <c r="A35" s="49">
        <v>1.04301</v>
      </c>
      <c r="B35" s="4" t="s">
        <v>34</v>
      </c>
      <c r="C35" s="15">
        <v>600</v>
      </c>
      <c r="D35" s="41">
        <v>0.312</v>
      </c>
      <c r="E35" s="82">
        <v>0.312</v>
      </c>
      <c r="F35" s="84">
        <v>7.3200000000000004E-5</v>
      </c>
      <c r="G35">
        <v>0.05</v>
      </c>
    </row>
    <row r="36" spans="1:7" ht="15" x14ac:dyDescent="0.35">
      <c r="A36" s="48" t="s">
        <v>35</v>
      </c>
      <c r="B36" s="6" t="s">
        <v>36</v>
      </c>
      <c r="C36" s="13" t="s">
        <v>288</v>
      </c>
      <c r="D36" s="34"/>
      <c r="E36" s="75"/>
      <c r="F36" s="75"/>
      <c r="G36">
        <v>0.05</v>
      </c>
    </row>
    <row r="37" spans="1:7" x14ac:dyDescent="0.35">
      <c r="A37" s="52">
        <v>2.0009999999999999</v>
      </c>
      <c r="B37" s="7" t="s">
        <v>37</v>
      </c>
      <c r="C37" s="16">
        <v>900</v>
      </c>
      <c r="D37" s="32">
        <v>0.25800000000000001</v>
      </c>
      <c r="E37" s="12">
        <v>0.249</v>
      </c>
      <c r="F37" s="79">
        <v>9.0299999999999998E-3</v>
      </c>
      <c r="G37">
        <v>0.05</v>
      </c>
    </row>
    <row r="38" spans="1:7" x14ac:dyDescent="0.35">
      <c r="A38" s="52">
        <v>2.0019999999999998</v>
      </c>
      <c r="B38" s="7" t="s">
        <v>408</v>
      </c>
      <c r="C38" s="16">
        <v>1400</v>
      </c>
      <c r="D38" s="32">
        <v>0.185</v>
      </c>
      <c r="E38" s="25">
        <v>0.17199999999999999</v>
      </c>
      <c r="F38" s="79">
        <v>1.2800000000000001E-2</v>
      </c>
      <c r="G38">
        <v>0.05</v>
      </c>
    </row>
    <row r="39" spans="1:7" x14ac:dyDescent="0.35">
      <c r="A39" s="53">
        <v>2.0020099999999998</v>
      </c>
      <c r="B39" s="4" t="s">
        <v>39</v>
      </c>
      <c r="C39" s="15">
        <v>1400</v>
      </c>
      <c r="D39" s="33">
        <v>0.108</v>
      </c>
      <c r="E39" s="74">
        <v>9.9599999999999994E-2</v>
      </c>
      <c r="F39" s="83">
        <v>8.6800000000000002E-3</v>
      </c>
      <c r="G39">
        <v>0.05</v>
      </c>
    </row>
    <row r="40" spans="1:7" x14ac:dyDescent="0.35">
      <c r="A40" s="52">
        <v>2.0030000000000001</v>
      </c>
      <c r="B40" s="7" t="s">
        <v>40</v>
      </c>
      <c r="C40" s="16">
        <v>700</v>
      </c>
      <c r="D40" s="35">
        <v>0.17</v>
      </c>
      <c r="E40" s="25">
        <v>0.161</v>
      </c>
      <c r="F40" s="86">
        <v>9.0299999999999998E-3</v>
      </c>
      <c r="G40">
        <v>0.05</v>
      </c>
    </row>
    <row r="41" spans="1:7" x14ac:dyDescent="0.35">
      <c r="A41" s="52">
        <v>2.004</v>
      </c>
      <c r="B41" s="7" t="s">
        <v>41</v>
      </c>
      <c r="C41" s="16">
        <v>1200</v>
      </c>
      <c r="D41" s="35">
        <v>0.41699999999999998</v>
      </c>
      <c r="E41" s="25">
        <v>0.40699999999999997</v>
      </c>
      <c r="F41" s="86">
        <v>9.6100000000000005E-3</v>
      </c>
      <c r="G41">
        <v>0.05</v>
      </c>
    </row>
    <row r="42" spans="1:7" x14ac:dyDescent="0.35">
      <c r="A42" s="52">
        <v>2.0049999999999999</v>
      </c>
      <c r="B42" s="7" t="s">
        <v>42</v>
      </c>
      <c r="C42" s="16">
        <v>1200</v>
      </c>
      <c r="D42" s="35">
        <v>0.223</v>
      </c>
      <c r="E42" s="25">
        <v>0.214</v>
      </c>
      <c r="F42" s="86">
        <v>9.6100000000000005E-3</v>
      </c>
      <c r="G42">
        <v>0.05</v>
      </c>
    </row>
    <row r="43" spans="1:7" x14ac:dyDescent="0.35">
      <c r="A43" s="52">
        <v>2.0059999999999998</v>
      </c>
      <c r="B43" s="7" t="s">
        <v>43</v>
      </c>
      <c r="C43" s="16">
        <v>500</v>
      </c>
      <c r="D43" s="35">
        <v>0.41699999999999998</v>
      </c>
      <c r="E43" s="25">
        <v>0.40799999999999997</v>
      </c>
      <c r="F43" s="86">
        <v>9.0299999999999998E-3</v>
      </c>
      <c r="G43">
        <v>0.05</v>
      </c>
    </row>
    <row r="44" spans="1:7" x14ac:dyDescent="0.35">
      <c r="A44" s="52">
        <v>2.0070000000000001</v>
      </c>
      <c r="B44" s="7" t="s">
        <v>44</v>
      </c>
      <c r="C44" s="16">
        <v>1700</v>
      </c>
      <c r="D44" s="35">
        <v>0.129</v>
      </c>
      <c r="E44" s="25">
        <v>0.121</v>
      </c>
      <c r="F44" s="86">
        <v>8.8699999999999994E-3</v>
      </c>
      <c r="G44">
        <v>0.05</v>
      </c>
    </row>
    <row r="45" spans="1:7" ht="15" x14ac:dyDescent="0.35">
      <c r="A45" s="48" t="s">
        <v>45</v>
      </c>
      <c r="B45" s="6" t="s">
        <v>46</v>
      </c>
      <c r="C45" s="13" t="s">
        <v>288</v>
      </c>
      <c r="D45" s="34"/>
      <c r="E45" s="75"/>
      <c r="F45" s="75"/>
      <c r="G45">
        <v>0.05</v>
      </c>
    </row>
    <row r="46" spans="1:7" x14ac:dyDescent="0.35">
      <c r="A46" s="52">
        <v>3.0009999999999999</v>
      </c>
      <c r="B46" s="7" t="s">
        <v>47</v>
      </c>
      <c r="C46" s="16">
        <v>2300</v>
      </c>
      <c r="D46" s="35">
        <v>0.217</v>
      </c>
      <c r="E46" s="25">
        <v>0.20799999999999999</v>
      </c>
      <c r="F46" s="86">
        <v>9.0299999999999998E-3</v>
      </c>
      <c r="G46">
        <v>0.05</v>
      </c>
    </row>
    <row r="47" spans="1:7" x14ac:dyDescent="0.35">
      <c r="A47" s="52">
        <v>3.0019999999999998</v>
      </c>
      <c r="B47" s="7" t="s">
        <v>48</v>
      </c>
      <c r="C47" s="16">
        <v>1800</v>
      </c>
      <c r="D47" s="35">
        <v>0.72699999999999998</v>
      </c>
      <c r="E47" s="25">
        <v>0.71699999999999997</v>
      </c>
      <c r="F47" s="78">
        <v>9.6100000000000005E-3</v>
      </c>
      <c r="G47">
        <v>0.05</v>
      </c>
    </row>
    <row r="48" spans="1:7" x14ac:dyDescent="0.35">
      <c r="A48" s="52">
        <v>3.0030000000000001</v>
      </c>
      <c r="B48" s="7" t="s">
        <v>49</v>
      </c>
      <c r="C48" s="16">
        <v>1800</v>
      </c>
      <c r="D48" s="36">
        <v>1.0900000000000001</v>
      </c>
      <c r="E48" s="76">
        <v>1.08</v>
      </c>
      <c r="F48" s="78">
        <v>9.6100000000000005E-3</v>
      </c>
      <c r="G48">
        <v>0.05</v>
      </c>
    </row>
    <row r="49" spans="1:7" x14ac:dyDescent="0.35">
      <c r="A49" s="52">
        <v>3.004</v>
      </c>
      <c r="B49" s="7" t="s">
        <v>50</v>
      </c>
      <c r="C49" s="16">
        <v>1800</v>
      </c>
      <c r="D49" s="35">
        <v>0.67800000000000005</v>
      </c>
      <c r="E49" s="25">
        <v>0.66900000000000004</v>
      </c>
      <c r="F49" s="78">
        <v>9.6100000000000005E-3</v>
      </c>
      <c r="G49">
        <v>0.05</v>
      </c>
    </row>
    <row r="50" spans="1:7" x14ac:dyDescent="0.35">
      <c r="A50" s="52">
        <v>3.0049999999999999</v>
      </c>
      <c r="B50" s="7" t="s">
        <v>51</v>
      </c>
      <c r="C50" s="16">
        <v>2500</v>
      </c>
      <c r="D50" s="37">
        <v>1.1599999999999999</v>
      </c>
      <c r="E50" s="77">
        <v>1.1499999999999999</v>
      </c>
      <c r="F50" s="73">
        <v>9.9900000000000006E-3</v>
      </c>
      <c r="G50">
        <v>0.05</v>
      </c>
    </row>
    <row r="51" spans="1:7" x14ac:dyDescent="0.35">
      <c r="A51" s="52">
        <v>3.0059999999999998</v>
      </c>
      <c r="B51" s="7" t="s">
        <v>52</v>
      </c>
      <c r="C51" s="16">
        <v>2500</v>
      </c>
      <c r="D51" s="32">
        <v>1.1000000000000001</v>
      </c>
      <c r="E51" s="12">
        <v>1.0900000000000001</v>
      </c>
      <c r="F51" s="73">
        <v>9.9900000000000006E-3</v>
      </c>
      <c r="G51">
        <v>0.05</v>
      </c>
    </row>
    <row r="52" spans="1:7" x14ac:dyDescent="0.35">
      <c r="A52" s="52">
        <v>3.0070000000000001</v>
      </c>
      <c r="B52" s="7" t="s">
        <v>53</v>
      </c>
      <c r="C52" s="16">
        <v>1200</v>
      </c>
      <c r="D52" s="32">
        <v>0.53700000000000003</v>
      </c>
      <c r="E52" s="12">
        <v>0.52700000000000002</v>
      </c>
      <c r="F52" s="73">
        <v>9.2599999999999991E-3</v>
      </c>
      <c r="G52">
        <v>0.05</v>
      </c>
    </row>
    <row r="53" spans="1:7" x14ac:dyDescent="0.35">
      <c r="A53" s="52">
        <v>3.008</v>
      </c>
      <c r="B53" s="7" t="s">
        <v>54</v>
      </c>
      <c r="C53" s="16">
        <v>850</v>
      </c>
      <c r="D53" s="32">
        <v>0.29299999999999998</v>
      </c>
      <c r="E53" s="12">
        <v>0.28399999999999997</v>
      </c>
      <c r="F53" s="73">
        <v>9.1800000000000007E-3</v>
      </c>
      <c r="G53">
        <v>0.05</v>
      </c>
    </row>
    <row r="54" spans="1:7" x14ac:dyDescent="0.35">
      <c r="A54" s="52">
        <v>3.016</v>
      </c>
      <c r="B54" s="3" t="s">
        <v>55</v>
      </c>
      <c r="C54" s="16">
        <v>1000</v>
      </c>
      <c r="D54" s="32">
        <v>0.307</v>
      </c>
      <c r="E54" s="12">
        <v>0.29799999999999999</v>
      </c>
      <c r="F54" s="73">
        <v>9.1299999999999992E-3</v>
      </c>
      <c r="G54">
        <v>0.05</v>
      </c>
    </row>
    <row r="55" spans="1:7" x14ac:dyDescent="0.35">
      <c r="A55" s="52">
        <v>3.0089999999999999</v>
      </c>
      <c r="B55" s="3" t="s">
        <v>56</v>
      </c>
      <c r="C55" s="16">
        <v>2500</v>
      </c>
      <c r="D55" s="38">
        <v>3.3599999999999998E-2</v>
      </c>
      <c r="E55" s="78">
        <v>2.4899999999999999E-2</v>
      </c>
      <c r="F55" s="86">
        <v>8.6800000000000002E-3</v>
      </c>
      <c r="G55">
        <v>0.05</v>
      </c>
    </row>
    <row r="56" spans="1:7" x14ac:dyDescent="0.35">
      <c r="A56" s="52">
        <v>3.0169999999999999</v>
      </c>
      <c r="B56" s="3" t="s">
        <v>57</v>
      </c>
      <c r="C56" s="16">
        <v>2600</v>
      </c>
      <c r="D56" s="38">
        <v>6.5699999999999995E-2</v>
      </c>
      <c r="E56" s="78">
        <v>5.7000000000000002E-2</v>
      </c>
      <c r="F56" s="86">
        <v>8.6800000000000002E-3</v>
      </c>
      <c r="G56">
        <v>0.05</v>
      </c>
    </row>
    <row r="57" spans="1:7" x14ac:dyDescent="0.35">
      <c r="A57" s="52">
        <v>3.01</v>
      </c>
      <c r="B57" s="7" t="s">
        <v>58</v>
      </c>
      <c r="C57" s="16">
        <v>2600</v>
      </c>
      <c r="D57" s="35">
        <v>0.77700000000000002</v>
      </c>
      <c r="E57" s="25">
        <v>0.76800000000000002</v>
      </c>
      <c r="F57" s="86">
        <v>9.0299999999999998E-3</v>
      </c>
      <c r="G57">
        <v>0.05</v>
      </c>
    </row>
    <row r="58" spans="1:7" x14ac:dyDescent="0.35">
      <c r="A58" s="52">
        <v>3.0110000000000001</v>
      </c>
      <c r="B58" s="7" t="s">
        <v>59</v>
      </c>
      <c r="C58" s="16">
        <v>2000</v>
      </c>
      <c r="D58" s="31">
        <v>1.34E-2</v>
      </c>
      <c r="E58" s="79">
        <v>4.4999999999999997E-3</v>
      </c>
      <c r="F58" s="79">
        <v>8.8900000000000003E-3</v>
      </c>
      <c r="G58">
        <v>0.05</v>
      </c>
    </row>
    <row r="59" spans="1:7" x14ac:dyDescent="0.35">
      <c r="A59" s="52">
        <v>3.012</v>
      </c>
      <c r="B59" s="7" t="s">
        <v>60</v>
      </c>
      <c r="C59" s="16">
        <v>2000</v>
      </c>
      <c r="D59" s="31">
        <v>1.17E-2</v>
      </c>
      <c r="E59" s="79">
        <v>2.7699999999999999E-3</v>
      </c>
      <c r="F59" s="79">
        <v>8.8900000000000003E-3</v>
      </c>
      <c r="G59">
        <v>0.05</v>
      </c>
    </row>
    <row r="60" spans="1:7" x14ac:dyDescent="0.35">
      <c r="A60" s="52">
        <v>3.0129999999999999</v>
      </c>
      <c r="B60" s="7" t="s">
        <v>61</v>
      </c>
      <c r="C60" s="16">
        <v>2000</v>
      </c>
      <c r="D60" s="31">
        <v>1.4E-2</v>
      </c>
      <c r="E60" s="79">
        <v>2.7699999999999999E-3</v>
      </c>
      <c r="F60" s="73">
        <v>1.12E-2</v>
      </c>
      <c r="G60">
        <v>0.05</v>
      </c>
    </row>
    <row r="61" spans="1:7" x14ac:dyDescent="0.35">
      <c r="A61" s="52">
        <v>3.0139999999999998</v>
      </c>
      <c r="B61" s="7" t="s">
        <v>62</v>
      </c>
      <c r="C61" s="16">
        <v>2000</v>
      </c>
      <c r="D61" s="36">
        <v>2.3199999999999998</v>
      </c>
      <c r="E61" s="76">
        <v>2.31</v>
      </c>
      <c r="F61" s="86">
        <v>9.0299999999999998E-3</v>
      </c>
      <c r="G61">
        <v>0.05</v>
      </c>
    </row>
    <row r="62" spans="1:7" x14ac:dyDescent="0.35">
      <c r="A62" s="54">
        <v>3.02</v>
      </c>
      <c r="B62" s="3" t="s">
        <v>63</v>
      </c>
      <c r="C62" s="14">
        <v>2000</v>
      </c>
      <c r="D62" s="37">
        <v>2.3400000000000001E-2</v>
      </c>
      <c r="E62" s="77">
        <v>1.6299999999999999E-2</v>
      </c>
      <c r="F62" s="79">
        <v>7.0800000000000004E-3</v>
      </c>
      <c r="G62">
        <v>0.05</v>
      </c>
    </row>
    <row r="63" spans="1:7" x14ac:dyDescent="0.35">
      <c r="A63" s="52">
        <v>3.0150000000000001</v>
      </c>
      <c r="B63" s="7" t="s">
        <v>64</v>
      </c>
      <c r="C63" s="16">
        <v>1700</v>
      </c>
      <c r="D63" s="32">
        <v>0.375</v>
      </c>
      <c r="E63" s="12">
        <v>0.36599999999999999</v>
      </c>
      <c r="F63" s="79">
        <v>9.0299999999999998E-3</v>
      </c>
      <c r="G63">
        <v>0.05</v>
      </c>
    </row>
    <row r="64" spans="1:7" ht="15" x14ac:dyDescent="0.35">
      <c r="A64" s="48" t="s">
        <v>65</v>
      </c>
      <c r="B64" s="6" t="s">
        <v>66</v>
      </c>
      <c r="C64" s="13" t="s">
        <v>288</v>
      </c>
      <c r="D64" s="34"/>
      <c r="E64" s="75"/>
      <c r="F64" s="75"/>
      <c r="G64">
        <v>0.05</v>
      </c>
    </row>
    <row r="65" spans="1:7" x14ac:dyDescent="0.35">
      <c r="A65" s="52">
        <v>4.008</v>
      </c>
      <c r="B65" s="3" t="s">
        <v>67</v>
      </c>
      <c r="C65" s="14">
        <v>1400</v>
      </c>
      <c r="D65" s="32">
        <v>0.40600000000000003</v>
      </c>
      <c r="E65" s="12">
        <v>0.39700000000000002</v>
      </c>
      <c r="F65" s="79">
        <v>9.1299999999999992E-3</v>
      </c>
      <c r="G65">
        <v>0.05</v>
      </c>
    </row>
    <row r="66" spans="1:7" x14ac:dyDescent="0.35">
      <c r="A66" s="54">
        <v>4.01</v>
      </c>
      <c r="B66" s="3" t="s">
        <v>68</v>
      </c>
      <c r="C66" s="14">
        <v>1100</v>
      </c>
      <c r="D66" s="32">
        <v>0.42699999999999999</v>
      </c>
      <c r="E66" s="12">
        <v>0.41799999999999998</v>
      </c>
      <c r="F66" s="79">
        <v>9.1299999999999992E-3</v>
      </c>
      <c r="G66">
        <v>0.05</v>
      </c>
    </row>
    <row r="67" spans="1:7" x14ac:dyDescent="0.35">
      <c r="A67" s="52">
        <v>4.0019999999999998</v>
      </c>
      <c r="B67" s="3" t="s">
        <v>69</v>
      </c>
      <c r="C67" s="14">
        <v>1670</v>
      </c>
      <c r="D67" s="37">
        <v>0.75800000000000001</v>
      </c>
      <c r="E67" s="77">
        <v>0.749</v>
      </c>
      <c r="F67" s="79">
        <v>9.1299999999999992E-3</v>
      </c>
      <c r="G67">
        <v>0.05</v>
      </c>
    </row>
    <row r="68" spans="1:7" x14ac:dyDescent="0.35">
      <c r="A68" s="54">
        <v>4.0170000000000003</v>
      </c>
      <c r="B68" s="3" t="s">
        <v>70</v>
      </c>
      <c r="C68" s="14">
        <v>925</v>
      </c>
      <c r="D68" s="32">
        <v>0.155</v>
      </c>
      <c r="E68" s="12">
        <v>0.14499999999999999</v>
      </c>
      <c r="F68" s="79">
        <v>9.1299999999999992E-3</v>
      </c>
      <c r="G68">
        <v>0.05</v>
      </c>
    </row>
    <row r="69" spans="1:7" x14ac:dyDescent="0.35">
      <c r="A69" s="51">
        <v>4.0010000000000003</v>
      </c>
      <c r="B69" s="7" t="s">
        <v>71</v>
      </c>
      <c r="C69" s="14">
        <v>1100</v>
      </c>
      <c r="D69" s="37">
        <v>0.14699999999999999</v>
      </c>
      <c r="E69" s="77">
        <v>0.13800000000000001</v>
      </c>
      <c r="F69" s="79">
        <v>9.1299999999999992E-3</v>
      </c>
      <c r="G69">
        <v>0.05</v>
      </c>
    </row>
    <row r="70" spans="1:7" x14ac:dyDescent="0.35">
      <c r="A70" s="51">
        <v>4.0030000000000001</v>
      </c>
      <c r="B70" s="3" t="s">
        <v>72</v>
      </c>
      <c r="C70" s="14">
        <v>1540</v>
      </c>
      <c r="D70" s="32">
        <v>0.95099999999999996</v>
      </c>
      <c r="E70" s="12">
        <v>0.94199999999999995</v>
      </c>
      <c r="F70" s="79">
        <v>9.1299999999999992E-3</v>
      </c>
      <c r="G70">
        <v>0.05</v>
      </c>
    </row>
    <row r="71" spans="1:7" x14ac:dyDescent="0.35">
      <c r="A71" s="54">
        <v>4.0129999999999999</v>
      </c>
      <c r="B71" s="3" t="s">
        <v>73</v>
      </c>
      <c r="C71" s="14">
        <v>1550</v>
      </c>
      <c r="D71" s="32">
        <v>0.247</v>
      </c>
      <c r="E71" s="12">
        <v>0.23799999999999999</v>
      </c>
      <c r="F71" s="79">
        <v>9.1299999999999992E-3</v>
      </c>
      <c r="G71">
        <v>0.05</v>
      </c>
    </row>
    <row r="72" spans="1:7" x14ac:dyDescent="0.35">
      <c r="A72" s="52">
        <v>4.0039999999999996</v>
      </c>
      <c r="B72" s="7" t="s">
        <v>74</v>
      </c>
      <c r="C72" s="16">
        <v>1800</v>
      </c>
      <c r="D72" s="35">
        <v>2.29E-2</v>
      </c>
      <c r="E72" s="25">
        <v>1.8200000000000001E-2</v>
      </c>
      <c r="F72" s="86">
        <v>4.7299999999999998E-3</v>
      </c>
      <c r="G72">
        <v>0.05</v>
      </c>
    </row>
    <row r="73" spans="1:7" x14ac:dyDescent="0.35">
      <c r="A73" s="54">
        <v>4.0149999999999997</v>
      </c>
      <c r="B73" s="3" t="s">
        <v>75</v>
      </c>
      <c r="C73" s="14">
        <v>1000</v>
      </c>
      <c r="D73" s="32">
        <v>0.36599999999999999</v>
      </c>
      <c r="E73" s="12">
        <v>0.35699999999999998</v>
      </c>
      <c r="F73" s="79">
        <v>9.1299999999999992E-3</v>
      </c>
      <c r="G73">
        <v>0.05</v>
      </c>
    </row>
    <row r="74" spans="1:7" x14ac:dyDescent="0.35">
      <c r="A74" s="54">
        <v>4.0110000000000001</v>
      </c>
      <c r="B74" s="3" t="s">
        <v>76</v>
      </c>
      <c r="C74" s="14">
        <v>1880</v>
      </c>
      <c r="D74" s="31">
        <v>0.97499999999999998</v>
      </c>
      <c r="E74" s="73">
        <v>0.96599999999999997</v>
      </c>
      <c r="F74" s="79">
        <v>9.1299999999999992E-3</v>
      </c>
      <c r="G74">
        <v>0.05</v>
      </c>
    </row>
    <row r="75" spans="1:7" x14ac:dyDescent="0.35">
      <c r="A75" s="54">
        <v>4.0119999999999996</v>
      </c>
      <c r="B75" s="3" t="s">
        <v>77</v>
      </c>
      <c r="C75" s="14">
        <v>1670</v>
      </c>
      <c r="D75" s="31">
        <v>1.1200000000000001</v>
      </c>
      <c r="E75" s="73">
        <v>1.1100000000000001</v>
      </c>
      <c r="F75" s="79">
        <v>9.1299999999999992E-3</v>
      </c>
      <c r="G75">
        <v>0.05</v>
      </c>
    </row>
    <row r="76" spans="1:7" x14ac:dyDescent="0.35">
      <c r="A76" s="54">
        <v>4.016</v>
      </c>
      <c r="B76" s="3" t="s">
        <v>78</v>
      </c>
      <c r="C76" s="14">
        <v>1350</v>
      </c>
      <c r="D76" s="31">
        <v>0.46899999999999997</v>
      </c>
      <c r="E76" s="73">
        <v>0.46</v>
      </c>
      <c r="F76" s="79">
        <v>9.1299999999999992E-3</v>
      </c>
      <c r="G76">
        <v>0.05</v>
      </c>
    </row>
    <row r="77" spans="1:7" x14ac:dyDescent="0.35">
      <c r="A77" s="52">
        <v>4.0049999999999999</v>
      </c>
      <c r="B77" s="3" t="s">
        <v>79</v>
      </c>
      <c r="C77" s="16">
        <v>2000</v>
      </c>
      <c r="D77" s="31">
        <v>8.6699999999999999E-2</v>
      </c>
      <c r="E77" s="73">
        <v>7.6899999999999996E-2</v>
      </c>
      <c r="F77" s="73">
        <v>9.7800000000000005E-3</v>
      </c>
      <c r="G77">
        <v>0.05</v>
      </c>
    </row>
    <row r="78" spans="1:7" x14ac:dyDescent="0.35">
      <c r="A78" s="52">
        <v>4.0060000000000002</v>
      </c>
      <c r="B78" s="3" t="s">
        <v>80</v>
      </c>
      <c r="C78" s="16">
        <v>1850</v>
      </c>
      <c r="D78" s="32">
        <v>0.125</v>
      </c>
      <c r="E78" s="12">
        <v>0.11600000000000001</v>
      </c>
      <c r="F78" s="79">
        <v>9.1299999999999992E-3</v>
      </c>
      <c r="G78">
        <v>0.05</v>
      </c>
    </row>
    <row r="79" spans="1:7" x14ac:dyDescent="0.35">
      <c r="A79" s="52">
        <v>4.0069999999999997</v>
      </c>
      <c r="B79" s="7" t="s">
        <v>81</v>
      </c>
      <c r="C79" s="16">
        <v>250</v>
      </c>
      <c r="D79" s="32">
        <v>0.76700000000000002</v>
      </c>
      <c r="E79" s="12">
        <v>0.75800000000000001</v>
      </c>
      <c r="F79" s="79">
        <v>9.1299999999999992E-3</v>
      </c>
      <c r="G79">
        <v>0.05</v>
      </c>
    </row>
    <row r="80" spans="1:7" x14ac:dyDescent="0.35">
      <c r="A80" s="54">
        <v>4.0140000000000002</v>
      </c>
      <c r="B80" s="3" t="s">
        <v>82</v>
      </c>
      <c r="C80" s="14">
        <v>1550</v>
      </c>
      <c r="D80" s="32">
        <v>0.32800000000000001</v>
      </c>
      <c r="E80" s="12">
        <v>0.31900000000000001</v>
      </c>
      <c r="F80" s="79">
        <v>9.1299999999999992E-3</v>
      </c>
      <c r="G80">
        <v>0.05</v>
      </c>
    </row>
    <row r="81" spans="1:7" x14ac:dyDescent="0.35">
      <c r="A81" s="51">
        <v>4.0090000000000003</v>
      </c>
      <c r="B81" s="7" t="s">
        <v>83</v>
      </c>
      <c r="C81" s="14">
        <v>1550</v>
      </c>
      <c r="D81" s="32">
        <v>0.26900000000000002</v>
      </c>
      <c r="E81" s="12">
        <v>0.26</v>
      </c>
      <c r="F81" s="79">
        <v>9.1299999999999992E-3</v>
      </c>
      <c r="G81">
        <v>0.05</v>
      </c>
    </row>
    <row r="82" spans="1:7" ht="15" x14ac:dyDescent="0.35">
      <c r="A82" s="48" t="s">
        <v>84</v>
      </c>
      <c r="B82" s="5" t="s">
        <v>85</v>
      </c>
      <c r="C82" s="13" t="s">
        <v>289</v>
      </c>
      <c r="D82" s="34"/>
      <c r="E82" s="75"/>
      <c r="F82" s="75"/>
      <c r="G82">
        <v>0.05</v>
      </c>
    </row>
    <row r="83" spans="1:7" x14ac:dyDescent="0.35">
      <c r="A83" s="52">
        <v>5.008</v>
      </c>
      <c r="B83" s="7" t="s">
        <v>86</v>
      </c>
      <c r="C83" s="17" t="s">
        <v>287</v>
      </c>
      <c r="D83" s="39">
        <v>177</v>
      </c>
      <c r="E83" s="80">
        <v>163</v>
      </c>
      <c r="F83" s="80">
        <v>13.5</v>
      </c>
      <c r="G83">
        <v>0.05</v>
      </c>
    </row>
    <row r="84" spans="1:7" x14ac:dyDescent="0.35">
      <c r="A84" s="54">
        <v>5.0220000000000002</v>
      </c>
      <c r="B84" s="3" t="s">
        <v>87</v>
      </c>
      <c r="C84" s="18">
        <v>7.1</v>
      </c>
      <c r="D84" s="29">
        <v>44.3</v>
      </c>
      <c r="E84" s="23">
        <v>35.799999999999997</v>
      </c>
      <c r="F84" s="23">
        <v>8.58</v>
      </c>
      <c r="G84">
        <v>0.05</v>
      </c>
    </row>
    <row r="85" spans="1:7" x14ac:dyDescent="0.35">
      <c r="A85" s="54">
        <v>5.0229999999999997</v>
      </c>
      <c r="B85" s="3" t="s">
        <v>88</v>
      </c>
      <c r="C85" s="18">
        <v>11.6</v>
      </c>
      <c r="D85" s="29">
        <v>44.5</v>
      </c>
      <c r="E85" s="23">
        <v>33.4</v>
      </c>
      <c r="F85" s="23">
        <v>11.1</v>
      </c>
      <c r="G85">
        <v>0.05</v>
      </c>
    </row>
    <row r="86" spans="1:7" x14ac:dyDescent="0.35">
      <c r="A86" s="54">
        <v>5.0250000000000004</v>
      </c>
      <c r="B86" s="3" t="s">
        <v>89</v>
      </c>
      <c r="C86" s="14">
        <v>78</v>
      </c>
      <c r="D86" s="31">
        <v>5.13</v>
      </c>
      <c r="E86" s="73">
        <v>4.45</v>
      </c>
      <c r="F86" s="79">
        <v>0.67700000000000005</v>
      </c>
      <c r="G86">
        <v>0.05</v>
      </c>
    </row>
    <row r="87" spans="1:7" x14ac:dyDescent="0.35">
      <c r="A87" s="54">
        <v>5.024</v>
      </c>
      <c r="B87" s="3" t="s">
        <v>90</v>
      </c>
      <c r="C87" s="18">
        <v>2.4</v>
      </c>
      <c r="D87" s="29">
        <v>21.2</v>
      </c>
      <c r="E87" s="23">
        <v>16.5</v>
      </c>
      <c r="F87" s="23">
        <v>4.76</v>
      </c>
      <c r="G87">
        <v>0.05</v>
      </c>
    </row>
    <row r="88" spans="1:7" s="121" customFormat="1" x14ac:dyDescent="0.35">
      <c r="A88" s="116">
        <v>5.0039999999999996</v>
      </c>
      <c r="B88" s="117" t="s">
        <v>411</v>
      </c>
      <c r="C88" s="118" t="s">
        <v>287</v>
      </c>
      <c r="D88" s="161">
        <v>133</v>
      </c>
      <c r="E88" s="162">
        <v>118</v>
      </c>
      <c r="F88" s="163">
        <v>14.9</v>
      </c>
      <c r="G88">
        <v>0.05</v>
      </c>
    </row>
    <row r="89" spans="1:7" s="121" customFormat="1" x14ac:dyDescent="0.35">
      <c r="A89" s="122">
        <v>5.0040100000000001</v>
      </c>
      <c r="B89" s="117" t="s">
        <v>92</v>
      </c>
      <c r="C89" s="123" t="s">
        <v>287</v>
      </c>
      <c r="D89" s="124">
        <v>203</v>
      </c>
      <c r="E89" s="125">
        <v>182</v>
      </c>
      <c r="F89" s="126">
        <v>21.4</v>
      </c>
      <c r="G89">
        <v>0.05</v>
      </c>
    </row>
    <row r="90" spans="1:7" s="121" customFormat="1" x14ac:dyDescent="0.35">
      <c r="A90" s="116">
        <v>5.0049999999999999</v>
      </c>
      <c r="B90" s="117" t="s">
        <v>93</v>
      </c>
      <c r="C90" s="118" t="s">
        <v>287</v>
      </c>
      <c r="D90" s="127">
        <v>128</v>
      </c>
      <c r="E90" s="128">
        <v>109</v>
      </c>
      <c r="F90" s="129">
        <v>19.600000000000001</v>
      </c>
      <c r="G90">
        <v>0.05</v>
      </c>
    </row>
    <row r="91" spans="1:7" s="121" customFormat="1" x14ac:dyDescent="0.35">
      <c r="A91" s="116">
        <v>5.0060000000000002</v>
      </c>
      <c r="B91" s="117" t="s">
        <v>94</v>
      </c>
      <c r="C91" s="118" t="s">
        <v>287</v>
      </c>
      <c r="D91" s="127">
        <v>217</v>
      </c>
      <c r="E91" s="128">
        <v>191</v>
      </c>
      <c r="F91" s="129">
        <v>25.7</v>
      </c>
      <c r="G91">
        <v>0.05</v>
      </c>
    </row>
    <row r="92" spans="1:7" s="121" customFormat="1" x14ac:dyDescent="0.35">
      <c r="A92" s="116">
        <v>5.0069999999999997</v>
      </c>
      <c r="B92" s="117" t="s">
        <v>95</v>
      </c>
      <c r="C92" s="118" t="s">
        <v>287</v>
      </c>
      <c r="D92" s="119">
        <v>285</v>
      </c>
      <c r="E92" s="120">
        <v>228</v>
      </c>
      <c r="F92" s="120">
        <v>57.2</v>
      </c>
      <c r="G92">
        <v>0.05</v>
      </c>
    </row>
    <row r="93" spans="1:7" s="121" customFormat="1" x14ac:dyDescent="0.35">
      <c r="A93" s="116">
        <v>5.0010000000000003</v>
      </c>
      <c r="B93" s="117" t="s">
        <v>96</v>
      </c>
      <c r="C93" s="118" t="s">
        <v>287</v>
      </c>
      <c r="D93" s="130">
        <v>43.7</v>
      </c>
      <c r="E93" s="131">
        <v>39.799999999999997</v>
      </c>
      <c r="F93" s="126">
        <v>3.88</v>
      </c>
      <c r="G93">
        <v>0.05</v>
      </c>
    </row>
    <row r="94" spans="1:7" s="121" customFormat="1" x14ac:dyDescent="0.35">
      <c r="A94" s="132">
        <v>5.0090000000000003</v>
      </c>
      <c r="B94" s="117" t="s">
        <v>97</v>
      </c>
      <c r="C94" s="133" t="s">
        <v>287</v>
      </c>
      <c r="D94" s="130">
        <v>47.9</v>
      </c>
      <c r="E94" s="131">
        <v>44.9</v>
      </c>
      <c r="F94" s="126">
        <v>2.98</v>
      </c>
      <c r="G94">
        <v>0.05</v>
      </c>
    </row>
    <row r="95" spans="1:7" s="121" customFormat="1" x14ac:dyDescent="0.35">
      <c r="A95" s="132">
        <v>5.01</v>
      </c>
      <c r="B95" s="117" t="s">
        <v>98</v>
      </c>
      <c r="C95" s="133" t="s">
        <v>287</v>
      </c>
      <c r="D95" s="130">
        <v>51.1</v>
      </c>
      <c r="E95" s="131">
        <v>47.2</v>
      </c>
      <c r="F95" s="126">
        <v>3.88</v>
      </c>
      <c r="G95">
        <v>0.05</v>
      </c>
    </row>
    <row r="96" spans="1:7" s="121" customFormat="1" x14ac:dyDescent="0.35">
      <c r="A96" s="116">
        <v>5.0019999999999998</v>
      </c>
      <c r="B96" s="117" t="s">
        <v>99</v>
      </c>
      <c r="C96" s="118" t="s">
        <v>287</v>
      </c>
      <c r="D96" s="130">
        <v>78.2</v>
      </c>
      <c r="E96" s="131">
        <v>71.099999999999994</v>
      </c>
      <c r="F96" s="126">
        <v>7.16</v>
      </c>
      <c r="G96">
        <v>0.05</v>
      </c>
    </row>
    <row r="97" spans="1:8" s="121" customFormat="1" x14ac:dyDescent="0.35">
      <c r="A97" s="132">
        <v>5.0110000000000001</v>
      </c>
      <c r="B97" s="117" t="s">
        <v>100</v>
      </c>
      <c r="C97" s="133" t="s">
        <v>287</v>
      </c>
      <c r="D97" s="130">
        <v>85.6</v>
      </c>
      <c r="E97" s="131">
        <v>78.400000000000006</v>
      </c>
      <c r="F97" s="126">
        <v>7.16</v>
      </c>
      <c r="G97">
        <v>0.05</v>
      </c>
    </row>
    <row r="98" spans="1:8" s="121" customFormat="1" x14ac:dyDescent="0.35">
      <c r="A98" s="116">
        <v>5.0030000000000001</v>
      </c>
      <c r="B98" s="117" t="s">
        <v>101</v>
      </c>
      <c r="C98" s="118" t="s">
        <v>287</v>
      </c>
      <c r="D98" s="130">
        <v>77.3</v>
      </c>
      <c r="E98" s="131">
        <v>72.099999999999994</v>
      </c>
      <c r="F98" s="126">
        <v>5.25</v>
      </c>
      <c r="G98">
        <v>0.05</v>
      </c>
    </row>
    <row r="99" spans="1:8" s="121" customFormat="1" x14ac:dyDescent="0.35">
      <c r="A99" s="132">
        <v>5.0119999999999996</v>
      </c>
      <c r="B99" s="117" t="s">
        <v>102</v>
      </c>
      <c r="C99" s="133" t="s">
        <v>287</v>
      </c>
      <c r="D99" s="130">
        <v>66.8</v>
      </c>
      <c r="E99" s="131">
        <v>60.7</v>
      </c>
      <c r="F99" s="126">
        <v>6.16</v>
      </c>
      <c r="G99">
        <v>0.05</v>
      </c>
    </row>
    <row r="100" spans="1:8" s="121" customFormat="1" x14ac:dyDescent="0.35">
      <c r="A100" s="132">
        <v>5.0129999999999999</v>
      </c>
      <c r="B100" s="117" t="s">
        <v>103</v>
      </c>
      <c r="C100" s="133" t="s">
        <v>287</v>
      </c>
      <c r="D100" s="130">
        <v>81.599999999999994</v>
      </c>
      <c r="E100" s="131">
        <v>75.400000000000006</v>
      </c>
      <c r="F100" s="126">
        <v>6.16</v>
      </c>
      <c r="G100">
        <v>0.05</v>
      </c>
    </row>
    <row r="101" spans="1:8" s="121" customFormat="1" x14ac:dyDescent="0.35">
      <c r="A101" s="132">
        <v>5.0140000000000002</v>
      </c>
      <c r="B101" s="117" t="s">
        <v>104</v>
      </c>
      <c r="C101" s="133" t="s">
        <v>287</v>
      </c>
      <c r="D101" s="130">
        <v>88.9</v>
      </c>
      <c r="E101" s="131">
        <v>82.7</v>
      </c>
      <c r="F101" s="126">
        <v>6.16</v>
      </c>
      <c r="G101">
        <v>0.05</v>
      </c>
    </row>
    <row r="102" spans="1:8" s="121" customFormat="1" x14ac:dyDescent="0.35">
      <c r="A102" s="132">
        <v>5.0149999999999997</v>
      </c>
      <c r="B102" s="117" t="s">
        <v>105</v>
      </c>
      <c r="C102" s="133" t="s">
        <v>287</v>
      </c>
      <c r="D102" s="130">
        <v>101</v>
      </c>
      <c r="E102" s="131">
        <v>92</v>
      </c>
      <c r="F102" s="126">
        <v>9.4499999999999993</v>
      </c>
      <c r="G102">
        <v>0.05</v>
      </c>
      <c r="H102" s="155"/>
    </row>
    <row r="103" spans="1:8" s="121" customFormat="1" x14ac:dyDescent="0.35">
      <c r="A103" s="132">
        <v>5.016</v>
      </c>
      <c r="B103" s="117" t="s">
        <v>106</v>
      </c>
      <c r="C103" s="133" t="s">
        <v>287</v>
      </c>
      <c r="D103" s="130">
        <v>110</v>
      </c>
      <c r="E103" s="131">
        <v>100</v>
      </c>
      <c r="F103" s="126">
        <v>9.4499999999999993</v>
      </c>
      <c r="G103">
        <v>0.05</v>
      </c>
    </row>
    <row r="104" spans="1:8" x14ac:dyDescent="0.35">
      <c r="A104" s="54">
        <v>5.0199999999999996</v>
      </c>
      <c r="B104" s="3" t="s">
        <v>107</v>
      </c>
      <c r="C104" s="19">
        <v>6.3</v>
      </c>
      <c r="D104" s="31">
        <v>8.01</v>
      </c>
      <c r="E104" s="79">
        <v>7.95</v>
      </c>
      <c r="F104" s="79">
        <v>5.74E-2</v>
      </c>
      <c r="G104">
        <v>0.05</v>
      </c>
    </row>
    <row r="105" spans="1:8" x14ac:dyDescent="0.35">
      <c r="A105" s="54">
        <v>5.0209999999999999</v>
      </c>
      <c r="B105" s="3" t="s">
        <v>108</v>
      </c>
      <c r="C105" s="19">
        <v>14.4</v>
      </c>
      <c r="D105" s="31">
        <v>6.18</v>
      </c>
      <c r="E105" s="79">
        <v>6.05</v>
      </c>
      <c r="F105" s="79">
        <v>0.13100000000000001</v>
      </c>
      <c r="G105">
        <v>0.05</v>
      </c>
    </row>
    <row r="106" spans="1:8" x14ac:dyDescent="0.35">
      <c r="A106" s="54">
        <v>5.0179999999999998</v>
      </c>
      <c r="B106" s="3" t="s">
        <v>109</v>
      </c>
      <c r="C106" s="18" t="s">
        <v>287</v>
      </c>
      <c r="D106" s="29">
        <v>65</v>
      </c>
      <c r="E106" s="23">
        <v>63.5</v>
      </c>
      <c r="F106" s="23">
        <v>1.48</v>
      </c>
      <c r="G106">
        <v>0.05</v>
      </c>
    </row>
    <row r="107" spans="1:8" x14ac:dyDescent="0.35">
      <c r="A107" s="54">
        <v>5.0170000000000003</v>
      </c>
      <c r="B107" s="3" t="s">
        <v>110</v>
      </c>
      <c r="C107" s="18" t="s">
        <v>287</v>
      </c>
      <c r="D107" s="29">
        <v>57.4</v>
      </c>
      <c r="E107" s="23">
        <v>56.3</v>
      </c>
      <c r="F107" s="23">
        <v>1.1100000000000001</v>
      </c>
      <c r="G107">
        <v>0.05</v>
      </c>
    </row>
    <row r="108" spans="1:8" x14ac:dyDescent="0.35">
      <c r="A108" s="54">
        <v>5.0190000000000001</v>
      </c>
      <c r="B108" s="3" t="s">
        <v>111</v>
      </c>
      <c r="C108" s="18" t="s">
        <v>287</v>
      </c>
      <c r="D108" s="29">
        <v>71.900000000000006</v>
      </c>
      <c r="E108" s="23">
        <v>71.5</v>
      </c>
      <c r="F108" s="23">
        <v>0.40799999999999997</v>
      </c>
      <c r="G108">
        <v>0.05</v>
      </c>
    </row>
    <row r="109" spans="1:8" ht="15" x14ac:dyDescent="0.35">
      <c r="A109" s="48" t="s">
        <v>112</v>
      </c>
      <c r="B109" s="6" t="s">
        <v>113</v>
      </c>
      <c r="C109" s="13" t="s">
        <v>288</v>
      </c>
      <c r="D109" s="30"/>
      <c r="E109" s="30"/>
      <c r="F109" s="30"/>
      <c r="G109">
        <v>0.05</v>
      </c>
    </row>
    <row r="110" spans="1:8" x14ac:dyDescent="0.35">
      <c r="A110" s="52">
        <v>6.0010000000000003</v>
      </c>
      <c r="B110" s="7" t="s">
        <v>114</v>
      </c>
      <c r="C110" s="16">
        <v>2690</v>
      </c>
      <c r="D110" s="37">
        <v>5.62</v>
      </c>
      <c r="E110" s="77">
        <v>5.62</v>
      </c>
      <c r="F110" s="18">
        <v>0</v>
      </c>
      <c r="G110">
        <v>0.05</v>
      </c>
    </row>
    <row r="111" spans="1:8" x14ac:dyDescent="0.35">
      <c r="A111" s="52">
        <v>6.0019999999999998</v>
      </c>
      <c r="B111" s="7" t="s">
        <v>115</v>
      </c>
      <c r="C111" s="16">
        <v>2690</v>
      </c>
      <c r="D111" s="37">
        <v>5.71</v>
      </c>
      <c r="E111" s="77">
        <v>5.71</v>
      </c>
      <c r="F111" s="18">
        <v>0</v>
      </c>
      <c r="G111">
        <v>0.05</v>
      </c>
    </row>
    <row r="112" spans="1:8" x14ac:dyDescent="0.35">
      <c r="A112" s="56">
        <v>6.0020100000000003</v>
      </c>
      <c r="B112" s="4" t="s">
        <v>116</v>
      </c>
      <c r="C112" s="15">
        <v>2690</v>
      </c>
      <c r="D112" s="33">
        <v>2.94</v>
      </c>
      <c r="E112" s="74">
        <v>2.94</v>
      </c>
      <c r="F112" s="83">
        <v>0</v>
      </c>
      <c r="G112">
        <v>0.05</v>
      </c>
    </row>
    <row r="113" spans="1:7" x14ac:dyDescent="0.35">
      <c r="A113" s="52">
        <v>6.0030000000000001</v>
      </c>
      <c r="B113" s="7" t="s">
        <v>117</v>
      </c>
      <c r="C113" s="16">
        <v>7850</v>
      </c>
      <c r="D113" s="158">
        <v>1.52</v>
      </c>
      <c r="E113" s="159">
        <v>1.5</v>
      </c>
      <c r="F113" s="160">
        <v>1.24E-2</v>
      </c>
      <c r="G113">
        <v>0.05</v>
      </c>
    </row>
    <row r="114" spans="1:7" x14ac:dyDescent="0.35">
      <c r="A114" s="52">
        <v>6.0140000000000002</v>
      </c>
      <c r="B114" s="7" t="s">
        <v>118</v>
      </c>
      <c r="C114" s="16">
        <v>11340</v>
      </c>
      <c r="D114" s="36">
        <v>1.04</v>
      </c>
      <c r="E114" s="76">
        <v>1.04</v>
      </c>
      <c r="F114" s="17">
        <v>0</v>
      </c>
      <c r="G114">
        <v>0.05</v>
      </c>
    </row>
    <row r="115" spans="1:7" x14ac:dyDescent="0.35">
      <c r="A115" s="52">
        <v>6.0039999999999996</v>
      </c>
      <c r="B115" s="7" t="s">
        <v>119</v>
      </c>
      <c r="C115" s="16">
        <v>7900</v>
      </c>
      <c r="D115" s="36">
        <v>3.76</v>
      </c>
      <c r="E115" s="76">
        <v>3.76</v>
      </c>
      <c r="F115" s="17">
        <v>0</v>
      </c>
      <c r="G115">
        <v>0.05</v>
      </c>
    </row>
    <row r="116" spans="1:7" x14ac:dyDescent="0.35">
      <c r="A116" s="52">
        <v>6.0049999999999999</v>
      </c>
      <c r="B116" s="7" t="s">
        <v>120</v>
      </c>
      <c r="C116" s="16">
        <v>7900</v>
      </c>
      <c r="D116" s="36">
        <v>5.45</v>
      </c>
      <c r="E116" s="76">
        <v>5.45</v>
      </c>
      <c r="F116" s="17">
        <v>0</v>
      </c>
      <c r="G116">
        <v>0.05</v>
      </c>
    </row>
    <row r="117" spans="1:7" x14ac:dyDescent="0.35">
      <c r="A117" s="52">
        <v>6.0060000000000002</v>
      </c>
      <c r="B117" s="7" t="s">
        <v>121</v>
      </c>
      <c r="C117" s="16">
        <v>7700</v>
      </c>
      <c r="D117" s="36">
        <v>2.2400000000000002</v>
      </c>
      <c r="E117" s="76">
        <v>2.2400000000000002</v>
      </c>
      <c r="F117" s="17">
        <v>0</v>
      </c>
      <c r="G117">
        <v>0.05</v>
      </c>
    </row>
    <row r="118" spans="1:7" x14ac:dyDescent="0.35">
      <c r="A118" s="52">
        <v>6.0069999999999997</v>
      </c>
      <c r="B118" s="7" t="s">
        <v>122</v>
      </c>
      <c r="C118" s="16">
        <v>7700</v>
      </c>
      <c r="D118" s="36">
        <v>3.93</v>
      </c>
      <c r="E118" s="76">
        <v>3.93</v>
      </c>
      <c r="F118" s="17">
        <v>0</v>
      </c>
      <c r="G118">
        <v>0.05</v>
      </c>
    </row>
    <row r="119" spans="1:7" x14ac:dyDescent="0.35">
      <c r="A119" s="52">
        <v>6.008</v>
      </c>
      <c r="B119" s="7" t="s">
        <v>123</v>
      </c>
      <c r="C119" s="16">
        <v>8900</v>
      </c>
      <c r="D119" s="36">
        <v>2.19</v>
      </c>
      <c r="E119" s="76">
        <v>2.19</v>
      </c>
      <c r="F119" s="17">
        <v>0</v>
      </c>
      <c r="G119">
        <v>0.05</v>
      </c>
    </row>
    <row r="120" spans="1:7" x14ac:dyDescent="0.35">
      <c r="A120" s="52">
        <v>6.0090000000000003</v>
      </c>
      <c r="B120" s="7" t="s">
        <v>124</v>
      </c>
      <c r="C120" s="16">
        <v>8300</v>
      </c>
      <c r="D120" s="36">
        <v>2.71</v>
      </c>
      <c r="E120" s="76">
        <v>2.71</v>
      </c>
      <c r="F120" s="17">
        <v>0</v>
      </c>
      <c r="G120">
        <v>0.05</v>
      </c>
    </row>
    <row r="121" spans="1:7" x14ac:dyDescent="0.35">
      <c r="A121" s="52">
        <v>6.01</v>
      </c>
      <c r="B121" s="7" t="s">
        <v>125</v>
      </c>
      <c r="C121" s="16">
        <v>7850</v>
      </c>
      <c r="D121" s="36">
        <v>1.83</v>
      </c>
      <c r="E121" s="76">
        <v>1.83</v>
      </c>
      <c r="F121" s="17">
        <v>0</v>
      </c>
      <c r="G121">
        <v>0.05</v>
      </c>
    </row>
    <row r="122" spans="1:7" x14ac:dyDescent="0.35">
      <c r="A122" s="52">
        <v>6.0110000000000001</v>
      </c>
      <c r="B122" s="7" t="s">
        <v>126</v>
      </c>
      <c r="C122" s="16">
        <v>7850</v>
      </c>
      <c r="D122" s="36">
        <v>3.51</v>
      </c>
      <c r="E122" s="76">
        <v>3.51</v>
      </c>
      <c r="F122" s="17">
        <v>0</v>
      </c>
      <c r="G122">
        <v>0.05</v>
      </c>
    </row>
    <row r="123" spans="1:7" x14ac:dyDescent="0.35">
      <c r="A123" s="52">
        <v>6.0119999999999996</v>
      </c>
      <c r="B123" s="7" t="s">
        <v>127</v>
      </c>
      <c r="C123" s="16">
        <v>7850</v>
      </c>
      <c r="D123" s="35">
        <v>0.73399999999999999</v>
      </c>
      <c r="E123" s="25">
        <v>0.73399999999999999</v>
      </c>
      <c r="F123" s="17">
        <v>0</v>
      </c>
      <c r="G123">
        <v>0.05</v>
      </c>
    </row>
    <row r="124" spans="1:7" x14ac:dyDescent="0.35">
      <c r="A124" s="52">
        <v>6.0129999999999999</v>
      </c>
      <c r="B124" s="7" t="s">
        <v>128</v>
      </c>
      <c r="C124" s="16">
        <v>7200</v>
      </c>
      <c r="D124" s="36">
        <v>4.04</v>
      </c>
      <c r="E124" s="76">
        <v>4.04</v>
      </c>
      <c r="F124" s="17">
        <v>0</v>
      </c>
      <c r="G124">
        <v>0.05</v>
      </c>
    </row>
    <row r="125" spans="1:7" ht="15" x14ac:dyDescent="0.35">
      <c r="A125" s="48" t="s">
        <v>129</v>
      </c>
      <c r="B125" s="5" t="s">
        <v>130</v>
      </c>
      <c r="C125" s="13" t="s">
        <v>288</v>
      </c>
      <c r="D125" s="34"/>
      <c r="E125" s="75"/>
      <c r="F125" s="75"/>
      <c r="G125">
        <v>0.05</v>
      </c>
    </row>
    <row r="126" spans="1:7" x14ac:dyDescent="0.35">
      <c r="A126" s="59">
        <v>7.0010000000000003</v>
      </c>
      <c r="B126" s="7" t="s">
        <v>131</v>
      </c>
      <c r="C126" s="17">
        <v>470</v>
      </c>
      <c r="D126" s="32">
        <v>0.52300000000000002</v>
      </c>
      <c r="E126" s="12">
        <v>0.41199999999999998</v>
      </c>
      <c r="F126" s="12">
        <v>0.111</v>
      </c>
      <c r="G126">
        <v>0.05</v>
      </c>
    </row>
    <row r="127" spans="1:7" x14ac:dyDescent="0.35">
      <c r="A127" s="59">
        <v>7.0030000000000001</v>
      </c>
      <c r="B127" s="7" t="s">
        <v>407</v>
      </c>
      <c r="C127" s="17">
        <v>470</v>
      </c>
      <c r="D127" s="32">
        <v>0.33600000000000002</v>
      </c>
      <c r="E127" s="12">
        <v>0.28699999999999998</v>
      </c>
      <c r="F127" s="12">
        <v>4.9399999999999999E-2</v>
      </c>
      <c r="G127">
        <v>0.05</v>
      </c>
    </row>
    <row r="128" spans="1:7" ht="25" x14ac:dyDescent="0.35">
      <c r="A128" s="60">
        <v>7.0030099999999997</v>
      </c>
      <c r="B128" s="4" t="s">
        <v>133</v>
      </c>
      <c r="C128" s="15">
        <v>470</v>
      </c>
      <c r="D128" s="33">
        <v>0.435</v>
      </c>
      <c r="E128" s="74">
        <v>0.315</v>
      </c>
      <c r="F128" s="83">
        <v>0.121</v>
      </c>
      <c r="G128">
        <v>0.05</v>
      </c>
    </row>
    <row r="129" spans="1:7" x14ac:dyDescent="0.35">
      <c r="A129" s="59">
        <v>7.0019999999999998</v>
      </c>
      <c r="B129" s="7" t="s">
        <v>134</v>
      </c>
      <c r="C129" s="17">
        <v>470</v>
      </c>
      <c r="D129" s="32">
        <v>0.44600000000000001</v>
      </c>
      <c r="E129" s="12">
        <v>0.32600000000000001</v>
      </c>
      <c r="F129" s="12">
        <v>0.121</v>
      </c>
      <c r="G129">
        <v>0.05</v>
      </c>
    </row>
    <row r="130" spans="1:7" ht="25" x14ac:dyDescent="0.35">
      <c r="A130" s="60">
        <v>7.0020100000000003</v>
      </c>
      <c r="B130" s="4" t="s">
        <v>135</v>
      </c>
      <c r="C130" s="15">
        <v>470</v>
      </c>
      <c r="D130" s="33">
        <v>0.39700000000000002</v>
      </c>
      <c r="E130" s="74">
        <v>0.27600000000000002</v>
      </c>
      <c r="F130" s="83">
        <v>0.121</v>
      </c>
      <c r="G130">
        <v>0.05</v>
      </c>
    </row>
    <row r="131" spans="1:7" x14ac:dyDescent="0.35">
      <c r="A131" s="59">
        <v>7.0039999999999996</v>
      </c>
      <c r="B131" s="7" t="s">
        <v>136</v>
      </c>
      <c r="C131" s="18">
        <v>955</v>
      </c>
      <c r="D131" s="32">
        <v>1.1599999999999999</v>
      </c>
      <c r="E131" s="12">
        <v>1.04</v>
      </c>
      <c r="F131" s="12">
        <v>0.126</v>
      </c>
      <c r="G131">
        <v>0.05</v>
      </c>
    </row>
    <row r="132" spans="1:7" x14ac:dyDescent="0.35">
      <c r="A132" s="59">
        <v>7.0049999999999999</v>
      </c>
      <c r="B132" s="7" t="s">
        <v>137</v>
      </c>
      <c r="C132" s="17">
        <v>400</v>
      </c>
      <c r="D132" s="32">
        <v>0.55400000000000005</v>
      </c>
      <c r="E132" s="12">
        <v>0.53700000000000003</v>
      </c>
      <c r="F132" s="73">
        <v>1.7299999999999999E-2</v>
      </c>
      <c r="G132">
        <v>0.05</v>
      </c>
    </row>
    <row r="133" spans="1:7" x14ac:dyDescent="0.35">
      <c r="A133" s="59">
        <v>7.008</v>
      </c>
      <c r="B133" s="7" t="s">
        <v>138</v>
      </c>
      <c r="C133" s="18">
        <v>675</v>
      </c>
      <c r="D133" s="32">
        <v>0.126</v>
      </c>
      <c r="E133" s="12">
        <v>0.11600000000000001</v>
      </c>
      <c r="F133" s="73">
        <v>1.01E-2</v>
      </c>
      <c r="G133">
        <v>0.05</v>
      </c>
    </row>
    <row r="134" spans="1:7" ht="25" x14ac:dyDescent="0.35">
      <c r="A134" s="60">
        <v>7.0080099999999996</v>
      </c>
      <c r="B134" s="4" t="s">
        <v>139</v>
      </c>
      <c r="C134" s="15">
        <v>675</v>
      </c>
      <c r="D134" s="33">
        <v>9.1499999999999998E-2</v>
      </c>
      <c r="E134" s="74">
        <v>8.14E-2</v>
      </c>
      <c r="F134" s="83">
        <v>1.01E-2</v>
      </c>
      <c r="G134">
        <v>0.05</v>
      </c>
    </row>
    <row r="135" spans="1:7" x14ac:dyDescent="0.35">
      <c r="A135" s="59">
        <v>7.0069999999999997</v>
      </c>
      <c r="B135" s="7" t="s">
        <v>140</v>
      </c>
      <c r="C135" s="18">
        <v>675</v>
      </c>
      <c r="D135" s="32">
        <v>0.109</v>
      </c>
      <c r="E135" s="12">
        <v>9.9000000000000005E-2</v>
      </c>
      <c r="F135" s="73">
        <v>1.01E-2</v>
      </c>
      <c r="G135">
        <v>0.05</v>
      </c>
    </row>
    <row r="136" spans="1:7" ht="25" x14ac:dyDescent="0.35">
      <c r="A136" s="60">
        <v>7.0070100000000002</v>
      </c>
      <c r="B136" s="4" t="s">
        <v>141</v>
      </c>
      <c r="C136" s="15">
        <v>675</v>
      </c>
      <c r="D136" s="33">
        <v>7.9200000000000007E-2</v>
      </c>
      <c r="E136" s="74">
        <v>6.9099999999999995E-2</v>
      </c>
      <c r="F136" s="83">
        <v>1.01E-2</v>
      </c>
      <c r="G136">
        <v>0.05</v>
      </c>
    </row>
    <row r="137" spans="1:7" x14ac:dyDescent="0.35">
      <c r="A137" s="59">
        <v>7.0060000000000002</v>
      </c>
      <c r="B137" s="7" t="s">
        <v>142</v>
      </c>
      <c r="C137" s="18">
        <v>705</v>
      </c>
      <c r="D137" s="31">
        <v>9.3200000000000005E-2</v>
      </c>
      <c r="E137" s="73">
        <v>8.3900000000000002E-2</v>
      </c>
      <c r="F137" s="79">
        <v>9.2599999999999991E-3</v>
      </c>
      <c r="G137">
        <v>0.05</v>
      </c>
    </row>
    <row r="138" spans="1:7" ht="25" x14ac:dyDescent="0.35">
      <c r="A138" s="60">
        <v>7.0060099999999998</v>
      </c>
      <c r="B138" s="4" t="s">
        <v>143</v>
      </c>
      <c r="C138" s="15">
        <v>705</v>
      </c>
      <c r="D138" s="33">
        <v>6.7699999999999996E-2</v>
      </c>
      <c r="E138" s="74">
        <v>5.8400000000000001E-2</v>
      </c>
      <c r="F138" s="83">
        <v>9.2599999999999991E-3</v>
      </c>
      <c r="G138">
        <v>0.05</v>
      </c>
    </row>
    <row r="139" spans="1:7" x14ac:dyDescent="0.35">
      <c r="A139" s="59">
        <v>7.0110000000000001</v>
      </c>
      <c r="B139" s="7" t="s">
        <v>144</v>
      </c>
      <c r="C139" s="18">
        <v>465</v>
      </c>
      <c r="D139" s="32">
        <v>0.14299999999999999</v>
      </c>
      <c r="E139" s="12">
        <v>0.13300000000000001</v>
      </c>
      <c r="F139" s="73">
        <v>1.01E-2</v>
      </c>
      <c r="G139">
        <v>0.05</v>
      </c>
    </row>
    <row r="140" spans="1:7" ht="25" x14ac:dyDescent="0.35">
      <c r="A140" s="60">
        <v>7.0110099999999997</v>
      </c>
      <c r="B140" s="4" t="s">
        <v>145</v>
      </c>
      <c r="C140" s="15">
        <v>465</v>
      </c>
      <c r="D140" s="33">
        <v>0.121</v>
      </c>
      <c r="E140" s="74">
        <v>0.111</v>
      </c>
      <c r="F140" s="83">
        <v>1.01E-2</v>
      </c>
      <c r="G140">
        <v>0.05</v>
      </c>
    </row>
    <row r="141" spans="1:7" x14ac:dyDescent="0.35">
      <c r="A141" s="60">
        <v>7.0110200000000003</v>
      </c>
      <c r="B141" s="4" t="s">
        <v>146</v>
      </c>
      <c r="C141" s="15">
        <v>420</v>
      </c>
      <c r="D141" s="33">
        <v>0.106</v>
      </c>
      <c r="E141" s="74">
        <v>9.5699999999999993E-2</v>
      </c>
      <c r="F141" s="83">
        <v>1.01E-2</v>
      </c>
      <c r="G141">
        <v>0.05</v>
      </c>
    </row>
    <row r="142" spans="1:7" x14ac:dyDescent="0.35">
      <c r="A142" s="59">
        <v>7.01</v>
      </c>
      <c r="B142" s="7" t="s">
        <v>147</v>
      </c>
      <c r="C142" s="18">
        <v>485</v>
      </c>
      <c r="D142" s="32">
        <v>0.125</v>
      </c>
      <c r="E142" s="12">
        <v>0.11600000000000001</v>
      </c>
      <c r="F142" s="79">
        <v>9.2599999999999991E-3</v>
      </c>
      <c r="G142">
        <v>0.05</v>
      </c>
    </row>
    <row r="143" spans="1:7" ht="25" x14ac:dyDescent="0.35">
      <c r="A143" s="60">
        <v>7.0100100000000003</v>
      </c>
      <c r="B143" s="4" t="s">
        <v>148</v>
      </c>
      <c r="C143" s="15">
        <v>485</v>
      </c>
      <c r="D143" s="33">
        <v>0.107</v>
      </c>
      <c r="E143" s="74">
        <v>9.74E-2</v>
      </c>
      <c r="F143" s="83">
        <v>9.2599999999999991E-3</v>
      </c>
      <c r="G143">
        <v>0.05</v>
      </c>
    </row>
    <row r="144" spans="1:7" x14ac:dyDescent="0.35">
      <c r="A144" s="59">
        <v>7.0090000000000003</v>
      </c>
      <c r="B144" s="7" t="s">
        <v>149</v>
      </c>
      <c r="C144" s="18">
        <v>485</v>
      </c>
      <c r="D144" s="31">
        <v>0.10100000000000001</v>
      </c>
      <c r="E144" s="73">
        <v>9.1200000000000003E-2</v>
      </c>
      <c r="F144" s="79">
        <v>9.2599999999999991E-3</v>
      </c>
      <c r="G144">
        <v>0.05</v>
      </c>
    </row>
    <row r="145" spans="1:7" ht="25" x14ac:dyDescent="0.35">
      <c r="A145" s="60">
        <v>7.00901</v>
      </c>
      <c r="B145" s="4" t="s">
        <v>150</v>
      </c>
      <c r="C145" s="15">
        <v>485</v>
      </c>
      <c r="D145" s="33">
        <v>8.6900000000000005E-2</v>
      </c>
      <c r="E145" s="74">
        <v>7.7600000000000002E-2</v>
      </c>
      <c r="F145" s="83">
        <v>9.2599999999999991E-3</v>
      </c>
      <c r="G145">
        <v>0.05</v>
      </c>
    </row>
    <row r="146" spans="1:7" x14ac:dyDescent="0.35">
      <c r="A146" s="59">
        <v>7.0119999999999996</v>
      </c>
      <c r="B146" s="7" t="s">
        <v>151</v>
      </c>
      <c r="C146" s="18">
        <v>685</v>
      </c>
      <c r="D146" s="32">
        <v>1.04</v>
      </c>
      <c r="E146" s="12">
        <v>0.91</v>
      </c>
      <c r="F146" s="12">
        <v>0.126</v>
      </c>
      <c r="G146">
        <v>0.05</v>
      </c>
    </row>
    <row r="147" spans="1:7" x14ac:dyDescent="0.35">
      <c r="A147" s="59">
        <v>7.0129999999999999</v>
      </c>
      <c r="B147" s="7" t="s">
        <v>152</v>
      </c>
      <c r="C147" s="18">
        <v>605</v>
      </c>
      <c r="D147" s="32">
        <v>0.61399999999999999</v>
      </c>
      <c r="E147" s="12">
        <v>0.48699999999999999</v>
      </c>
      <c r="F147" s="12">
        <v>0.127</v>
      </c>
      <c r="G147">
        <v>0.05</v>
      </c>
    </row>
    <row r="148" spans="1:7" x14ac:dyDescent="0.35">
      <c r="A148" s="59">
        <v>7.0149999999999997</v>
      </c>
      <c r="B148" s="7" t="s">
        <v>153</v>
      </c>
      <c r="C148" s="18">
        <v>640</v>
      </c>
      <c r="D148" s="32">
        <v>0.64600000000000002</v>
      </c>
      <c r="E148" s="12">
        <v>0.51900000000000002</v>
      </c>
      <c r="F148" s="12">
        <v>0.127</v>
      </c>
      <c r="G148">
        <v>0.05</v>
      </c>
    </row>
    <row r="149" spans="1:7" x14ac:dyDescent="0.35">
      <c r="A149" s="59">
        <v>7.016</v>
      </c>
      <c r="B149" s="7" t="s">
        <v>154</v>
      </c>
      <c r="C149" s="18">
        <v>640</v>
      </c>
      <c r="D149" s="32">
        <v>0.84499999999999997</v>
      </c>
      <c r="E149" s="12">
        <v>0.71799999999999997</v>
      </c>
      <c r="F149" s="12">
        <v>0.127</v>
      </c>
      <c r="G149">
        <v>0.05</v>
      </c>
    </row>
    <row r="150" spans="1:7" x14ac:dyDescent="0.35">
      <c r="A150" s="59">
        <v>7.0140000000000002</v>
      </c>
      <c r="B150" s="7" t="s">
        <v>155</v>
      </c>
      <c r="C150" s="18">
        <v>640</v>
      </c>
      <c r="D150" s="32">
        <v>0.64600000000000002</v>
      </c>
      <c r="E150" s="12">
        <v>0.51900000000000002</v>
      </c>
      <c r="F150" s="12">
        <v>0.127</v>
      </c>
      <c r="G150">
        <v>0.05</v>
      </c>
    </row>
    <row r="151" spans="1:7" x14ac:dyDescent="0.35">
      <c r="A151" s="59">
        <v>7.0179999999999998</v>
      </c>
      <c r="B151" s="7" t="s">
        <v>156</v>
      </c>
      <c r="C151" s="17">
        <v>500</v>
      </c>
      <c r="D151" s="37">
        <v>1.46</v>
      </c>
      <c r="E151" s="12">
        <v>1.35</v>
      </c>
      <c r="F151" s="12">
        <v>0.111</v>
      </c>
      <c r="G151">
        <v>0.05</v>
      </c>
    </row>
    <row r="152" spans="1:7" x14ac:dyDescent="0.35">
      <c r="A152" s="59">
        <v>7.0170000000000003</v>
      </c>
      <c r="B152" s="7" t="s">
        <v>157</v>
      </c>
      <c r="C152" s="17">
        <v>500</v>
      </c>
      <c r="D152" s="37">
        <v>1.17</v>
      </c>
      <c r="E152" s="12">
        <v>1.06</v>
      </c>
      <c r="F152" s="12">
        <v>0.111</v>
      </c>
      <c r="G152">
        <v>0.05</v>
      </c>
    </row>
    <row r="153" spans="1:7" ht="15" x14ac:dyDescent="0.35">
      <c r="A153" s="48" t="s">
        <v>158</v>
      </c>
      <c r="B153" s="6" t="s">
        <v>159</v>
      </c>
      <c r="C153" s="13" t="s">
        <v>288</v>
      </c>
      <c r="D153" s="30"/>
      <c r="E153" s="30"/>
      <c r="F153" s="30"/>
      <c r="G153">
        <v>0.05</v>
      </c>
    </row>
    <row r="154" spans="1:7" x14ac:dyDescent="0.35">
      <c r="A154" s="52">
        <v>8.0009999999999994</v>
      </c>
      <c r="B154" s="7" t="s">
        <v>160</v>
      </c>
      <c r="C154" s="16">
        <v>1500</v>
      </c>
      <c r="D154" s="36">
        <v>5.95</v>
      </c>
      <c r="E154" s="76">
        <v>4.6100000000000003</v>
      </c>
      <c r="F154" s="76">
        <v>1.34</v>
      </c>
      <c r="G154">
        <v>0.05</v>
      </c>
    </row>
    <row r="155" spans="1:7" x14ac:dyDescent="0.35">
      <c r="A155" s="52">
        <v>8.0020000000000007</v>
      </c>
      <c r="B155" s="7" t="s">
        <v>161</v>
      </c>
      <c r="C155" s="16">
        <v>1000</v>
      </c>
      <c r="D155" s="36">
        <v>3.06</v>
      </c>
      <c r="E155" s="25">
        <v>0.69199999999999995</v>
      </c>
      <c r="F155" s="76">
        <v>2.37</v>
      </c>
      <c r="G155">
        <v>0.05</v>
      </c>
    </row>
    <row r="156" spans="1:7" x14ac:dyDescent="0.35">
      <c r="A156" s="52">
        <v>8.0030000000000001</v>
      </c>
      <c r="B156" s="7" t="s">
        <v>162</v>
      </c>
      <c r="C156" s="16">
        <v>1500</v>
      </c>
      <c r="D156" s="36">
        <v>5.21</v>
      </c>
      <c r="E156" s="76">
        <v>2.0499999999999998</v>
      </c>
      <c r="F156" s="76">
        <v>3.16</v>
      </c>
      <c r="G156">
        <v>0.05</v>
      </c>
    </row>
    <row r="157" spans="1:7" x14ac:dyDescent="0.35">
      <c r="A157" s="52">
        <v>8.0039999999999996</v>
      </c>
      <c r="B157" s="7" t="s">
        <v>163</v>
      </c>
      <c r="C157" s="16">
        <v>1600</v>
      </c>
      <c r="D157" s="36">
        <v>4.67</v>
      </c>
      <c r="E157" s="76">
        <v>1.51</v>
      </c>
      <c r="F157" s="76">
        <v>3.16</v>
      </c>
      <c r="G157">
        <v>0.05</v>
      </c>
    </row>
    <row r="158" spans="1:7" x14ac:dyDescent="0.35">
      <c r="A158" s="52">
        <v>8.0050000000000008</v>
      </c>
      <c r="B158" s="7" t="s">
        <v>164</v>
      </c>
      <c r="C158" s="16">
        <v>1000</v>
      </c>
      <c r="D158" s="36">
        <v>5.87</v>
      </c>
      <c r="E158" s="76">
        <v>2.71</v>
      </c>
      <c r="F158" s="76">
        <v>3.16</v>
      </c>
      <c r="G158">
        <v>0.05</v>
      </c>
    </row>
    <row r="159" spans="1:7" ht="15" x14ac:dyDescent="0.35">
      <c r="A159" s="48" t="s">
        <v>165</v>
      </c>
      <c r="B159" s="6" t="s">
        <v>166</v>
      </c>
      <c r="C159" s="13" t="s">
        <v>288</v>
      </c>
      <c r="D159" s="34"/>
      <c r="E159" s="75"/>
      <c r="F159" s="75"/>
      <c r="G159">
        <v>0.05</v>
      </c>
    </row>
    <row r="160" spans="1:7" x14ac:dyDescent="0.35">
      <c r="A160" s="58">
        <v>9.0009999999999994</v>
      </c>
      <c r="B160" s="7" t="s">
        <v>167</v>
      </c>
      <c r="C160" s="16">
        <v>1100</v>
      </c>
      <c r="D160" s="36">
        <v>3.54</v>
      </c>
      <c r="E160" s="76">
        <v>1.17</v>
      </c>
      <c r="F160" s="76">
        <v>2.37</v>
      </c>
      <c r="G160">
        <v>0.05</v>
      </c>
    </row>
    <row r="161" spans="1:7" x14ac:dyDescent="0.35">
      <c r="A161" s="58">
        <v>9.0020000000000007</v>
      </c>
      <c r="B161" s="7" t="s">
        <v>168</v>
      </c>
      <c r="C161" s="16">
        <v>920</v>
      </c>
      <c r="D161" s="36">
        <v>5.33</v>
      </c>
      <c r="E161" s="76">
        <v>2.76</v>
      </c>
      <c r="F161" s="76">
        <v>2.58</v>
      </c>
      <c r="G161">
        <v>0.05</v>
      </c>
    </row>
    <row r="162" spans="1:7" x14ac:dyDescent="0.35">
      <c r="A162" s="58">
        <v>9.0030000000000001</v>
      </c>
      <c r="B162" s="7" t="s">
        <v>169</v>
      </c>
      <c r="C162" s="16">
        <v>1100</v>
      </c>
      <c r="D162" s="36">
        <v>3.25</v>
      </c>
      <c r="E162" s="25">
        <v>0.88</v>
      </c>
      <c r="F162" s="76">
        <v>2.37</v>
      </c>
      <c r="G162">
        <v>0.05</v>
      </c>
    </row>
    <row r="163" spans="1:7" x14ac:dyDescent="0.35">
      <c r="A163" s="62">
        <v>9.0030999999999999</v>
      </c>
      <c r="B163" s="8" t="s">
        <v>170</v>
      </c>
      <c r="C163" s="20">
        <v>1175</v>
      </c>
      <c r="D163" s="41">
        <v>3.07</v>
      </c>
      <c r="E163" s="82">
        <v>0.70099999999999996</v>
      </c>
      <c r="F163" s="84">
        <v>2.37</v>
      </c>
      <c r="G163">
        <v>0.05</v>
      </c>
    </row>
    <row r="164" spans="1:7" ht="25" x14ac:dyDescent="0.35">
      <c r="A164" s="62">
        <v>9.0030199999999994</v>
      </c>
      <c r="B164" s="8" t="s">
        <v>171</v>
      </c>
      <c r="C164" s="20">
        <v>1175</v>
      </c>
      <c r="D164" s="41">
        <v>2.84</v>
      </c>
      <c r="E164" s="82">
        <v>0.46600000000000003</v>
      </c>
      <c r="F164" s="84">
        <v>2.37</v>
      </c>
      <c r="G164">
        <v>0.05</v>
      </c>
    </row>
    <row r="165" spans="1:7" x14ac:dyDescent="0.35">
      <c r="A165" s="62">
        <v>9.0030300000000008</v>
      </c>
      <c r="B165" s="8" t="s">
        <v>172</v>
      </c>
      <c r="C165" s="20">
        <v>1200</v>
      </c>
      <c r="D165" s="41">
        <v>2.98</v>
      </c>
      <c r="E165" s="82">
        <v>0.60699999999999998</v>
      </c>
      <c r="F165" s="84">
        <v>2.37</v>
      </c>
      <c r="G165">
        <v>0.05</v>
      </c>
    </row>
    <row r="166" spans="1:7" ht="25" x14ac:dyDescent="0.35">
      <c r="A166" s="62">
        <v>9.0030400000000004</v>
      </c>
      <c r="B166" s="8" t="s">
        <v>173</v>
      </c>
      <c r="C166" s="20">
        <v>1200</v>
      </c>
      <c r="D166" s="41">
        <v>2.76</v>
      </c>
      <c r="E166" s="82">
        <v>0.39100000000000001</v>
      </c>
      <c r="F166" s="84">
        <v>2.37</v>
      </c>
      <c r="G166">
        <v>0.05</v>
      </c>
    </row>
    <row r="167" spans="1:7" x14ac:dyDescent="0.35">
      <c r="A167" s="62">
        <v>9.00305</v>
      </c>
      <c r="B167" s="8" t="s">
        <v>174</v>
      </c>
      <c r="C167" s="20">
        <v>1200</v>
      </c>
      <c r="D167" s="41">
        <v>3.03</v>
      </c>
      <c r="E167" s="82">
        <v>0.65500000000000003</v>
      </c>
      <c r="F167" s="84">
        <v>2.37</v>
      </c>
      <c r="G167">
        <v>0.05</v>
      </c>
    </row>
    <row r="168" spans="1:7" ht="25" x14ac:dyDescent="0.35">
      <c r="A168" s="62">
        <v>9.0030599999999996</v>
      </c>
      <c r="B168" s="8" t="s">
        <v>175</v>
      </c>
      <c r="C168" s="20">
        <v>1200</v>
      </c>
      <c r="D168" s="41">
        <v>2.8</v>
      </c>
      <c r="E168" s="82">
        <v>0.42399999999999999</v>
      </c>
      <c r="F168" s="84">
        <v>2.37</v>
      </c>
      <c r="G168">
        <v>0.05</v>
      </c>
    </row>
    <row r="169" spans="1:7" x14ac:dyDescent="0.35">
      <c r="A169" s="62">
        <v>9.0030699999999992</v>
      </c>
      <c r="B169" s="8" t="s">
        <v>176</v>
      </c>
      <c r="C169" s="20">
        <v>1180</v>
      </c>
      <c r="D169" s="41">
        <v>3.06</v>
      </c>
      <c r="E169" s="82">
        <v>0.68500000000000005</v>
      </c>
      <c r="F169" s="84">
        <v>2.37</v>
      </c>
      <c r="G169">
        <v>0.05</v>
      </c>
    </row>
    <row r="170" spans="1:7" ht="25" x14ac:dyDescent="0.35">
      <c r="A170" s="62">
        <v>9.0030800000000006</v>
      </c>
      <c r="B170" s="8" t="s">
        <v>177</v>
      </c>
      <c r="C170" s="20">
        <v>1180</v>
      </c>
      <c r="D170" s="41">
        <v>2.82</v>
      </c>
      <c r="E170" s="82">
        <v>0.44700000000000001</v>
      </c>
      <c r="F170" s="84">
        <v>2.37</v>
      </c>
      <c r="G170">
        <v>0.05</v>
      </c>
    </row>
    <row r="171" spans="1:7" x14ac:dyDescent="0.35">
      <c r="A171" s="62">
        <v>9.0030900000000003</v>
      </c>
      <c r="B171" s="8" t="s">
        <v>178</v>
      </c>
      <c r="C171" s="20">
        <v>1171</v>
      </c>
      <c r="D171" s="41">
        <v>3.1</v>
      </c>
      <c r="E171" s="82">
        <v>0.73</v>
      </c>
      <c r="F171" s="84">
        <v>2.37</v>
      </c>
      <c r="G171">
        <v>0.05</v>
      </c>
    </row>
    <row r="172" spans="1:7" ht="25" x14ac:dyDescent="0.35">
      <c r="A172" s="62">
        <v>9.0030999999999999</v>
      </c>
      <c r="B172" s="8" t="s">
        <v>179</v>
      </c>
      <c r="C172" s="20">
        <v>1171</v>
      </c>
      <c r="D172" s="41">
        <v>2.92</v>
      </c>
      <c r="E172" s="82">
        <v>0.55000000000000004</v>
      </c>
      <c r="F172" s="84">
        <v>2.37</v>
      </c>
      <c r="G172">
        <v>0.05</v>
      </c>
    </row>
    <row r="173" spans="1:7" x14ac:dyDescent="0.35">
      <c r="A173" s="58">
        <v>9.0039999999999996</v>
      </c>
      <c r="B173" s="7" t="s">
        <v>180</v>
      </c>
      <c r="C173" s="16">
        <v>1100</v>
      </c>
      <c r="D173" s="36">
        <v>5.86</v>
      </c>
      <c r="E173" s="76">
        <v>2.7</v>
      </c>
      <c r="F173" s="76">
        <v>3.16</v>
      </c>
      <c r="G173">
        <v>0.05</v>
      </c>
    </row>
    <row r="174" spans="1:7" x14ac:dyDescent="0.35">
      <c r="A174" s="58">
        <v>9.0050000000000008</v>
      </c>
      <c r="B174" s="7" t="s">
        <v>181</v>
      </c>
      <c r="C174" s="16">
        <v>1000</v>
      </c>
      <c r="D174" s="36">
        <v>5.55</v>
      </c>
      <c r="E174" s="76">
        <v>2.52</v>
      </c>
      <c r="F174" s="76">
        <v>3.03</v>
      </c>
      <c r="G174">
        <v>0.05</v>
      </c>
    </row>
    <row r="175" spans="1:7" x14ac:dyDescent="0.35">
      <c r="A175" s="58">
        <v>9.0060000000000002</v>
      </c>
      <c r="B175" s="7" t="s">
        <v>182</v>
      </c>
      <c r="C175" s="16">
        <v>650</v>
      </c>
      <c r="D175" s="36">
        <v>1.69</v>
      </c>
      <c r="E175" s="76">
        <v>1.65</v>
      </c>
      <c r="F175" s="78">
        <v>4.0500000000000001E-2</v>
      </c>
      <c r="G175">
        <v>0.05</v>
      </c>
    </row>
    <row r="176" spans="1:7" x14ac:dyDescent="0.35">
      <c r="A176" s="58">
        <v>9.0069999999999997</v>
      </c>
      <c r="B176" s="7" t="s">
        <v>183</v>
      </c>
      <c r="C176" s="16">
        <v>920</v>
      </c>
      <c r="D176" s="36">
        <v>5.33</v>
      </c>
      <c r="E176" s="76">
        <v>2.76</v>
      </c>
      <c r="F176" s="76">
        <v>2.58</v>
      </c>
      <c r="G176">
        <v>0.05</v>
      </c>
    </row>
    <row r="177" spans="1:7" x14ac:dyDescent="0.35">
      <c r="A177" s="58">
        <v>9.0079999999999991</v>
      </c>
      <c r="B177" s="7" t="s">
        <v>184</v>
      </c>
      <c r="C177" s="16">
        <v>920</v>
      </c>
      <c r="D177" s="36">
        <v>5.53</v>
      </c>
      <c r="E177" s="76">
        <v>2.95</v>
      </c>
      <c r="F177" s="76">
        <v>2.58</v>
      </c>
      <c r="G177">
        <v>0.05</v>
      </c>
    </row>
    <row r="178" spans="1:7" ht="15" x14ac:dyDescent="0.35">
      <c r="A178" s="48" t="s">
        <v>185</v>
      </c>
      <c r="B178" s="6" t="s">
        <v>186</v>
      </c>
      <c r="C178" s="13" t="s">
        <v>288</v>
      </c>
      <c r="D178" s="34"/>
      <c r="E178" s="75"/>
      <c r="F178" s="75"/>
      <c r="G178">
        <v>0.05</v>
      </c>
    </row>
    <row r="179" spans="1:7" x14ac:dyDescent="0.35">
      <c r="A179" s="63">
        <v>10.013999999999999</v>
      </c>
      <c r="B179" s="3" t="s">
        <v>187</v>
      </c>
      <c r="C179" s="14">
        <v>150</v>
      </c>
      <c r="D179" s="32">
        <v>48.7</v>
      </c>
      <c r="E179" s="12">
        <v>48.4</v>
      </c>
      <c r="F179" s="73">
        <v>0.30299999999999999</v>
      </c>
      <c r="G179">
        <v>0.05</v>
      </c>
    </row>
    <row r="180" spans="1:7" x14ac:dyDescent="0.35">
      <c r="A180" s="57">
        <v>10.012</v>
      </c>
      <c r="B180" s="7" t="s">
        <v>188</v>
      </c>
      <c r="C180" s="17">
        <v>100</v>
      </c>
      <c r="D180" s="35">
        <v>1.01</v>
      </c>
      <c r="E180" s="25">
        <v>1</v>
      </c>
      <c r="F180" s="78">
        <v>9.9900000000000006E-3</v>
      </c>
      <c r="G180">
        <v>0.05</v>
      </c>
    </row>
    <row r="181" spans="1:7" x14ac:dyDescent="0.35">
      <c r="A181" s="57">
        <v>10.010999999999999</v>
      </c>
      <c r="B181" s="7" t="s">
        <v>189</v>
      </c>
      <c r="C181" s="17">
        <v>100</v>
      </c>
      <c r="D181" s="35">
        <v>0.437</v>
      </c>
      <c r="E181" s="25">
        <v>0.42799999999999999</v>
      </c>
      <c r="F181" s="78">
        <v>9.0299999999999998E-3</v>
      </c>
      <c r="G181">
        <v>0.05</v>
      </c>
    </row>
    <row r="182" spans="1:7" x14ac:dyDescent="0.35">
      <c r="A182" s="63">
        <v>10.016</v>
      </c>
      <c r="B182" s="3" t="s">
        <v>190</v>
      </c>
      <c r="C182" s="18">
        <v>30</v>
      </c>
      <c r="D182" s="37">
        <v>0.99</v>
      </c>
      <c r="E182" s="77">
        <v>0.76800000000000002</v>
      </c>
      <c r="F182" s="73">
        <v>0.222</v>
      </c>
      <c r="G182">
        <v>0.05</v>
      </c>
    </row>
    <row r="183" spans="1:7" x14ac:dyDescent="0.35">
      <c r="A183" s="55">
        <v>10.01601</v>
      </c>
      <c r="B183" s="4" t="s">
        <v>191</v>
      </c>
      <c r="C183" s="21">
        <v>30</v>
      </c>
      <c r="D183" s="33">
        <v>0.96199999999999997</v>
      </c>
      <c r="E183" s="83">
        <v>0.74</v>
      </c>
      <c r="F183" s="87">
        <v>0.222</v>
      </c>
      <c r="G183">
        <v>0.05</v>
      </c>
    </row>
    <row r="184" spans="1:7" x14ac:dyDescent="0.35">
      <c r="A184" s="63">
        <v>10.016999999999999</v>
      </c>
      <c r="B184" s="3" t="s">
        <v>192</v>
      </c>
      <c r="C184" s="18">
        <v>30</v>
      </c>
      <c r="D184" s="37">
        <v>1.42</v>
      </c>
      <c r="E184" s="77">
        <v>1.2</v>
      </c>
      <c r="F184" s="73">
        <v>0.222</v>
      </c>
      <c r="G184">
        <v>0.05</v>
      </c>
    </row>
    <row r="185" spans="1:7" x14ac:dyDescent="0.35">
      <c r="A185" s="55">
        <v>10.017010000000001</v>
      </c>
      <c r="B185" s="4" t="s">
        <v>193</v>
      </c>
      <c r="C185" s="21">
        <v>30</v>
      </c>
      <c r="D185" s="33">
        <v>1.39</v>
      </c>
      <c r="E185" s="83">
        <v>1.17</v>
      </c>
      <c r="F185" s="87">
        <v>0.222</v>
      </c>
      <c r="G185">
        <v>0.05</v>
      </c>
    </row>
    <row r="186" spans="1:7" x14ac:dyDescent="0.35">
      <c r="A186" s="57">
        <v>10.000999999999999</v>
      </c>
      <c r="B186" s="7" t="s">
        <v>194</v>
      </c>
      <c r="C186" s="17">
        <v>60</v>
      </c>
      <c r="D186" s="37">
        <v>1.1299999999999999</v>
      </c>
      <c r="E186" s="77">
        <v>1.1200000000000001</v>
      </c>
      <c r="F186" s="73">
        <v>9.9900000000000006E-3</v>
      </c>
      <c r="G186">
        <v>0.05</v>
      </c>
    </row>
    <row r="187" spans="1:7" x14ac:dyDescent="0.35">
      <c r="A187" s="61">
        <v>10.001010000000001</v>
      </c>
      <c r="B187" s="8" t="s">
        <v>195</v>
      </c>
      <c r="C187" s="22">
        <v>60</v>
      </c>
      <c r="D187" s="41">
        <v>0.79500000000000004</v>
      </c>
      <c r="E187" s="84">
        <v>0.78500000000000003</v>
      </c>
      <c r="F187" s="88">
        <v>9.9900000000000006E-3</v>
      </c>
      <c r="G187">
        <v>0.05</v>
      </c>
    </row>
    <row r="188" spans="1:7" x14ac:dyDescent="0.35">
      <c r="A188" s="57">
        <v>10.002000000000001</v>
      </c>
      <c r="B188" s="7" t="s">
        <v>196</v>
      </c>
      <c r="C188" s="17">
        <v>120</v>
      </c>
      <c r="D188" s="36">
        <v>1.34</v>
      </c>
      <c r="E188" s="76">
        <v>1.1200000000000001</v>
      </c>
      <c r="F188" s="25">
        <v>0.221</v>
      </c>
      <c r="G188">
        <v>0.05</v>
      </c>
    </row>
    <row r="189" spans="1:7" x14ac:dyDescent="0.35">
      <c r="A189" s="57">
        <v>10.003</v>
      </c>
      <c r="B189" s="7" t="s">
        <v>197</v>
      </c>
      <c r="C189" s="17">
        <v>40</v>
      </c>
      <c r="D189" s="36">
        <v>6.23</v>
      </c>
      <c r="E189" s="76">
        <v>4.1900000000000004</v>
      </c>
      <c r="F189" s="76">
        <v>2.04</v>
      </c>
      <c r="G189">
        <v>0.05</v>
      </c>
    </row>
    <row r="190" spans="1:7" x14ac:dyDescent="0.35">
      <c r="A190" s="57">
        <v>10.004</v>
      </c>
      <c r="B190" s="7" t="s">
        <v>198</v>
      </c>
      <c r="C190" s="17">
        <v>23</v>
      </c>
      <c r="D190" s="37">
        <v>7.64</v>
      </c>
      <c r="E190" s="77">
        <v>4.46</v>
      </c>
      <c r="F190" s="77">
        <v>3.19</v>
      </c>
      <c r="G190">
        <v>0.05</v>
      </c>
    </row>
    <row r="191" spans="1:7" x14ac:dyDescent="0.35">
      <c r="A191" s="57">
        <v>10.005000000000001</v>
      </c>
      <c r="B191" s="7" t="s">
        <v>410</v>
      </c>
      <c r="C191" s="17">
        <v>33</v>
      </c>
      <c r="D191" s="40">
        <v>14.4</v>
      </c>
      <c r="E191" s="85">
        <v>11.3</v>
      </c>
      <c r="F191" s="77">
        <v>3.09</v>
      </c>
      <c r="G191">
        <v>0.05</v>
      </c>
    </row>
    <row r="192" spans="1:7" x14ac:dyDescent="0.35">
      <c r="A192" s="57">
        <v>10.006</v>
      </c>
      <c r="B192" s="7" t="s">
        <v>200</v>
      </c>
      <c r="C192" s="17">
        <v>30</v>
      </c>
      <c r="D192" s="37">
        <v>7.52</v>
      </c>
      <c r="E192" s="77">
        <v>4.8</v>
      </c>
      <c r="F192" s="77">
        <v>2.72</v>
      </c>
      <c r="G192">
        <v>0.05</v>
      </c>
    </row>
    <row r="193" spans="1:7" x14ac:dyDescent="0.35">
      <c r="A193" s="57">
        <v>10.007</v>
      </c>
      <c r="B193" s="7" t="s">
        <v>201</v>
      </c>
      <c r="C193" s="17">
        <v>133</v>
      </c>
      <c r="D193" s="36">
        <v>1.17</v>
      </c>
      <c r="E193" s="76">
        <v>1.1599999999999999</v>
      </c>
      <c r="F193" s="78">
        <v>9.9900000000000006E-3</v>
      </c>
      <c r="G193">
        <v>0.05</v>
      </c>
    </row>
    <row r="194" spans="1:7" x14ac:dyDescent="0.35">
      <c r="A194" s="63">
        <v>10.013</v>
      </c>
      <c r="B194" s="3" t="s">
        <v>202</v>
      </c>
      <c r="C194" s="18">
        <v>138</v>
      </c>
      <c r="D194" s="37">
        <v>0.155</v>
      </c>
      <c r="E194" s="77">
        <v>0.14799999999999999</v>
      </c>
      <c r="F194" s="73">
        <v>7.0800000000000004E-3</v>
      </c>
      <c r="G194">
        <v>0.05</v>
      </c>
    </row>
    <row r="195" spans="1:7" x14ac:dyDescent="0.35">
      <c r="A195" s="55">
        <v>10.01301</v>
      </c>
      <c r="B195" s="4" t="s">
        <v>203</v>
      </c>
      <c r="C195" s="21">
        <v>138</v>
      </c>
      <c r="D195" s="33">
        <v>0.127</v>
      </c>
      <c r="E195" s="83">
        <v>0.12</v>
      </c>
      <c r="F195" s="87">
        <v>7.0800000000000004E-3</v>
      </c>
      <c r="G195">
        <v>0.05</v>
      </c>
    </row>
    <row r="196" spans="1:7" x14ac:dyDescent="0.35">
      <c r="A196" s="57">
        <v>10.007999999999999</v>
      </c>
      <c r="B196" s="7" t="s">
        <v>204</v>
      </c>
      <c r="C196" s="17">
        <v>96</v>
      </c>
      <c r="D196" s="37">
        <v>1.1299999999999999</v>
      </c>
      <c r="E196" s="77">
        <v>1.1200000000000001</v>
      </c>
      <c r="F196" s="73">
        <v>9.9900000000000006E-3</v>
      </c>
      <c r="G196">
        <v>0.05</v>
      </c>
    </row>
    <row r="197" spans="1:7" x14ac:dyDescent="0.35">
      <c r="A197" s="61">
        <v>10.008010000000001</v>
      </c>
      <c r="B197" s="8" t="s">
        <v>205</v>
      </c>
      <c r="C197" s="22">
        <v>96</v>
      </c>
      <c r="D197" s="33">
        <v>1.06</v>
      </c>
      <c r="E197" s="83">
        <v>1.05</v>
      </c>
      <c r="F197" s="87">
        <v>9.9900000000000006E-3</v>
      </c>
      <c r="G197">
        <v>0.05</v>
      </c>
    </row>
    <row r="198" spans="1:7" x14ac:dyDescent="0.35">
      <c r="A198" s="63">
        <v>10.015000000000001</v>
      </c>
      <c r="B198" s="3" t="s">
        <v>206</v>
      </c>
      <c r="C198" s="18">
        <v>215</v>
      </c>
      <c r="D198" s="37">
        <v>0.09</v>
      </c>
      <c r="E198" s="77">
        <v>0.09</v>
      </c>
      <c r="F198" s="73">
        <v>0</v>
      </c>
      <c r="G198">
        <v>0.05</v>
      </c>
    </row>
    <row r="199" spans="1:7" x14ac:dyDescent="0.35">
      <c r="A199" s="57">
        <v>10.009</v>
      </c>
      <c r="B199" s="7" t="s">
        <v>207</v>
      </c>
      <c r="C199" s="23">
        <v>147.5</v>
      </c>
      <c r="D199" s="32">
        <v>0.66500000000000004</v>
      </c>
      <c r="E199" s="12">
        <v>0.624</v>
      </c>
      <c r="F199" s="73">
        <v>4.1399999999999999E-2</v>
      </c>
      <c r="G199">
        <v>0.05</v>
      </c>
    </row>
    <row r="200" spans="1:7" x14ac:dyDescent="0.35">
      <c r="A200" s="55">
        <v>10.00901</v>
      </c>
      <c r="B200" s="4" t="s">
        <v>208</v>
      </c>
      <c r="C200" s="24">
        <v>140</v>
      </c>
      <c r="D200" s="33">
        <v>0.44500000000000001</v>
      </c>
      <c r="E200" s="83">
        <v>0.40400000000000003</v>
      </c>
      <c r="F200" s="87">
        <v>4.1399999999999999E-2</v>
      </c>
      <c r="G200">
        <v>0.05</v>
      </c>
    </row>
    <row r="201" spans="1:7" x14ac:dyDescent="0.35">
      <c r="A201" s="57">
        <v>10.1</v>
      </c>
      <c r="B201" s="7" t="s">
        <v>209</v>
      </c>
      <c r="C201" s="17">
        <v>48</v>
      </c>
      <c r="D201" s="35">
        <v>0.25700000000000001</v>
      </c>
      <c r="E201" s="25">
        <v>0.216</v>
      </c>
      <c r="F201" s="78">
        <v>4.0500000000000001E-2</v>
      </c>
      <c r="G201">
        <v>0.05</v>
      </c>
    </row>
    <row r="202" spans="1:7" x14ac:dyDescent="0.35">
      <c r="A202" s="61">
        <v>10.199999999999999</v>
      </c>
      <c r="B202" s="8" t="s">
        <v>210</v>
      </c>
      <c r="C202" s="22">
        <v>48</v>
      </c>
      <c r="D202" s="42">
        <v>0.20300000000000001</v>
      </c>
      <c r="E202" s="82">
        <v>0.16300000000000001</v>
      </c>
      <c r="F202" s="88">
        <v>4.0500000000000001E-2</v>
      </c>
      <c r="G202">
        <v>0.05</v>
      </c>
    </row>
    <row r="203" spans="1:7" ht="15" x14ac:dyDescent="0.35">
      <c r="A203" s="48" t="s">
        <v>211</v>
      </c>
      <c r="B203" s="6" t="s">
        <v>212</v>
      </c>
      <c r="C203" s="13" t="s">
        <v>289</v>
      </c>
      <c r="D203" s="34"/>
      <c r="E203" s="75"/>
      <c r="F203" s="75"/>
      <c r="G203">
        <v>0.05</v>
      </c>
    </row>
    <row r="204" spans="1:7" x14ac:dyDescent="0.35">
      <c r="A204" s="64">
        <v>11.000999999999999</v>
      </c>
      <c r="B204" s="7" t="s">
        <v>213</v>
      </c>
      <c r="C204" s="17">
        <v>4.55</v>
      </c>
      <c r="D204" s="36">
        <v>17.2</v>
      </c>
      <c r="E204" s="76">
        <v>11.1</v>
      </c>
      <c r="F204" s="76">
        <v>6.09</v>
      </c>
      <c r="G204">
        <v>0.05</v>
      </c>
    </row>
    <row r="205" spans="1:7" x14ac:dyDescent="0.35">
      <c r="A205" s="64">
        <v>11.002000000000001</v>
      </c>
      <c r="B205" s="7" t="s">
        <v>214</v>
      </c>
      <c r="C205" s="17">
        <v>3.6</v>
      </c>
      <c r="D205" s="36">
        <v>15.2</v>
      </c>
      <c r="E205" s="76">
        <v>10</v>
      </c>
      <c r="F205" s="76">
        <v>5.19</v>
      </c>
      <c r="G205">
        <v>0.05</v>
      </c>
    </row>
    <row r="206" spans="1:7" x14ac:dyDescent="0.35">
      <c r="A206" s="64">
        <v>11.003</v>
      </c>
      <c r="B206" s="7" t="s">
        <v>215</v>
      </c>
      <c r="C206" s="17">
        <v>8.25</v>
      </c>
      <c r="D206" s="43">
        <v>27.5</v>
      </c>
      <c r="E206" s="85">
        <v>14.9</v>
      </c>
      <c r="F206" s="85">
        <v>12.6</v>
      </c>
      <c r="G206">
        <v>0.05</v>
      </c>
    </row>
    <row r="207" spans="1:7" x14ac:dyDescent="0.35">
      <c r="A207" s="64">
        <v>11.004</v>
      </c>
      <c r="B207" s="7" t="s">
        <v>216</v>
      </c>
      <c r="C207" s="17">
        <v>63.3</v>
      </c>
      <c r="D207" s="36">
        <v>14.1</v>
      </c>
      <c r="E207" s="76">
        <v>12.9</v>
      </c>
      <c r="F207" s="76">
        <v>1.17</v>
      </c>
      <c r="G207">
        <v>0.05</v>
      </c>
    </row>
    <row r="208" spans="1:7" x14ac:dyDescent="0.35">
      <c r="A208" s="64">
        <v>11.005000000000001</v>
      </c>
      <c r="B208" s="7" t="s">
        <v>217</v>
      </c>
      <c r="C208" s="17">
        <v>57.8</v>
      </c>
      <c r="D208" s="43">
        <v>16.899999999999999</v>
      </c>
      <c r="E208" s="85">
        <v>16.8</v>
      </c>
      <c r="F208" s="78">
        <v>8.5000000000000006E-2</v>
      </c>
      <c r="G208">
        <v>0.05</v>
      </c>
    </row>
    <row r="209" spans="1:7" x14ac:dyDescent="0.35">
      <c r="A209" s="64">
        <v>11.006</v>
      </c>
      <c r="B209" s="7" t="s">
        <v>218</v>
      </c>
      <c r="C209" s="17">
        <v>73.5</v>
      </c>
      <c r="D209" s="43">
        <v>16.8</v>
      </c>
      <c r="E209" s="85">
        <v>16.7</v>
      </c>
      <c r="F209" s="25">
        <v>0.107</v>
      </c>
      <c r="G209">
        <v>0.05</v>
      </c>
    </row>
    <row r="210" spans="1:7" x14ac:dyDescent="0.35">
      <c r="A210" s="64">
        <v>11.007</v>
      </c>
      <c r="B210" s="7" t="s">
        <v>219</v>
      </c>
      <c r="C210" s="17">
        <v>3.36</v>
      </c>
      <c r="D210" s="43">
        <v>15.7</v>
      </c>
      <c r="E210" s="85">
        <v>10.9</v>
      </c>
      <c r="F210" s="76">
        <v>4.78</v>
      </c>
      <c r="G210">
        <v>0.05</v>
      </c>
    </row>
    <row r="211" spans="1:7" x14ac:dyDescent="0.35">
      <c r="A211" s="64">
        <v>11.007999999999999</v>
      </c>
      <c r="B211" s="7" t="s">
        <v>220</v>
      </c>
      <c r="C211" s="17">
        <v>18</v>
      </c>
      <c r="D211" s="43">
        <v>14</v>
      </c>
      <c r="E211" s="85">
        <v>13.8</v>
      </c>
      <c r="F211" s="25">
        <v>0.16300000000000001</v>
      </c>
      <c r="G211">
        <v>0.05</v>
      </c>
    </row>
    <row r="212" spans="1:7" x14ac:dyDescent="0.35">
      <c r="A212" s="64">
        <v>11.009</v>
      </c>
      <c r="B212" s="7" t="s">
        <v>221</v>
      </c>
      <c r="C212" s="17">
        <v>7.8</v>
      </c>
      <c r="D212" s="36">
        <v>9.68</v>
      </c>
      <c r="E212" s="76">
        <v>8.02</v>
      </c>
      <c r="F212" s="76">
        <v>1.66</v>
      </c>
      <c r="G212">
        <v>0.05</v>
      </c>
    </row>
    <row r="213" spans="1:7" x14ac:dyDescent="0.35">
      <c r="A213" s="64">
        <v>11.01</v>
      </c>
      <c r="B213" s="7" t="s">
        <v>222</v>
      </c>
      <c r="C213" s="17">
        <v>2.7</v>
      </c>
      <c r="D213" s="36">
        <v>7.58</v>
      </c>
      <c r="E213" s="76">
        <v>4.76</v>
      </c>
      <c r="F213" s="76">
        <v>2.82</v>
      </c>
      <c r="G213">
        <v>0.05</v>
      </c>
    </row>
    <row r="214" spans="1:7" x14ac:dyDescent="0.35">
      <c r="A214" s="64">
        <v>11.010999999999999</v>
      </c>
      <c r="B214" s="7" t="s">
        <v>223</v>
      </c>
      <c r="C214" s="17">
        <v>2.7</v>
      </c>
      <c r="D214" s="36">
        <v>2.56</v>
      </c>
      <c r="E214" s="76">
        <v>1.97</v>
      </c>
      <c r="F214" s="25">
        <v>0.58499999999999996</v>
      </c>
      <c r="G214">
        <v>0.05</v>
      </c>
    </row>
    <row r="215" spans="1:7" x14ac:dyDescent="0.35">
      <c r="A215" s="64">
        <v>11.012</v>
      </c>
      <c r="B215" s="7" t="s">
        <v>224</v>
      </c>
      <c r="C215" s="17">
        <v>21.5</v>
      </c>
      <c r="D215" s="36">
        <v>5.04</v>
      </c>
      <c r="E215" s="76">
        <v>4.8499999999999996</v>
      </c>
      <c r="F215" s="25">
        <v>0.19400000000000001</v>
      </c>
      <c r="G215">
        <v>0.05</v>
      </c>
    </row>
    <row r="216" spans="1:7" x14ac:dyDescent="0.35">
      <c r="A216" s="64">
        <v>11.013</v>
      </c>
      <c r="B216" s="7" t="s">
        <v>225</v>
      </c>
      <c r="C216" s="17">
        <v>8.5</v>
      </c>
      <c r="D216" s="36">
        <v>8.4700000000000006</v>
      </c>
      <c r="E216" s="76">
        <v>8.3800000000000008</v>
      </c>
      <c r="F216" s="78">
        <v>8.8099999999999998E-2</v>
      </c>
      <c r="G216">
        <v>0.05</v>
      </c>
    </row>
    <row r="217" spans="1:7" x14ac:dyDescent="0.35">
      <c r="A217" s="64">
        <v>11.013999999999999</v>
      </c>
      <c r="B217" s="7" t="s">
        <v>226</v>
      </c>
      <c r="C217" s="17">
        <v>2.9</v>
      </c>
      <c r="D217" s="36">
        <v>6.36</v>
      </c>
      <c r="E217" s="76">
        <v>5.9</v>
      </c>
      <c r="F217" s="25">
        <v>0.46200000000000002</v>
      </c>
      <c r="G217">
        <v>0.05</v>
      </c>
    </row>
    <row r="218" spans="1:7" x14ac:dyDescent="0.35">
      <c r="A218" s="64">
        <v>11.015000000000001</v>
      </c>
      <c r="B218" s="7" t="s">
        <v>227</v>
      </c>
      <c r="C218" s="18">
        <v>40.5</v>
      </c>
      <c r="D218" s="40">
        <v>16.2</v>
      </c>
      <c r="E218" s="81">
        <v>15.8</v>
      </c>
      <c r="F218" s="12">
        <v>0.36599999999999999</v>
      </c>
      <c r="G218">
        <v>0.05</v>
      </c>
    </row>
    <row r="219" spans="1:7" x14ac:dyDescent="0.35">
      <c r="A219" s="65">
        <v>11.01501</v>
      </c>
      <c r="B219" s="4" t="s">
        <v>228</v>
      </c>
      <c r="C219" s="21">
        <v>40.5</v>
      </c>
      <c r="D219" s="44">
        <v>15.3</v>
      </c>
      <c r="E219" s="74">
        <v>14.9</v>
      </c>
      <c r="F219" s="87">
        <v>0.36599999999999999</v>
      </c>
      <c r="G219">
        <v>0.05</v>
      </c>
    </row>
    <row r="220" spans="1:7" x14ac:dyDescent="0.35">
      <c r="A220" s="65">
        <v>11.01502</v>
      </c>
      <c r="B220" s="4" t="s">
        <v>229</v>
      </c>
      <c r="C220" s="21">
        <v>40.5</v>
      </c>
      <c r="D220" s="44">
        <v>11.9</v>
      </c>
      <c r="E220" s="74">
        <v>11.6</v>
      </c>
      <c r="F220" s="87">
        <v>0.36599999999999999</v>
      </c>
      <c r="G220">
        <v>0.05</v>
      </c>
    </row>
    <row r="221" spans="1:7" x14ac:dyDescent="0.35">
      <c r="A221" s="65">
        <v>11.015029999999999</v>
      </c>
      <c r="B221" s="4" t="s">
        <v>230</v>
      </c>
      <c r="C221" s="21">
        <v>40.5</v>
      </c>
      <c r="D221" s="44">
        <v>17.899999999999999</v>
      </c>
      <c r="E221" s="74">
        <v>17.5</v>
      </c>
      <c r="F221" s="87">
        <v>0.36599999999999999</v>
      </c>
      <c r="G221">
        <v>0.05</v>
      </c>
    </row>
    <row r="222" spans="1:7" x14ac:dyDescent="0.35">
      <c r="A222" s="64">
        <v>11.016</v>
      </c>
      <c r="B222" s="7" t="s">
        <v>231</v>
      </c>
      <c r="C222" s="18">
        <v>40.5</v>
      </c>
      <c r="D222" s="37">
        <v>13.2</v>
      </c>
      <c r="E222" s="77">
        <v>12.9</v>
      </c>
      <c r="F222" s="12">
        <v>0.36599999999999999</v>
      </c>
      <c r="G222">
        <v>0.05</v>
      </c>
    </row>
    <row r="223" spans="1:7" x14ac:dyDescent="0.35">
      <c r="A223" s="64">
        <v>11.016999999999999</v>
      </c>
      <c r="B223" s="7" t="s">
        <v>232</v>
      </c>
      <c r="C223" s="18">
        <v>40.5</v>
      </c>
      <c r="D223" s="40">
        <v>18.600000000000001</v>
      </c>
      <c r="E223" s="81">
        <v>18.2</v>
      </c>
      <c r="F223" s="12">
        <v>0.36599999999999999</v>
      </c>
      <c r="G223">
        <v>0.05</v>
      </c>
    </row>
    <row r="224" spans="1:7" x14ac:dyDescent="0.35">
      <c r="A224" s="64">
        <v>11.018000000000001</v>
      </c>
      <c r="B224" s="7" t="s">
        <v>233</v>
      </c>
      <c r="C224" s="17">
        <v>6.1</v>
      </c>
      <c r="D224" s="43">
        <v>7.51</v>
      </c>
      <c r="E224" s="76">
        <v>7.45</v>
      </c>
      <c r="F224" s="76">
        <v>5.6399999999999999E-2</v>
      </c>
      <c r="G224">
        <v>0.05</v>
      </c>
    </row>
    <row r="225" spans="1:7" x14ac:dyDescent="0.35">
      <c r="A225" s="64">
        <v>11.019</v>
      </c>
      <c r="B225" s="7" t="s">
        <v>234</v>
      </c>
      <c r="C225" s="17">
        <v>7.9</v>
      </c>
      <c r="D225" s="43">
        <v>8.24</v>
      </c>
      <c r="E225" s="76">
        <v>8.16</v>
      </c>
      <c r="F225" s="76">
        <v>7.6999999999999999E-2</v>
      </c>
      <c r="G225">
        <v>0.05</v>
      </c>
    </row>
    <row r="226" spans="1:7" x14ac:dyDescent="0.35">
      <c r="A226" s="64">
        <v>11.02</v>
      </c>
      <c r="B226" s="7" t="s">
        <v>235</v>
      </c>
      <c r="C226" s="17">
        <v>5.6</v>
      </c>
      <c r="D226" s="43">
        <v>3.43</v>
      </c>
      <c r="E226" s="76">
        <v>3.38</v>
      </c>
      <c r="F226" s="76">
        <v>4.7800000000000002E-2</v>
      </c>
      <c r="G226">
        <v>0.05</v>
      </c>
    </row>
    <row r="227" spans="1:7" x14ac:dyDescent="0.35">
      <c r="A227" s="64">
        <v>11.021000000000001</v>
      </c>
      <c r="B227" s="7" t="s">
        <v>236</v>
      </c>
      <c r="C227" s="17">
        <v>3.1</v>
      </c>
      <c r="D227" s="43">
        <v>13.4</v>
      </c>
      <c r="E227" s="76">
        <v>8.1199999999999992</v>
      </c>
      <c r="F227" s="76">
        <v>5.24</v>
      </c>
      <c r="G227">
        <v>0.05</v>
      </c>
    </row>
    <row r="228" spans="1:7" x14ac:dyDescent="0.35">
      <c r="A228" s="64">
        <v>11.022</v>
      </c>
      <c r="B228" s="7" t="s">
        <v>237</v>
      </c>
      <c r="C228" s="17">
        <v>22</v>
      </c>
      <c r="D228" s="43">
        <v>12.8</v>
      </c>
      <c r="E228" s="85">
        <v>12.7</v>
      </c>
      <c r="F228" s="25">
        <v>0.16400000000000001</v>
      </c>
      <c r="G228">
        <v>0.05</v>
      </c>
    </row>
    <row r="229" spans="1:7" x14ac:dyDescent="0.35">
      <c r="A229" s="64">
        <v>11.023</v>
      </c>
      <c r="B229" s="7" t="s">
        <v>238</v>
      </c>
      <c r="C229" s="17">
        <v>3.4</v>
      </c>
      <c r="D229" s="43">
        <v>11</v>
      </c>
      <c r="E229" s="76">
        <v>5.86</v>
      </c>
      <c r="F229" s="76">
        <v>5.0999999999999996</v>
      </c>
      <c r="G229">
        <v>0.05</v>
      </c>
    </row>
    <row r="230" spans="1:7" x14ac:dyDescent="0.35">
      <c r="A230" s="64">
        <v>11.023999999999999</v>
      </c>
      <c r="B230" s="7" t="s">
        <v>239</v>
      </c>
      <c r="C230" s="17">
        <v>2.1</v>
      </c>
      <c r="D230" s="43">
        <v>14.9</v>
      </c>
      <c r="E230" s="85">
        <v>10.5</v>
      </c>
      <c r="F230" s="76">
        <v>4.41</v>
      </c>
      <c r="G230">
        <v>0.05</v>
      </c>
    </row>
    <row r="231" spans="1:7" x14ac:dyDescent="0.35">
      <c r="A231" s="64">
        <v>11.025</v>
      </c>
      <c r="B231" s="7" t="s">
        <v>240</v>
      </c>
      <c r="C231" s="17">
        <v>1.3</v>
      </c>
      <c r="D231" s="36">
        <v>9.65</v>
      </c>
      <c r="E231" s="76">
        <v>5.97</v>
      </c>
      <c r="F231" s="76">
        <v>3.68</v>
      </c>
      <c r="G231">
        <v>0.05</v>
      </c>
    </row>
    <row r="232" spans="1:7" x14ac:dyDescent="0.35">
      <c r="A232" s="64">
        <v>11.026</v>
      </c>
      <c r="B232" s="7" t="s">
        <v>241</v>
      </c>
      <c r="C232" s="17">
        <v>2.7</v>
      </c>
      <c r="D232" s="36">
        <v>4.41</v>
      </c>
      <c r="E232" s="76">
        <v>3.26</v>
      </c>
      <c r="F232" s="76">
        <v>1.1599999999999999</v>
      </c>
      <c r="G232">
        <v>0.05</v>
      </c>
    </row>
    <row r="233" spans="1:7" x14ac:dyDescent="0.35">
      <c r="A233" s="64">
        <v>11.026999999999999</v>
      </c>
      <c r="B233" s="7" t="s">
        <v>242</v>
      </c>
      <c r="C233" s="17">
        <v>95</v>
      </c>
      <c r="D233" s="43">
        <v>17.8</v>
      </c>
      <c r="E233" s="85">
        <v>17.600000000000001</v>
      </c>
      <c r="F233" s="25">
        <v>0.13500000000000001</v>
      </c>
      <c r="G233">
        <v>0.05</v>
      </c>
    </row>
    <row r="234" spans="1:7" x14ac:dyDescent="0.35">
      <c r="A234" s="48" t="s">
        <v>243</v>
      </c>
      <c r="B234" s="6" t="s">
        <v>244</v>
      </c>
      <c r="C234" s="13" t="s">
        <v>287</v>
      </c>
      <c r="D234" s="34"/>
      <c r="E234" s="75"/>
      <c r="F234" s="89"/>
      <c r="G234">
        <v>0.05</v>
      </c>
    </row>
    <row r="235" spans="1:7" x14ac:dyDescent="0.35">
      <c r="A235" s="66">
        <v>12.000999999999999</v>
      </c>
      <c r="B235" s="7" t="s">
        <v>245</v>
      </c>
      <c r="C235" s="17" t="s">
        <v>287</v>
      </c>
      <c r="D235" s="43">
        <v>77.599999999999994</v>
      </c>
      <c r="E235" s="85">
        <v>74.3</v>
      </c>
      <c r="F235" s="76">
        <v>3.27</v>
      </c>
      <c r="G235">
        <v>0.05</v>
      </c>
    </row>
    <row r="236" spans="1:7" x14ac:dyDescent="0.35">
      <c r="A236" s="66">
        <v>12.002000000000001</v>
      </c>
      <c r="B236" s="7" t="s">
        <v>246</v>
      </c>
      <c r="C236" s="17" t="s">
        <v>287</v>
      </c>
      <c r="D236" s="43">
        <v>97.7</v>
      </c>
      <c r="E236" s="85">
        <v>92.1</v>
      </c>
      <c r="F236" s="76">
        <v>5.62</v>
      </c>
      <c r="G236">
        <v>0.05</v>
      </c>
    </row>
    <row r="237" spans="1:7" x14ac:dyDescent="0.35">
      <c r="A237" s="66">
        <v>12.003</v>
      </c>
      <c r="B237" s="7" t="s">
        <v>412</v>
      </c>
      <c r="C237" s="17" t="s">
        <v>287</v>
      </c>
      <c r="D237" s="43">
        <v>43</v>
      </c>
      <c r="E237" s="85">
        <v>35.299999999999997</v>
      </c>
      <c r="F237" s="76">
        <v>7.73</v>
      </c>
      <c r="G237">
        <v>0.05</v>
      </c>
    </row>
    <row r="238" spans="1:7" x14ac:dyDescent="0.35">
      <c r="A238" s="66">
        <v>12.004</v>
      </c>
      <c r="B238" s="7" t="s">
        <v>248</v>
      </c>
      <c r="C238" s="17" t="s">
        <v>287</v>
      </c>
      <c r="D238" s="164">
        <v>32.4</v>
      </c>
      <c r="E238" s="165">
        <v>27</v>
      </c>
      <c r="F238" s="166">
        <v>5.4</v>
      </c>
      <c r="G238">
        <v>0.05</v>
      </c>
    </row>
    <row r="239" spans="1:7" ht="15" x14ac:dyDescent="0.35">
      <c r="A239" s="67" t="s">
        <v>249</v>
      </c>
      <c r="B239" s="6" t="s">
        <v>250</v>
      </c>
      <c r="C239" s="13" t="s">
        <v>288</v>
      </c>
      <c r="D239" s="34"/>
      <c r="E239" s="75"/>
      <c r="F239" s="75"/>
      <c r="G239">
        <v>0.05</v>
      </c>
    </row>
    <row r="240" spans="1:7" x14ac:dyDescent="0.35">
      <c r="A240" s="66">
        <v>13.000999999999999</v>
      </c>
      <c r="B240" s="7" t="s">
        <v>251</v>
      </c>
      <c r="C240" s="16">
        <v>1050</v>
      </c>
      <c r="D240" s="36">
        <v>7.94</v>
      </c>
      <c r="E240" s="76">
        <v>4.91</v>
      </c>
      <c r="F240" s="76">
        <v>3.03</v>
      </c>
      <c r="G240">
        <v>0.05</v>
      </c>
    </row>
    <row r="241" spans="1:7" x14ac:dyDescent="0.35">
      <c r="A241" s="66">
        <v>13.005000000000001</v>
      </c>
      <c r="B241" s="7" t="s">
        <v>252</v>
      </c>
      <c r="C241" s="16">
        <v>7850</v>
      </c>
      <c r="D241" s="36">
        <v>1.51</v>
      </c>
      <c r="E241" s="76">
        <v>1.51</v>
      </c>
      <c r="F241" s="76">
        <v>0</v>
      </c>
      <c r="G241">
        <v>0.05</v>
      </c>
    </row>
    <row r="242" spans="1:7" x14ac:dyDescent="0.35">
      <c r="A242" s="66">
        <v>13.002000000000001</v>
      </c>
      <c r="B242" s="7" t="s">
        <v>253</v>
      </c>
      <c r="C242" s="16">
        <v>960</v>
      </c>
      <c r="D242" s="36">
        <v>5.41</v>
      </c>
      <c r="E242" s="76">
        <v>2.38</v>
      </c>
      <c r="F242" s="76">
        <v>3.03</v>
      </c>
      <c r="G242">
        <v>0.05</v>
      </c>
    </row>
    <row r="243" spans="1:7" x14ac:dyDescent="0.35">
      <c r="A243" s="66">
        <v>13.003</v>
      </c>
      <c r="B243" s="7" t="s">
        <v>254</v>
      </c>
      <c r="C243" s="16">
        <v>910</v>
      </c>
      <c r="D243" s="36">
        <v>5.43</v>
      </c>
      <c r="E243" s="76">
        <v>2.4</v>
      </c>
      <c r="F243" s="76">
        <v>3.03</v>
      </c>
      <c r="G243">
        <v>0.05</v>
      </c>
    </row>
    <row r="244" spans="1:7" x14ac:dyDescent="0.35">
      <c r="A244" s="60">
        <v>13.00301</v>
      </c>
      <c r="B244" s="4" t="s">
        <v>255</v>
      </c>
      <c r="C244" s="15">
        <v>910</v>
      </c>
      <c r="D244" s="33">
        <v>4.5999999999999996</v>
      </c>
      <c r="E244" s="74">
        <v>1.57</v>
      </c>
      <c r="F244" s="83">
        <v>3.03</v>
      </c>
      <c r="G244">
        <v>0.05</v>
      </c>
    </row>
    <row r="245" spans="1:7" x14ac:dyDescent="0.35">
      <c r="A245" s="66">
        <v>13.004</v>
      </c>
      <c r="B245" s="7" t="s">
        <v>256</v>
      </c>
      <c r="C245" s="16">
        <v>1390</v>
      </c>
      <c r="D245" s="36">
        <v>4.42</v>
      </c>
      <c r="E245" s="76">
        <v>2.38</v>
      </c>
      <c r="F245" s="76">
        <v>2.04</v>
      </c>
      <c r="G245">
        <v>0.05</v>
      </c>
    </row>
    <row r="246" spans="1:7" ht="15" x14ac:dyDescent="0.35">
      <c r="A246" s="67" t="s">
        <v>257</v>
      </c>
      <c r="B246" s="6" t="s">
        <v>258</v>
      </c>
      <c r="C246" s="13" t="s">
        <v>289</v>
      </c>
      <c r="D246" s="34"/>
      <c r="E246" s="75"/>
      <c r="F246" s="75"/>
      <c r="G246">
        <v>0.05</v>
      </c>
    </row>
    <row r="247" spans="1:7" x14ac:dyDescent="0.35">
      <c r="A247" s="66">
        <v>14.002000000000001</v>
      </c>
      <c r="B247" s="7" t="s">
        <v>259</v>
      </c>
      <c r="C247" s="25">
        <v>0.3</v>
      </c>
      <c r="D247" s="35">
        <v>1.6</v>
      </c>
      <c r="E247" s="25">
        <v>0.877</v>
      </c>
      <c r="F247" s="25">
        <v>0.71899999999999997</v>
      </c>
      <c r="G247">
        <v>0.05</v>
      </c>
    </row>
    <row r="248" spans="1:7" x14ac:dyDescent="0.35">
      <c r="A248" s="66">
        <v>14.000999999999999</v>
      </c>
      <c r="B248" s="7" t="s">
        <v>260</v>
      </c>
      <c r="C248" s="25">
        <v>0.3</v>
      </c>
      <c r="D248" s="35">
        <v>1.36</v>
      </c>
      <c r="E248" s="25">
        <v>0.64400000000000002</v>
      </c>
      <c r="F248" s="25">
        <v>0.71899999999999997</v>
      </c>
      <c r="G248">
        <v>0.05</v>
      </c>
    </row>
    <row r="249" spans="1:7" x14ac:dyDescent="0.35">
      <c r="A249" s="66">
        <v>14.003</v>
      </c>
      <c r="B249" s="7" t="s">
        <v>261</v>
      </c>
      <c r="C249" s="25">
        <v>0.25</v>
      </c>
      <c r="D249" s="35">
        <v>0.70599999999999996</v>
      </c>
      <c r="E249" s="25">
        <v>0.113</v>
      </c>
      <c r="F249" s="25">
        <v>0.59299999999999997</v>
      </c>
      <c r="G249">
        <v>0.05</v>
      </c>
    </row>
    <row r="250" spans="1:7" x14ac:dyDescent="0.35">
      <c r="A250" s="66">
        <v>14.004</v>
      </c>
      <c r="B250" s="7" t="s">
        <v>262</v>
      </c>
      <c r="C250" s="25" t="s">
        <v>287</v>
      </c>
      <c r="D250" s="36">
        <v>8.11</v>
      </c>
      <c r="E250" s="76">
        <v>8.11</v>
      </c>
      <c r="F250" s="17">
        <v>0</v>
      </c>
      <c r="G250">
        <v>0.05</v>
      </c>
    </row>
    <row r="251" spans="1:7" x14ac:dyDescent="0.35">
      <c r="A251" s="66">
        <v>14.005000000000001</v>
      </c>
      <c r="B251" s="7" t="s">
        <v>263</v>
      </c>
      <c r="C251" s="25" t="s">
        <v>287</v>
      </c>
      <c r="D251" s="36">
        <v>3.72</v>
      </c>
      <c r="E251" s="76">
        <v>3.72</v>
      </c>
      <c r="F251" s="17">
        <v>0</v>
      </c>
      <c r="G251">
        <v>0.05</v>
      </c>
    </row>
    <row r="252" spans="1:7" x14ac:dyDescent="0.35">
      <c r="A252" s="66">
        <v>14.006</v>
      </c>
      <c r="B252" s="7" t="s">
        <v>264</v>
      </c>
      <c r="C252" s="25" t="s">
        <v>287</v>
      </c>
      <c r="D252" s="36">
        <v>4.5</v>
      </c>
      <c r="E252" s="76">
        <v>4.5</v>
      </c>
      <c r="F252" s="17">
        <v>0</v>
      </c>
      <c r="G252">
        <v>0.05</v>
      </c>
    </row>
    <row r="253" spans="1:7" x14ac:dyDescent="0.35">
      <c r="A253" s="66">
        <v>14.007</v>
      </c>
      <c r="B253" s="7" t="s">
        <v>265</v>
      </c>
      <c r="C253" s="25" t="s">
        <v>287</v>
      </c>
      <c r="D253" s="35">
        <v>0.58199999999999996</v>
      </c>
      <c r="E253" s="25">
        <v>0.58199999999999996</v>
      </c>
      <c r="F253" s="17">
        <v>0</v>
      </c>
      <c r="G253">
        <v>0.05</v>
      </c>
    </row>
    <row r="254" spans="1:7" x14ac:dyDescent="0.35">
      <c r="A254" s="66">
        <v>14.007999999999999</v>
      </c>
      <c r="B254" s="7" t="s">
        <v>266</v>
      </c>
      <c r="C254" s="25" t="s">
        <v>287</v>
      </c>
      <c r="D254" s="36">
        <v>6.01</v>
      </c>
      <c r="E254" s="76">
        <v>6.01</v>
      </c>
      <c r="F254" s="17">
        <v>0</v>
      </c>
      <c r="G254">
        <v>0.05</v>
      </c>
    </row>
    <row r="255" spans="1:7" ht="15" x14ac:dyDescent="0.35">
      <c r="A255" s="67" t="s">
        <v>267</v>
      </c>
      <c r="B255" s="6" t="s">
        <v>268</v>
      </c>
      <c r="C255" s="13" t="s">
        <v>288</v>
      </c>
      <c r="D255" s="34"/>
      <c r="E255" s="75"/>
      <c r="F255" s="75"/>
      <c r="G255">
        <v>0.05</v>
      </c>
    </row>
    <row r="256" spans="1:7" x14ac:dyDescent="0.35">
      <c r="A256" s="66">
        <v>15.000999999999999</v>
      </c>
      <c r="B256" s="7" t="s">
        <v>269</v>
      </c>
      <c r="C256" s="16">
        <v>1180</v>
      </c>
      <c r="D256" s="43">
        <v>11.7</v>
      </c>
      <c r="E256" s="76">
        <v>8.68</v>
      </c>
      <c r="F256" s="76">
        <v>3.03</v>
      </c>
      <c r="G256">
        <v>0.05</v>
      </c>
    </row>
    <row r="257" spans="1:7" x14ac:dyDescent="0.35">
      <c r="A257" s="66">
        <v>15.002000000000001</v>
      </c>
      <c r="B257" s="7" t="s">
        <v>270</v>
      </c>
      <c r="C257" s="16">
        <v>1360</v>
      </c>
      <c r="D257" s="36">
        <v>9.6</v>
      </c>
      <c r="E257" s="76">
        <v>8.89</v>
      </c>
      <c r="F257" s="25">
        <v>0.71399999999999997</v>
      </c>
      <c r="G257">
        <v>0.05</v>
      </c>
    </row>
    <row r="258" spans="1:7" x14ac:dyDescent="0.35">
      <c r="A258" s="66">
        <v>15.003</v>
      </c>
      <c r="B258" s="7" t="s">
        <v>271</v>
      </c>
      <c r="C258" s="16">
        <v>1200</v>
      </c>
      <c r="D258" s="43">
        <v>11.5</v>
      </c>
      <c r="E258" s="76">
        <v>8.49</v>
      </c>
      <c r="F258" s="76">
        <v>3.03</v>
      </c>
      <c r="G258">
        <v>0.05</v>
      </c>
    </row>
    <row r="259" spans="1:7" x14ac:dyDescent="0.35">
      <c r="A259" s="66">
        <v>15.004</v>
      </c>
      <c r="B259" s="7" t="s">
        <v>272</v>
      </c>
      <c r="C259" s="14">
        <v>1500</v>
      </c>
      <c r="D259" s="37">
        <v>8.85</v>
      </c>
      <c r="E259" s="77">
        <v>6.87</v>
      </c>
      <c r="F259" s="12">
        <v>1.98</v>
      </c>
      <c r="G259">
        <v>0.05</v>
      </c>
    </row>
    <row r="260" spans="1:7" x14ac:dyDescent="0.35">
      <c r="A260" s="66">
        <v>15.005000000000001</v>
      </c>
      <c r="B260" s="7" t="s">
        <v>273</v>
      </c>
      <c r="C260" s="16">
        <v>1050</v>
      </c>
      <c r="D260" s="36">
        <v>6.68</v>
      </c>
      <c r="E260" s="76">
        <v>3.64</v>
      </c>
      <c r="F260" s="17">
        <v>3.03</v>
      </c>
      <c r="G260">
        <v>0.05</v>
      </c>
    </row>
    <row r="261" spans="1:7" x14ac:dyDescent="0.35">
      <c r="A261" s="69">
        <v>21</v>
      </c>
      <c r="B261" s="2" t="s">
        <v>393</v>
      </c>
      <c r="C261" s="11" t="s">
        <v>287</v>
      </c>
      <c r="D261" s="27"/>
      <c r="E261" s="71"/>
      <c r="F261" s="71"/>
      <c r="G261">
        <v>0.05</v>
      </c>
    </row>
    <row r="262" spans="1:7" x14ac:dyDescent="0.35">
      <c r="A262" s="68">
        <v>21.001000000000001</v>
      </c>
      <c r="B262" s="3" t="s">
        <v>274</v>
      </c>
      <c r="C262" s="12" t="s">
        <v>287</v>
      </c>
      <c r="D262" s="40">
        <v>23.7</v>
      </c>
      <c r="E262" s="77">
        <v>16</v>
      </c>
      <c r="F262" s="77">
        <v>7.68</v>
      </c>
      <c r="G262">
        <v>0.05</v>
      </c>
    </row>
    <row r="263" spans="1:7" x14ac:dyDescent="0.35">
      <c r="A263" s="68">
        <v>21.001999999999999</v>
      </c>
      <c r="B263" s="3" t="s">
        <v>275</v>
      </c>
      <c r="C263" s="12" t="s">
        <v>287</v>
      </c>
      <c r="D263" s="40">
        <v>323</v>
      </c>
      <c r="E263" s="77">
        <v>323</v>
      </c>
      <c r="F263" s="77">
        <v>0</v>
      </c>
      <c r="G263">
        <v>0.05</v>
      </c>
    </row>
    <row r="264" spans="1:7" x14ac:dyDescent="0.35">
      <c r="A264" s="68">
        <v>21.003</v>
      </c>
      <c r="B264" s="3" t="s">
        <v>276</v>
      </c>
      <c r="C264" s="12" t="s">
        <v>287</v>
      </c>
      <c r="D264" s="40">
        <v>50.2</v>
      </c>
      <c r="E264" s="77">
        <v>48.6</v>
      </c>
      <c r="F264" s="77">
        <v>1.57</v>
      </c>
      <c r="G264">
        <v>0.05</v>
      </c>
    </row>
    <row r="265" spans="1:7" x14ac:dyDescent="0.35">
      <c r="A265" s="68">
        <v>21.004000000000001</v>
      </c>
      <c r="B265" s="3" t="s">
        <v>277</v>
      </c>
      <c r="C265" s="12" t="s">
        <v>287</v>
      </c>
      <c r="D265" s="40">
        <v>94</v>
      </c>
      <c r="E265" s="77">
        <v>77.099999999999994</v>
      </c>
      <c r="F265" s="77">
        <v>16.899999999999999</v>
      </c>
      <c r="G265">
        <v>0.05</v>
      </c>
    </row>
    <row r="266" spans="1:7" x14ac:dyDescent="0.35">
      <c r="A266" s="68">
        <v>21.004999999999999</v>
      </c>
      <c r="B266" s="3" t="s">
        <v>278</v>
      </c>
      <c r="C266" s="12" t="s">
        <v>287</v>
      </c>
      <c r="D266" s="40">
        <v>23.9</v>
      </c>
      <c r="E266" s="77">
        <v>21.4</v>
      </c>
      <c r="F266" s="77">
        <v>2.5099999999999998</v>
      </c>
      <c r="G266">
        <v>0.05</v>
      </c>
    </row>
    <row r="267" spans="1:7" x14ac:dyDescent="0.35">
      <c r="A267" s="68">
        <v>21.006</v>
      </c>
      <c r="B267" s="3" t="s">
        <v>279</v>
      </c>
      <c r="C267" s="12" t="s">
        <v>287</v>
      </c>
      <c r="D267" s="40">
        <v>11.9</v>
      </c>
      <c r="E267" s="77">
        <v>11.7</v>
      </c>
      <c r="F267" s="77">
        <v>0.23699999999999999</v>
      </c>
      <c r="G267">
        <v>0.05</v>
      </c>
    </row>
    <row r="268" spans="1:7" x14ac:dyDescent="0.35">
      <c r="A268" s="68">
        <v>21.007000000000001</v>
      </c>
      <c r="B268" s="3" t="s">
        <v>280</v>
      </c>
      <c r="C268" s="12" t="s">
        <v>287</v>
      </c>
      <c r="D268" s="40">
        <v>36.299999999999997</v>
      </c>
      <c r="E268" s="77">
        <v>35.6</v>
      </c>
      <c r="F268" s="77">
        <v>0.745</v>
      </c>
      <c r="G268">
        <v>0.05</v>
      </c>
    </row>
    <row r="269" spans="1:7" x14ac:dyDescent="0.35">
      <c r="A269" s="68">
        <v>21.007999999999999</v>
      </c>
      <c r="B269" s="3" t="s">
        <v>281</v>
      </c>
      <c r="C269" s="12" t="s">
        <v>287</v>
      </c>
      <c r="D269" s="40">
        <v>149</v>
      </c>
      <c r="E269" s="77">
        <v>132</v>
      </c>
      <c r="F269" s="77">
        <v>17.100000000000001</v>
      </c>
      <c r="G269">
        <v>0.05</v>
      </c>
    </row>
    <row r="270" spans="1:7" x14ac:dyDescent="0.35">
      <c r="A270" s="68">
        <v>21.009</v>
      </c>
      <c r="B270" s="3" t="s">
        <v>282</v>
      </c>
      <c r="C270" s="12" t="s">
        <v>287</v>
      </c>
      <c r="D270" s="40">
        <v>481</v>
      </c>
      <c r="E270" s="77">
        <v>409</v>
      </c>
      <c r="F270" s="77">
        <v>71.8</v>
      </c>
      <c r="G270">
        <v>0.05</v>
      </c>
    </row>
    <row r="271" spans="1:7" x14ac:dyDescent="0.35">
      <c r="A271" s="68">
        <v>21.01</v>
      </c>
      <c r="B271" s="3" t="s">
        <v>283</v>
      </c>
      <c r="C271" s="12" t="s">
        <v>287</v>
      </c>
      <c r="D271" s="40">
        <v>2250</v>
      </c>
      <c r="E271" s="77">
        <v>2220</v>
      </c>
      <c r="F271" s="77">
        <v>29.6</v>
      </c>
      <c r="G271">
        <v>0.05</v>
      </c>
    </row>
    <row r="272" spans="1:7" x14ac:dyDescent="0.35">
      <c r="A272" s="68">
        <v>21.010999999999999</v>
      </c>
      <c r="B272" s="3" t="s">
        <v>284</v>
      </c>
      <c r="C272" s="12" t="s">
        <v>287</v>
      </c>
      <c r="D272" s="40">
        <v>697</v>
      </c>
      <c r="E272" s="77">
        <v>578</v>
      </c>
      <c r="F272" s="77">
        <v>119</v>
      </c>
      <c r="G272">
        <v>0.05</v>
      </c>
    </row>
    <row r="273" spans="1:7" x14ac:dyDescent="0.35">
      <c r="A273" s="68">
        <v>21.012</v>
      </c>
      <c r="B273" s="3" t="s">
        <v>285</v>
      </c>
      <c r="C273" s="12" t="s">
        <v>287</v>
      </c>
      <c r="D273" s="40">
        <v>46.5</v>
      </c>
      <c r="E273" s="77">
        <v>41.9</v>
      </c>
      <c r="F273" s="77">
        <v>4.57</v>
      </c>
      <c r="G273">
        <v>0.05</v>
      </c>
    </row>
    <row r="274" spans="1:7" x14ac:dyDescent="0.35">
      <c r="A274" s="68">
        <v>21.013000000000002</v>
      </c>
      <c r="B274" s="3" t="s">
        <v>286</v>
      </c>
      <c r="C274" s="12" t="s">
        <v>287</v>
      </c>
      <c r="D274" s="40">
        <v>37.1</v>
      </c>
      <c r="E274" s="77">
        <v>30.7</v>
      </c>
      <c r="F274" s="77">
        <v>6.39</v>
      </c>
      <c r="G274">
        <v>0.05</v>
      </c>
    </row>
  </sheetData>
  <conditionalFormatting sqref="D37 D46:D63 D65:D81 D110:D112 D126 D154:D158 D160:D177 D179:D190 D235:D237 D240:D245 D247:D254 D256:D260 D201:D202 D141:D142 D139 D137 D135 D144 D146:D152 D131:D133 D129 D204:D218 D222:D233 D83:D87 D262:D274 D39:D44 D192:D199 D114:D124 D89:D108">
    <cfRule type="cellIs" dxfId="229" priority="241" operator="equal">
      <formula>0</formula>
    </cfRule>
    <cfRule type="cellIs" dxfId="228" priority="242" operator="greaterThan">
      <formula>100</formula>
    </cfRule>
    <cfRule type="cellIs" dxfId="227" priority="243" operator="between">
      <formula>10</formula>
      <formula>100</formula>
    </cfRule>
    <cfRule type="cellIs" dxfId="226" priority="244" operator="between">
      <formula>1</formula>
      <formula>10</formula>
    </cfRule>
    <cfRule type="cellIs" dxfId="225" priority="245" operator="between">
      <formula>0.00000001</formula>
      <formula>1</formula>
    </cfRule>
  </conditionalFormatting>
  <conditionalFormatting sqref="D200">
    <cfRule type="cellIs" dxfId="224" priority="236" operator="equal">
      <formula>0</formula>
    </cfRule>
    <cfRule type="cellIs" dxfId="223" priority="237" operator="greaterThan">
      <formula>100</formula>
    </cfRule>
    <cfRule type="cellIs" dxfId="222" priority="238" operator="between">
      <formula>10</formula>
      <formula>100</formula>
    </cfRule>
    <cfRule type="cellIs" dxfId="221" priority="239" operator="between">
      <formula>1</formula>
      <formula>10</formula>
    </cfRule>
    <cfRule type="cellIs" dxfId="220" priority="240" operator="between">
      <formula>0.00000001</formula>
      <formula>1</formula>
    </cfRule>
  </conditionalFormatting>
  <conditionalFormatting sqref="D140">
    <cfRule type="cellIs" dxfId="219" priority="231" operator="equal">
      <formula>0</formula>
    </cfRule>
    <cfRule type="cellIs" dxfId="218" priority="232" operator="greaterThan">
      <formula>100</formula>
    </cfRule>
    <cfRule type="cellIs" dxfId="217" priority="233" operator="between">
      <formula>10</formula>
      <formula>100</formula>
    </cfRule>
    <cfRule type="cellIs" dxfId="216" priority="234" operator="between">
      <formula>1</formula>
      <formula>10</formula>
    </cfRule>
    <cfRule type="cellIs" dxfId="215" priority="235" operator="between">
      <formula>0.00000001</formula>
      <formula>1</formula>
    </cfRule>
  </conditionalFormatting>
  <conditionalFormatting sqref="D138">
    <cfRule type="cellIs" dxfId="214" priority="226" operator="equal">
      <formula>0</formula>
    </cfRule>
    <cfRule type="cellIs" dxfId="213" priority="227" operator="greaterThan">
      <formula>100</formula>
    </cfRule>
    <cfRule type="cellIs" dxfId="212" priority="228" operator="between">
      <formula>10</formula>
      <formula>100</formula>
    </cfRule>
    <cfRule type="cellIs" dxfId="211" priority="229" operator="between">
      <formula>1</formula>
      <formula>10</formula>
    </cfRule>
    <cfRule type="cellIs" dxfId="210" priority="230" operator="between">
      <formula>0.00000001</formula>
      <formula>1</formula>
    </cfRule>
  </conditionalFormatting>
  <conditionalFormatting sqref="D136">
    <cfRule type="cellIs" dxfId="209" priority="221" operator="equal">
      <formula>0</formula>
    </cfRule>
    <cfRule type="cellIs" dxfId="208" priority="222" operator="greaterThan">
      <formula>100</formula>
    </cfRule>
    <cfRule type="cellIs" dxfId="207" priority="223" operator="between">
      <formula>10</formula>
      <formula>100</formula>
    </cfRule>
    <cfRule type="cellIs" dxfId="206" priority="224" operator="between">
      <formula>1</formula>
      <formula>10</formula>
    </cfRule>
    <cfRule type="cellIs" dxfId="205" priority="225" operator="between">
      <formula>0.00000001</formula>
      <formula>1</formula>
    </cfRule>
  </conditionalFormatting>
  <conditionalFormatting sqref="D134">
    <cfRule type="cellIs" dxfId="204" priority="216" operator="equal">
      <formula>0</formula>
    </cfRule>
    <cfRule type="cellIs" dxfId="203" priority="217" operator="greaterThan">
      <formula>100</formula>
    </cfRule>
    <cfRule type="cellIs" dxfId="202" priority="218" operator="between">
      <formula>10</formula>
      <formula>100</formula>
    </cfRule>
    <cfRule type="cellIs" dxfId="201" priority="219" operator="between">
      <formula>1</formula>
      <formula>10</formula>
    </cfRule>
    <cfRule type="cellIs" dxfId="200" priority="220" operator="between">
      <formula>0.00000001</formula>
      <formula>1</formula>
    </cfRule>
  </conditionalFormatting>
  <conditionalFormatting sqref="D143">
    <cfRule type="cellIs" dxfId="199" priority="211" operator="equal">
      <formula>0</formula>
    </cfRule>
    <cfRule type="cellIs" dxfId="198" priority="212" operator="greaterThan">
      <formula>100</formula>
    </cfRule>
    <cfRule type="cellIs" dxfId="197" priority="213" operator="between">
      <formula>10</formula>
      <formula>100</formula>
    </cfRule>
    <cfRule type="cellIs" dxfId="196" priority="214" operator="between">
      <formula>1</formula>
      <formula>10</formula>
    </cfRule>
    <cfRule type="cellIs" dxfId="195" priority="215" operator="between">
      <formula>0.00000001</formula>
      <formula>1</formula>
    </cfRule>
  </conditionalFormatting>
  <conditionalFormatting sqref="D145">
    <cfRule type="cellIs" dxfId="194" priority="206" operator="equal">
      <formula>0</formula>
    </cfRule>
    <cfRule type="cellIs" dxfId="193" priority="207" operator="greaterThan">
      <formula>100</formula>
    </cfRule>
    <cfRule type="cellIs" dxfId="192" priority="208" operator="between">
      <formula>10</formula>
      <formula>100</formula>
    </cfRule>
    <cfRule type="cellIs" dxfId="191" priority="209" operator="between">
      <formula>1</formula>
      <formula>10</formula>
    </cfRule>
    <cfRule type="cellIs" dxfId="190" priority="210" operator="between">
      <formula>0.00000001</formula>
      <formula>1</formula>
    </cfRule>
  </conditionalFormatting>
  <conditionalFormatting sqref="D130">
    <cfRule type="cellIs" dxfId="189" priority="201" operator="equal">
      <formula>0</formula>
    </cfRule>
    <cfRule type="cellIs" dxfId="188" priority="202" operator="greaterThan">
      <formula>100</formula>
    </cfRule>
    <cfRule type="cellIs" dxfId="187" priority="203" operator="between">
      <formula>10</formula>
      <formula>100</formula>
    </cfRule>
    <cfRule type="cellIs" dxfId="186" priority="204" operator="between">
      <formula>1</formula>
      <formula>10</formula>
    </cfRule>
    <cfRule type="cellIs" dxfId="185" priority="205" operator="between">
      <formula>0.00000001</formula>
      <formula>1</formula>
    </cfRule>
  </conditionalFormatting>
  <conditionalFormatting sqref="D128">
    <cfRule type="cellIs" dxfId="184" priority="196" operator="equal">
      <formula>0</formula>
    </cfRule>
    <cfRule type="cellIs" dxfId="183" priority="197" operator="greaterThan">
      <formula>100</formula>
    </cfRule>
    <cfRule type="cellIs" dxfId="182" priority="198" operator="between">
      <formula>10</formula>
      <formula>100</formula>
    </cfRule>
    <cfRule type="cellIs" dxfId="181" priority="199" operator="between">
      <formula>1</formula>
      <formula>10</formula>
    </cfRule>
    <cfRule type="cellIs" dxfId="180" priority="200" operator="between">
      <formula>0.00000001</formula>
      <formula>1</formula>
    </cfRule>
  </conditionalFormatting>
  <conditionalFormatting sqref="D219:D221">
    <cfRule type="cellIs" dxfId="179" priority="191" operator="equal">
      <formula>0</formula>
    </cfRule>
    <cfRule type="cellIs" dxfId="178" priority="192" operator="greaterThan">
      <formula>100</formula>
    </cfRule>
    <cfRule type="cellIs" dxfId="177" priority="193" operator="between">
      <formula>10</formula>
      <formula>100</formula>
    </cfRule>
    <cfRule type="cellIs" dxfId="176" priority="194" operator="between">
      <formula>1</formula>
      <formula>10</formula>
    </cfRule>
    <cfRule type="cellIs" dxfId="175" priority="195" operator="between">
      <formula>0.00000001</formula>
      <formula>1</formula>
    </cfRule>
  </conditionalFormatting>
  <conditionalFormatting sqref="E37 E46:E63 E65:E81 E110:E112 E126 E154:E158 E160:E177 E179:E190 E235:E237 E240:E245 E247:E254 E256:E260 E201:E202 E141:E142 E139 E137 E135 E144 E146:E152 E131:E133 E129 E204:E218 E222:E233 E83:E87 E262:E274 E39:E44 E192:E199 E114:E124 E89:E108">
    <cfRule type="cellIs" dxfId="174" priority="186" operator="equal">
      <formula>0</formula>
    </cfRule>
    <cfRule type="cellIs" dxfId="173" priority="187" operator="greaterThan">
      <formula>100</formula>
    </cfRule>
    <cfRule type="cellIs" dxfId="172" priority="188" operator="between">
      <formula>10</formula>
      <formula>100</formula>
    </cfRule>
    <cfRule type="cellIs" dxfId="171" priority="189" operator="between">
      <formula>1</formula>
      <formula>10</formula>
    </cfRule>
    <cfRule type="cellIs" dxfId="170" priority="190" operator="between">
      <formula>0.00000001</formula>
      <formula>1</formula>
    </cfRule>
  </conditionalFormatting>
  <conditionalFormatting sqref="E200">
    <cfRule type="cellIs" dxfId="169" priority="181" operator="equal">
      <formula>0</formula>
    </cfRule>
    <cfRule type="cellIs" dxfId="168" priority="182" operator="greaterThan">
      <formula>100</formula>
    </cfRule>
    <cfRule type="cellIs" dxfId="167" priority="183" operator="between">
      <formula>10</formula>
      <formula>100</formula>
    </cfRule>
    <cfRule type="cellIs" dxfId="166" priority="184" operator="between">
      <formula>1</formula>
      <formula>10</formula>
    </cfRule>
    <cfRule type="cellIs" dxfId="165" priority="185" operator="between">
      <formula>0.00000001</formula>
      <formula>1</formula>
    </cfRule>
  </conditionalFormatting>
  <conditionalFormatting sqref="E140">
    <cfRule type="cellIs" dxfId="164" priority="176" operator="equal">
      <formula>0</formula>
    </cfRule>
    <cfRule type="cellIs" dxfId="163" priority="177" operator="greaterThan">
      <formula>100</formula>
    </cfRule>
    <cfRule type="cellIs" dxfId="162" priority="178" operator="between">
      <formula>10</formula>
      <formula>100</formula>
    </cfRule>
    <cfRule type="cellIs" dxfId="161" priority="179" operator="between">
      <formula>1</formula>
      <formula>10</formula>
    </cfRule>
    <cfRule type="cellIs" dxfId="160" priority="180" operator="between">
      <formula>0.00000001</formula>
      <formula>1</formula>
    </cfRule>
  </conditionalFormatting>
  <conditionalFormatting sqref="E138">
    <cfRule type="cellIs" dxfId="159" priority="171" operator="equal">
      <formula>0</formula>
    </cfRule>
    <cfRule type="cellIs" dxfId="158" priority="172" operator="greaterThan">
      <formula>100</formula>
    </cfRule>
    <cfRule type="cellIs" dxfId="157" priority="173" operator="between">
      <formula>10</formula>
      <formula>100</formula>
    </cfRule>
    <cfRule type="cellIs" dxfId="156" priority="174" operator="between">
      <formula>1</formula>
      <formula>10</formula>
    </cfRule>
    <cfRule type="cellIs" dxfId="155" priority="175" operator="between">
      <formula>0.00000001</formula>
      <formula>1</formula>
    </cfRule>
  </conditionalFormatting>
  <conditionalFormatting sqref="E136">
    <cfRule type="cellIs" dxfId="154" priority="166" operator="equal">
      <formula>0</formula>
    </cfRule>
    <cfRule type="cellIs" dxfId="153" priority="167" operator="greaterThan">
      <formula>100</formula>
    </cfRule>
    <cfRule type="cellIs" dxfId="152" priority="168" operator="between">
      <formula>10</formula>
      <formula>100</formula>
    </cfRule>
    <cfRule type="cellIs" dxfId="151" priority="169" operator="between">
      <formula>1</formula>
      <formula>10</formula>
    </cfRule>
    <cfRule type="cellIs" dxfId="150" priority="170" operator="between">
      <formula>0.00000001</formula>
      <formula>1</formula>
    </cfRule>
  </conditionalFormatting>
  <conditionalFormatting sqref="E134">
    <cfRule type="cellIs" dxfId="149" priority="161" operator="equal">
      <formula>0</formula>
    </cfRule>
    <cfRule type="cellIs" dxfId="148" priority="162" operator="greaterThan">
      <formula>100</formula>
    </cfRule>
    <cfRule type="cellIs" dxfId="147" priority="163" operator="between">
      <formula>10</formula>
      <formula>100</formula>
    </cfRule>
    <cfRule type="cellIs" dxfId="146" priority="164" operator="between">
      <formula>1</formula>
      <formula>10</formula>
    </cfRule>
    <cfRule type="cellIs" dxfId="145" priority="165" operator="between">
      <formula>0.00000001</formula>
      <formula>1</formula>
    </cfRule>
  </conditionalFormatting>
  <conditionalFormatting sqref="E143">
    <cfRule type="cellIs" dxfId="144" priority="156" operator="equal">
      <formula>0</formula>
    </cfRule>
    <cfRule type="cellIs" dxfId="143" priority="157" operator="greaterThan">
      <formula>100</formula>
    </cfRule>
    <cfRule type="cellIs" dxfId="142" priority="158" operator="between">
      <formula>10</formula>
      <formula>100</formula>
    </cfRule>
    <cfRule type="cellIs" dxfId="141" priority="159" operator="between">
      <formula>1</formula>
      <formula>10</formula>
    </cfRule>
    <cfRule type="cellIs" dxfId="140" priority="160" operator="between">
      <formula>0.00000001</formula>
      <formula>1</formula>
    </cfRule>
  </conditionalFormatting>
  <conditionalFormatting sqref="E145">
    <cfRule type="cellIs" dxfId="139" priority="151" operator="equal">
      <formula>0</formula>
    </cfRule>
    <cfRule type="cellIs" dxfId="138" priority="152" operator="greaterThan">
      <formula>100</formula>
    </cfRule>
    <cfRule type="cellIs" dxfId="137" priority="153" operator="between">
      <formula>10</formula>
      <formula>100</formula>
    </cfRule>
    <cfRule type="cellIs" dxfId="136" priority="154" operator="between">
      <formula>1</formula>
      <formula>10</formula>
    </cfRule>
    <cfRule type="cellIs" dxfId="135" priority="155" operator="between">
      <formula>0.00000001</formula>
      <formula>1</formula>
    </cfRule>
  </conditionalFormatting>
  <conditionalFormatting sqref="E130">
    <cfRule type="cellIs" dxfId="134" priority="146" operator="equal">
      <formula>0</formula>
    </cfRule>
    <cfRule type="cellIs" dxfId="133" priority="147" operator="greaterThan">
      <formula>100</formula>
    </cfRule>
    <cfRule type="cellIs" dxfId="132" priority="148" operator="between">
      <formula>10</formula>
      <formula>100</formula>
    </cfRule>
    <cfRule type="cellIs" dxfId="131" priority="149" operator="between">
      <formula>1</formula>
      <formula>10</formula>
    </cfRule>
    <cfRule type="cellIs" dxfId="130" priority="150" operator="between">
      <formula>0.00000001</formula>
      <formula>1</formula>
    </cfRule>
  </conditionalFormatting>
  <conditionalFormatting sqref="E128">
    <cfRule type="cellIs" dxfId="129" priority="141" operator="equal">
      <formula>0</formula>
    </cfRule>
    <cfRule type="cellIs" dxfId="128" priority="142" operator="greaterThan">
      <formula>100</formula>
    </cfRule>
    <cfRule type="cellIs" dxfId="127" priority="143" operator="between">
      <formula>10</formula>
      <formula>100</formula>
    </cfRule>
    <cfRule type="cellIs" dxfId="126" priority="144" operator="between">
      <formula>1</formula>
      <formula>10</formula>
    </cfRule>
    <cfRule type="cellIs" dxfId="125" priority="145" operator="between">
      <formula>0.00000001</formula>
      <formula>1</formula>
    </cfRule>
  </conditionalFormatting>
  <conditionalFormatting sqref="E219:E221">
    <cfRule type="cellIs" dxfId="124" priority="136" operator="equal">
      <formula>0</formula>
    </cfRule>
    <cfRule type="cellIs" dxfId="123" priority="137" operator="greaterThan">
      <formula>100</formula>
    </cfRule>
    <cfRule type="cellIs" dxfId="122" priority="138" operator="between">
      <formula>10</formula>
      <formula>100</formula>
    </cfRule>
    <cfRule type="cellIs" dxfId="121" priority="139" operator="between">
      <formula>1</formula>
      <formula>10</formula>
    </cfRule>
    <cfRule type="cellIs" dxfId="120" priority="140" operator="between">
      <formula>0.00000001</formula>
      <formula>1</formula>
    </cfRule>
  </conditionalFormatting>
  <conditionalFormatting sqref="F37 F46:F63 F65:F81 F110:F112 F126 F154:F158 F160:F177 F179:F190 F235:F237 F240:F245 F247:F254 F256:F260 F201:F202 F141:F142 F139 F137 F135 F144 F146:F152 F131:F133 F129 F204:F218 F222:F233 F83:F87 F262:F274 F39:F44 F192:F199 F114:F124 F89:F108">
    <cfRule type="cellIs" dxfId="119" priority="131" operator="equal">
      <formula>0</formula>
    </cfRule>
    <cfRule type="cellIs" dxfId="118" priority="132" operator="greaterThan">
      <formula>100</formula>
    </cfRule>
    <cfRule type="cellIs" dxfId="117" priority="133" operator="between">
      <formula>10</formula>
      <formula>100</formula>
    </cfRule>
    <cfRule type="cellIs" dxfId="116" priority="134" operator="between">
      <formula>1</formula>
      <formula>10</formula>
    </cfRule>
    <cfRule type="cellIs" dxfId="115" priority="135" operator="between">
      <formula>0.00000001</formula>
      <formula>1</formula>
    </cfRule>
  </conditionalFormatting>
  <conditionalFormatting sqref="F200">
    <cfRule type="cellIs" dxfId="114" priority="126" operator="equal">
      <formula>0</formula>
    </cfRule>
    <cfRule type="cellIs" dxfId="113" priority="127" operator="greaterThan">
      <formula>100</formula>
    </cfRule>
    <cfRule type="cellIs" dxfId="112" priority="128" operator="between">
      <formula>10</formula>
      <formula>100</formula>
    </cfRule>
    <cfRule type="cellIs" dxfId="111" priority="129" operator="between">
      <formula>1</formula>
      <formula>10</formula>
    </cfRule>
    <cfRule type="cellIs" dxfId="110" priority="130" operator="between">
      <formula>0.00000001</formula>
      <formula>1</formula>
    </cfRule>
  </conditionalFormatting>
  <conditionalFormatting sqref="F140">
    <cfRule type="cellIs" dxfId="109" priority="121" operator="equal">
      <formula>0</formula>
    </cfRule>
    <cfRule type="cellIs" dxfId="108" priority="122" operator="greaterThan">
      <formula>100</formula>
    </cfRule>
    <cfRule type="cellIs" dxfId="107" priority="123" operator="between">
      <formula>10</formula>
      <formula>100</formula>
    </cfRule>
    <cfRule type="cellIs" dxfId="106" priority="124" operator="between">
      <formula>1</formula>
      <formula>10</formula>
    </cfRule>
    <cfRule type="cellIs" dxfId="105" priority="125" operator="between">
      <formula>0.00000001</formula>
      <formula>1</formula>
    </cfRule>
  </conditionalFormatting>
  <conditionalFormatting sqref="F138">
    <cfRule type="cellIs" dxfId="104" priority="116" operator="equal">
      <formula>0</formula>
    </cfRule>
    <cfRule type="cellIs" dxfId="103" priority="117" operator="greaterThan">
      <formula>100</formula>
    </cfRule>
    <cfRule type="cellIs" dxfId="102" priority="118" operator="between">
      <formula>10</formula>
      <formula>100</formula>
    </cfRule>
    <cfRule type="cellIs" dxfId="101" priority="119" operator="between">
      <formula>1</formula>
      <formula>10</formula>
    </cfRule>
    <cfRule type="cellIs" dxfId="100" priority="120" operator="between">
      <formula>0.00000001</formula>
      <formula>1</formula>
    </cfRule>
  </conditionalFormatting>
  <conditionalFormatting sqref="F136">
    <cfRule type="cellIs" dxfId="99" priority="111" operator="equal">
      <formula>0</formula>
    </cfRule>
    <cfRule type="cellIs" dxfId="98" priority="112" operator="greaterThan">
      <formula>100</formula>
    </cfRule>
    <cfRule type="cellIs" dxfId="97" priority="113" operator="between">
      <formula>10</formula>
      <formula>100</formula>
    </cfRule>
    <cfRule type="cellIs" dxfId="96" priority="114" operator="between">
      <formula>1</formula>
      <formula>10</formula>
    </cfRule>
    <cfRule type="cellIs" dxfId="95" priority="115" operator="between">
      <formula>0.00000001</formula>
      <formula>1</formula>
    </cfRule>
  </conditionalFormatting>
  <conditionalFormatting sqref="F134">
    <cfRule type="cellIs" dxfId="94" priority="106" operator="equal">
      <formula>0</formula>
    </cfRule>
    <cfRule type="cellIs" dxfId="93" priority="107" operator="greaterThan">
      <formula>100</formula>
    </cfRule>
    <cfRule type="cellIs" dxfId="92" priority="108" operator="between">
      <formula>10</formula>
      <formula>100</formula>
    </cfRule>
    <cfRule type="cellIs" dxfId="91" priority="109" operator="between">
      <formula>1</formula>
      <formula>10</formula>
    </cfRule>
    <cfRule type="cellIs" dxfId="90" priority="110" operator="between">
      <formula>0.00000001</formula>
      <formula>1</formula>
    </cfRule>
  </conditionalFormatting>
  <conditionalFormatting sqref="F143">
    <cfRule type="cellIs" dxfId="89" priority="101" operator="equal">
      <formula>0</formula>
    </cfRule>
    <cfRule type="cellIs" dxfId="88" priority="102" operator="greaterThan">
      <formula>100</formula>
    </cfRule>
    <cfRule type="cellIs" dxfId="87" priority="103" operator="between">
      <formula>10</formula>
      <formula>100</formula>
    </cfRule>
    <cfRule type="cellIs" dxfId="86" priority="104" operator="between">
      <formula>1</formula>
      <formula>10</formula>
    </cfRule>
    <cfRule type="cellIs" dxfId="85" priority="105" operator="between">
      <formula>0.00000001</formula>
      <formula>1</formula>
    </cfRule>
  </conditionalFormatting>
  <conditionalFormatting sqref="F145">
    <cfRule type="cellIs" dxfId="84" priority="96" operator="equal">
      <formula>0</formula>
    </cfRule>
    <cfRule type="cellIs" dxfId="83" priority="97" operator="greaterThan">
      <formula>100</formula>
    </cfRule>
    <cfRule type="cellIs" dxfId="82" priority="98" operator="between">
      <formula>10</formula>
      <formula>100</formula>
    </cfRule>
    <cfRule type="cellIs" dxfId="81" priority="99" operator="between">
      <formula>1</formula>
      <formula>10</formula>
    </cfRule>
    <cfRule type="cellIs" dxfId="80" priority="100" operator="between">
      <formula>0.00000001</formula>
      <formula>1</formula>
    </cfRule>
  </conditionalFormatting>
  <conditionalFormatting sqref="F130">
    <cfRule type="cellIs" dxfId="79" priority="91" operator="equal">
      <formula>0</formula>
    </cfRule>
    <cfRule type="cellIs" dxfId="78" priority="92" operator="greaterThan">
      <formula>100</formula>
    </cfRule>
    <cfRule type="cellIs" dxfId="77" priority="93" operator="between">
      <formula>10</formula>
      <formula>100</formula>
    </cfRule>
    <cfRule type="cellIs" dxfId="76" priority="94" operator="between">
      <formula>1</formula>
      <formula>10</formula>
    </cfRule>
    <cfRule type="cellIs" dxfId="75" priority="95" operator="between">
      <formula>0.00000001</formula>
      <formula>1</formula>
    </cfRule>
  </conditionalFormatting>
  <conditionalFormatting sqref="F128">
    <cfRule type="cellIs" dxfId="74" priority="86" operator="equal">
      <formula>0</formula>
    </cfRule>
    <cfRule type="cellIs" dxfId="73" priority="87" operator="greaterThan">
      <formula>100</formula>
    </cfRule>
    <cfRule type="cellIs" dxfId="72" priority="88" operator="between">
      <formula>10</formula>
      <formula>100</formula>
    </cfRule>
    <cfRule type="cellIs" dxfId="71" priority="89" operator="between">
      <formula>1</formula>
      <formula>10</formula>
    </cfRule>
    <cfRule type="cellIs" dxfId="70" priority="90" operator="between">
      <formula>0.00000001</formula>
      <formula>1</formula>
    </cfRule>
  </conditionalFormatting>
  <conditionalFormatting sqref="F219:F221">
    <cfRule type="cellIs" dxfId="69" priority="81" operator="equal">
      <formula>0</formula>
    </cfRule>
    <cfRule type="cellIs" dxfId="68" priority="82" operator="greaterThan">
      <formula>100</formula>
    </cfRule>
    <cfRule type="cellIs" dxfId="67" priority="83" operator="between">
      <formula>10</formula>
      <formula>100</formula>
    </cfRule>
    <cfRule type="cellIs" dxfId="66" priority="84" operator="between">
      <formula>1</formula>
      <formula>10</formula>
    </cfRule>
    <cfRule type="cellIs" dxfId="65" priority="85" operator="between">
      <formula>0.00000001</formula>
      <formula>1</formula>
    </cfRule>
  </conditionalFormatting>
  <conditionalFormatting sqref="E3:E26">
    <cfRule type="cellIs" dxfId="64" priority="66" operator="equal">
      <formula>0</formula>
    </cfRule>
    <cfRule type="cellIs" dxfId="63" priority="67" operator="greaterThan">
      <formula>100</formula>
    </cfRule>
    <cfRule type="cellIs" dxfId="62" priority="68" operator="between">
      <formula>10</formula>
      <formula>100</formula>
    </cfRule>
    <cfRule type="cellIs" dxfId="61" priority="69" operator="between">
      <formula>1</formula>
      <formula>10</formula>
    </cfRule>
    <cfRule type="cellIs" dxfId="60" priority="70" operator="between">
      <formula>0.00000001</formula>
      <formula>1</formula>
    </cfRule>
  </conditionalFormatting>
  <conditionalFormatting sqref="F3:F26">
    <cfRule type="cellIs" dxfId="59" priority="61" operator="equal">
      <formula>0</formula>
    </cfRule>
    <cfRule type="cellIs" dxfId="58" priority="62" operator="greaterThan">
      <formula>100</formula>
    </cfRule>
    <cfRule type="cellIs" dxfId="57" priority="63" operator="between">
      <formula>10</formula>
      <formula>100</formula>
    </cfRule>
    <cfRule type="cellIs" dxfId="56" priority="64" operator="between">
      <formula>1</formula>
      <formula>10</formula>
    </cfRule>
    <cfRule type="cellIs" dxfId="55" priority="65" operator="between">
      <formula>0.00000001</formula>
      <formula>1</formula>
    </cfRule>
  </conditionalFormatting>
  <conditionalFormatting sqref="D3:D26">
    <cfRule type="cellIs" dxfId="54" priority="56" operator="equal">
      <formula>0</formula>
    </cfRule>
    <cfRule type="cellIs" dxfId="53" priority="57" operator="greaterThan">
      <formula>100</formula>
    </cfRule>
    <cfRule type="cellIs" dxfId="52" priority="58" operator="between">
      <formula>10</formula>
      <formula>100</formula>
    </cfRule>
    <cfRule type="cellIs" dxfId="51" priority="59" operator="between">
      <formula>1</formula>
      <formula>10</formula>
    </cfRule>
    <cfRule type="cellIs" dxfId="50" priority="60" operator="between">
      <formula>0.00000001</formula>
      <formula>1</formula>
    </cfRule>
  </conditionalFormatting>
  <conditionalFormatting sqref="D28:D35">
    <cfRule type="cellIs" dxfId="49" priority="51" operator="equal">
      <formula>0</formula>
    </cfRule>
    <cfRule type="cellIs" dxfId="48" priority="52" operator="greaterThan">
      <formula>100</formula>
    </cfRule>
    <cfRule type="cellIs" dxfId="47" priority="53" operator="between">
      <formula>10</formula>
      <formula>100</formula>
    </cfRule>
    <cfRule type="cellIs" dxfId="46" priority="54" operator="between">
      <formula>1</formula>
      <formula>10</formula>
    </cfRule>
    <cfRule type="cellIs" dxfId="45" priority="55" operator="between">
      <formula>0.00000001</formula>
      <formula>1</formula>
    </cfRule>
  </conditionalFormatting>
  <conditionalFormatting sqref="E28:E35">
    <cfRule type="cellIs" dxfId="44" priority="46" operator="equal">
      <formula>0</formula>
    </cfRule>
    <cfRule type="cellIs" dxfId="43" priority="47" operator="greaterThan">
      <formula>100</formula>
    </cfRule>
    <cfRule type="cellIs" dxfId="42" priority="48" operator="between">
      <formula>10</formula>
      <formula>100</formula>
    </cfRule>
    <cfRule type="cellIs" dxfId="41" priority="49" operator="between">
      <formula>1</formula>
      <formula>10</formula>
    </cfRule>
    <cfRule type="cellIs" dxfId="40" priority="50" operator="between">
      <formula>0.00000001</formula>
      <formula>1</formula>
    </cfRule>
  </conditionalFormatting>
  <conditionalFormatting sqref="F28:F35">
    <cfRule type="cellIs" dxfId="39" priority="41" operator="equal">
      <formula>0</formula>
    </cfRule>
    <cfRule type="cellIs" dxfId="38" priority="42" operator="greaterThan">
      <formula>100</formula>
    </cfRule>
    <cfRule type="cellIs" dxfId="37" priority="43" operator="between">
      <formula>10</formula>
      <formula>100</formula>
    </cfRule>
    <cfRule type="cellIs" dxfId="36" priority="44" operator="between">
      <formula>1</formula>
      <formula>10</formula>
    </cfRule>
    <cfRule type="cellIs" dxfId="35" priority="45" operator="between">
      <formula>0.00000001</formula>
      <formula>1</formula>
    </cfRule>
  </conditionalFormatting>
  <conditionalFormatting sqref="D191:F191">
    <cfRule type="cellIs" dxfId="34" priority="26" operator="equal">
      <formula>0</formula>
    </cfRule>
    <cfRule type="cellIs" dxfId="33" priority="27" operator="greaterThan">
      <formula>100</formula>
    </cfRule>
    <cfRule type="cellIs" dxfId="32" priority="28" operator="between">
      <formula>10</formula>
      <formula>100</formula>
    </cfRule>
    <cfRule type="cellIs" dxfId="31" priority="29" operator="between">
      <formula>1</formula>
      <formula>10</formula>
    </cfRule>
    <cfRule type="cellIs" dxfId="30" priority="30" operator="between">
      <formula>0.00000001</formula>
      <formula>1</formula>
    </cfRule>
  </conditionalFormatting>
  <conditionalFormatting sqref="D127:F127">
    <cfRule type="cellIs" dxfId="29" priority="21" operator="equal">
      <formula>0</formula>
    </cfRule>
    <cfRule type="cellIs" dxfId="28" priority="22" operator="greaterThan">
      <formula>100</formula>
    </cfRule>
    <cfRule type="cellIs" dxfId="27" priority="23" operator="between">
      <formula>10</formula>
      <formula>100</formula>
    </cfRule>
    <cfRule type="cellIs" dxfId="26" priority="24" operator="between">
      <formula>1</formula>
      <formula>10</formula>
    </cfRule>
    <cfRule type="cellIs" dxfId="25" priority="25" operator="between">
      <formula>0.00000001</formula>
      <formula>1</formula>
    </cfRule>
  </conditionalFormatting>
  <conditionalFormatting sqref="D38:F38">
    <cfRule type="cellIs" dxfId="24" priority="16" operator="equal">
      <formula>0</formula>
    </cfRule>
    <cfRule type="cellIs" dxfId="23" priority="17" operator="greaterThan">
      <formula>100</formula>
    </cfRule>
    <cfRule type="cellIs" dxfId="22" priority="18" operator="between">
      <formula>10</formula>
      <formula>100</formula>
    </cfRule>
    <cfRule type="cellIs" dxfId="21" priority="19" operator="between">
      <formula>1</formula>
      <formula>10</formula>
    </cfRule>
    <cfRule type="cellIs" dxfId="20" priority="20" operator="between">
      <formula>0.00000001</formula>
      <formula>1</formula>
    </cfRule>
  </conditionalFormatting>
  <conditionalFormatting sqref="D113:F113">
    <cfRule type="cellIs" dxfId="19" priority="11" operator="equal">
      <formula>0</formula>
    </cfRule>
    <cfRule type="cellIs" dxfId="18" priority="12" operator="greaterThan">
      <formula>100</formula>
    </cfRule>
    <cfRule type="cellIs" dxfId="17" priority="13" operator="between">
      <formula>10</formula>
      <formula>100</formula>
    </cfRule>
    <cfRule type="cellIs" dxfId="16" priority="14" operator="between">
      <formula>1</formula>
      <formula>10</formula>
    </cfRule>
    <cfRule type="cellIs" dxfId="15" priority="15" operator="between">
      <formula>0.00000001</formula>
      <formula>1</formula>
    </cfRule>
  </conditionalFormatting>
  <conditionalFormatting sqref="D88:F88">
    <cfRule type="cellIs" dxfId="14" priority="6" operator="equal">
      <formula>0</formula>
    </cfRule>
    <cfRule type="cellIs" dxfId="13" priority="7" operator="greaterThan">
      <formula>100</formula>
    </cfRule>
    <cfRule type="cellIs" dxfId="12" priority="8" operator="between">
      <formula>10</formula>
      <formula>100</formula>
    </cfRule>
    <cfRule type="cellIs" dxfId="11" priority="9" operator="between">
      <formula>1</formula>
      <formula>10</formula>
    </cfRule>
    <cfRule type="cellIs" dxfId="10" priority="10" operator="between">
      <formula>0.00000001</formula>
      <formula>1</formula>
    </cfRule>
  </conditionalFormatting>
  <conditionalFormatting sqref="D238:F238">
    <cfRule type="cellIs" dxfId="9" priority="1" operator="equal">
      <formula>0</formula>
    </cfRule>
    <cfRule type="cellIs" dxfId="8" priority="2" operator="greaterThan">
      <formula>100</formula>
    </cfRule>
    <cfRule type="cellIs" dxfId="7" priority="3" operator="between">
      <formula>10</formula>
      <formula>100</formula>
    </cfRule>
    <cfRule type="cellIs" dxfId="6" priority="4" operator="between">
      <formula>1</formula>
      <formula>10</formula>
    </cfRule>
    <cfRule type="cellIs" dxfId="5" priority="5" operator="between">
      <formula>0.00000001</formula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89CC4-0898-49F8-8BE3-C6C7C16515AA}">
  <dimension ref="A1:G19"/>
  <sheetViews>
    <sheetView topLeftCell="A10" workbookViewId="0">
      <selection activeCell="G23" sqref="G23"/>
    </sheetView>
  </sheetViews>
  <sheetFormatPr baseColWidth="10" defaultRowHeight="14.5" x14ac:dyDescent="0.35"/>
  <cols>
    <col min="4" max="4" width="14.90625" customWidth="1"/>
  </cols>
  <sheetData>
    <row r="1" spans="1:7" ht="26" x14ac:dyDescent="0.35">
      <c r="A1" s="70" t="s">
        <v>292</v>
      </c>
      <c r="B1" s="45"/>
      <c r="C1" s="45"/>
      <c r="D1" s="46" t="s">
        <v>392</v>
      </c>
    </row>
    <row r="2" spans="1:7" s="138" customFormat="1" ht="50" customHeight="1" x14ac:dyDescent="0.25">
      <c r="A2" s="134" t="s">
        <v>351</v>
      </c>
      <c r="B2" s="135" t="s">
        <v>352</v>
      </c>
      <c r="C2" s="136" t="s">
        <v>353</v>
      </c>
      <c r="D2" s="136" t="s">
        <v>353</v>
      </c>
      <c r="E2" s="137"/>
      <c r="F2" s="137"/>
      <c r="G2" s="137"/>
    </row>
    <row r="3" spans="1:7" s="138" customFormat="1" ht="50" customHeight="1" x14ac:dyDescent="0.25">
      <c r="A3" s="139" t="s">
        <v>354</v>
      </c>
      <c r="B3" s="140" t="s">
        <v>355</v>
      </c>
      <c r="C3" s="141" t="s">
        <v>356</v>
      </c>
      <c r="D3" s="142">
        <v>0.41199999999999998</v>
      </c>
      <c r="E3" s="137"/>
      <c r="F3" s="143"/>
      <c r="G3" s="143"/>
    </row>
    <row r="4" spans="1:7" s="148" customFormat="1" ht="50" customHeight="1" x14ac:dyDescent="0.25">
      <c r="A4" s="144" t="s">
        <v>357</v>
      </c>
      <c r="B4" s="140" t="s">
        <v>358</v>
      </c>
      <c r="C4" s="145" t="s">
        <v>359</v>
      </c>
      <c r="D4" s="142">
        <v>0.41199999999999998</v>
      </c>
      <c r="E4" s="146"/>
      <c r="F4" s="147"/>
      <c r="G4" s="147"/>
    </row>
    <row r="5" spans="1:7" s="148" customFormat="1" ht="50" customHeight="1" x14ac:dyDescent="0.25">
      <c r="A5" s="144" t="s">
        <v>360</v>
      </c>
      <c r="B5" s="140" t="s">
        <v>361</v>
      </c>
      <c r="C5" s="145" t="s">
        <v>359</v>
      </c>
      <c r="D5" s="142">
        <v>0.40100000000000002</v>
      </c>
      <c r="E5" s="146"/>
      <c r="F5" s="147"/>
      <c r="G5" s="147"/>
    </row>
    <row r="6" spans="1:7" s="138" customFormat="1" ht="50" customHeight="1" x14ac:dyDescent="0.25">
      <c r="A6" s="149" t="s">
        <v>362</v>
      </c>
      <c r="B6" s="140" t="s">
        <v>363</v>
      </c>
      <c r="C6" s="141" t="s">
        <v>364</v>
      </c>
      <c r="D6" s="150">
        <v>4.7199999999999999E-2</v>
      </c>
      <c r="E6" s="137"/>
      <c r="F6" s="143"/>
      <c r="G6" s="143"/>
    </row>
    <row r="7" spans="1:7" s="138" customFormat="1" ht="50" customHeight="1" x14ac:dyDescent="0.25">
      <c r="A7" s="149" t="s">
        <v>365</v>
      </c>
      <c r="B7" s="140" t="s">
        <v>366</v>
      </c>
      <c r="C7" s="141" t="s">
        <v>364</v>
      </c>
      <c r="D7" s="152">
        <v>1.17</v>
      </c>
      <c r="E7" s="137"/>
      <c r="F7" s="143"/>
      <c r="G7" s="143"/>
    </row>
    <row r="8" spans="1:7" s="138" customFormat="1" ht="50" customHeight="1" x14ac:dyDescent="0.25">
      <c r="A8" s="149" t="s">
        <v>367</v>
      </c>
      <c r="B8" s="140" t="s">
        <v>368</v>
      </c>
      <c r="C8" s="141" t="s">
        <v>364</v>
      </c>
      <c r="D8" s="152">
        <v>2.2000000000000002</v>
      </c>
      <c r="E8" s="137"/>
      <c r="F8" s="143"/>
      <c r="G8" s="143"/>
    </row>
    <row r="9" spans="1:7" s="138" customFormat="1" ht="50" customHeight="1" x14ac:dyDescent="0.25">
      <c r="A9" s="149" t="s">
        <v>369</v>
      </c>
      <c r="B9" s="140" t="s">
        <v>370</v>
      </c>
      <c r="C9" s="141" t="s">
        <v>364</v>
      </c>
      <c r="D9" s="152">
        <v>1.1100000000000001</v>
      </c>
      <c r="E9" s="137"/>
      <c r="F9" s="143"/>
      <c r="G9" s="143"/>
    </row>
    <row r="10" spans="1:7" s="138" customFormat="1" ht="50" customHeight="1" x14ac:dyDescent="0.25">
      <c r="A10" s="149" t="s">
        <v>371</v>
      </c>
      <c r="B10" s="153" t="s">
        <v>372</v>
      </c>
      <c r="C10" s="141" t="s">
        <v>364</v>
      </c>
      <c r="D10" s="150">
        <v>1.35E-2</v>
      </c>
      <c r="E10" s="137"/>
      <c r="F10" s="143"/>
      <c r="G10" s="143"/>
    </row>
    <row r="11" spans="1:7" s="138" customFormat="1" ht="50" customHeight="1" x14ac:dyDescent="0.25">
      <c r="A11" s="149" t="s">
        <v>373</v>
      </c>
      <c r="B11" s="140" t="s">
        <v>374</v>
      </c>
      <c r="C11" s="141" t="s">
        <v>375</v>
      </c>
      <c r="D11" s="151">
        <v>100</v>
      </c>
      <c r="E11" s="137"/>
      <c r="F11" s="143"/>
      <c r="G11" s="143"/>
    </row>
    <row r="12" spans="1:7" s="138" customFormat="1" ht="50" customHeight="1" x14ac:dyDescent="0.25">
      <c r="A12" s="149" t="s">
        <v>376</v>
      </c>
      <c r="B12" s="140" t="s">
        <v>377</v>
      </c>
      <c r="C12" s="141" t="s">
        <v>364</v>
      </c>
      <c r="D12" s="150">
        <v>1.09E-2</v>
      </c>
      <c r="E12" s="137"/>
      <c r="F12" s="143"/>
      <c r="G12" s="143"/>
    </row>
    <row r="13" spans="1:7" s="138" customFormat="1" ht="50" customHeight="1" x14ac:dyDescent="0.25">
      <c r="A13" s="149" t="s">
        <v>378</v>
      </c>
      <c r="B13" s="153" t="s">
        <v>379</v>
      </c>
      <c r="C13" s="141" t="s">
        <v>364</v>
      </c>
      <c r="D13" s="154">
        <v>5.7299999999999999E-3</v>
      </c>
      <c r="E13" s="137"/>
      <c r="F13" s="143"/>
      <c r="G13" s="143"/>
    </row>
    <row r="14" spans="1:7" s="138" customFormat="1" ht="50" customHeight="1" x14ac:dyDescent="0.25">
      <c r="A14" s="149" t="s">
        <v>380</v>
      </c>
      <c r="B14" s="140" t="s">
        <v>381</v>
      </c>
      <c r="C14" s="141" t="s">
        <v>364</v>
      </c>
      <c r="D14" s="152">
        <v>1.52</v>
      </c>
      <c r="E14" s="137"/>
      <c r="F14" s="143"/>
      <c r="G14" s="143"/>
    </row>
    <row r="15" spans="1:7" s="148" customFormat="1" ht="50" customHeight="1" x14ac:dyDescent="0.25">
      <c r="A15" s="144" t="s">
        <v>382</v>
      </c>
      <c r="B15" s="140" t="s">
        <v>383</v>
      </c>
      <c r="C15" s="145" t="s">
        <v>364</v>
      </c>
      <c r="D15" s="142">
        <v>0.13500000000000001</v>
      </c>
      <c r="E15" s="146"/>
      <c r="F15" s="147"/>
      <c r="G15" s="147"/>
    </row>
    <row r="16" spans="1:7" s="148" customFormat="1" ht="50" customHeight="1" x14ac:dyDescent="0.25">
      <c r="A16" s="144" t="s">
        <v>384</v>
      </c>
      <c r="B16" s="140" t="s">
        <v>385</v>
      </c>
      <c r="C16" s="145" t="s">
        <v>364</v>
      </c>
      <c r="D16" s="142">
        <v>0.51800000000000002</v>
      </c>
      <c r="E16" s="146"/>
      <c r="F16" s="147"/>
      <c r="G16" s="147"/>
    </row>
    <row r="17" spans="1:7" s="138" customFormat="1" ht="50" customHeight="1" x14ac:dyDescent="0.25">
      <c r="A17" s="149" t="s">
        <v>386</v>
      </c>
      <c r="B17" s="140" t="s">
        <v>387</v>
      </c>
      <c r="C17" s="141" t="s">
        <v>364</v>
      </c>
      <c r="D17" s="142">
        <v>0.218</v>
      </c>
      <c r="E17" s="137"/>
      <c r="F17" s="143"/>
      <c r="G17" s="143"/>
    </row>
    <row r="18" spans="1:7" s="138" customFormat="1" ht="50" customHeight="1" x14ac:dyDescent="0.25">
      <c r="A18" s="149" t="s">
        <v>388</v>
      </c>
      <c r="B18" s="140" t="s">
        <v>389</v>
      </c>
      <c r="C18" s="141" t="s">
        <v>364</v>
      </c>
      <c r="D18" s="142">
        <v>0.17100000000000001</v>
      </c>
      <c r="E18" s="137"/>
      <c r="F18" s="143"/>
      <c r="G18" s="143"/>
    </row>
    <row r="19" spans="1:7" s="138" customFormat="1" ht="50" customHeight="1" x14ac:dyDescent="0.25">
      <c r="A19" s="149" t="s">
        <v>390</v>
      </c>
      <c r="B19" s="140" t="s">
        <v>391</v>
      </c>
      <c r="C19" s="141" t="s">
        <v>364</v>
      </c>
      <c r="D19" s="142">
        <v>0.11</v>
      </c>
      <c r="E19" s="137"/>
      <c r="F19" s="143"/>
      <c r="G19" s="143"/>
    </row>
  </sheetData>
  <conditionalFormatting sqref="D3:D19">
    <cfRule type="cellIs" dxfId="4" priority="1" operator="equal">
      <formula>0</formula>
    </cfRule>
    <cfRule type="cellIs" dxfId="3" priority="2" operator="greaterThan">
      <formula>100</formula>
    </cfRule>
    <cfRule type="cellIs" dxfId="2" priority="3" operator="between">
      <formula>10</formula>
      <formula>100</formula>
    </cfRule>
    <cfRule type="cellIs" dxfId="1" priority="4" operator="between">
      <formula>1</formula>
      <formula>10</formula>
    </cfRule>
    <cfRule type="cellIs" dxfId="0" priority="5" operator="lessThan">
      <formula>1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CEEFA-51E2-416D-9E85-C74D8EBD192F}">
  <dimension ref="A1:P228"/>
  <sheetViews>
    <sheetView zoomScale="85" zoomScaleNormal="85" workbookViewId="0">
      <pane ySplit="1" topLeftCell="A2" activePane="bottomLeft" state="frozen"/>
      <selection pane="bottomLeft" activeCell="G194" sqref="G194"/>
    </sheetView>
  </sheetViews>
  <sheetFormatPr baseColWidth="10" defaultRowHeight="14.5" x14ac:dyDescent="0.35"/>
  <cols>
    <col min="2" max="2" width="50.6328125" customWidth="1"/>
    <col min="4" max="4" width="14.7265625" style="170" customWidth="1"/>
    <col min="5" max="5" width="18.54296875" style="90" customWidth="1"/>
    <col min="6" max="6" width="21.81640625" customWidth="1"/>
  </cols>
  <sheetData>
    <row r="1" spans="1:16" ht="52" x14ac:dyDescent="0.35">
      <c r="A1" s="70" t="s">
        <v>292</v>
      </c>
      <c r="B1" s="45" t="s">
        <v>291</v>
      </c>
      <c r="C1" s="46" t="s">
        <v>290</v>
      </c>
      <c r="D1" s="171" t="s">
        <v>406</v>
      </c>
      <c r="E1" s="172" t="s">
        <v>395</v>
      </c>
      <c r="F1" s="45" t="s">
        <v>396</v>
      </c>
      <c r="G1" s="45" t="s">
        <v>405</v>
      </c>
      <c r="H1" s="45" t="s">
        <v>397</v>
      </c>
      <c r="I1" s="45" t="s">
        <v>398</v>
      </c>
      <c r="J1" s="45" t="s">
        <v>399</v>
      </c>
      <c r="K1" s="114" t="s">
        <v>401</v>
      </c>
      <c r="L1" s="114" t="s">
        <v>403</v>
      </c>
      <c r="M1" s="114" t="s">
        <v>400</v>
      </c>
      <c r="N1" s="114" t="s">
        <v>402</v>
      </c>
      <c r="O1" s="114" t="s">
        <v>404</v>
      </c>
      <c r="P1" s="114"/>
    </row>
    <row r="2" spans="1:16" ht="15" x14ac:dyDescent="0.35">
      <c r="A2" s="47" t="s">
        <v>25</v>
      </c>
      <c r="B2" s="2" t="s">
        <v>26</v>
      </c>
      <c r="C2" s="13" t="s">
        <v>288</v>
      </c>
    </row>
    <row r="3" spans="1:16" x14ac:dyDescent="0.35">
      <c r="A3" s="50">
        <v>1.0009999999999999</v>
      </c>
      <c r="B3" s="3" t="s">
        <v>27</v>
      </c>
      <c r="C3" s="14">
        <v>2150</v>
      </c>
      <c r="D3" s="170">
        <v>0</v>
      </c>
      <c r="E3" s="173">
        <v>0.9</v>
      </c>
      <c r="F3">
        <v>0.1</v>
      </c>
      <c r="G3">
        <v>0</v>
      </c>
      <c r="H3">
        <v>1</v>
      </c>
      <c r="I3">
        <v>0</v>
      </c>
      <c r="J3">
        <v>0</v>
      </c>
      <c r="K3">
        <v>1</v>
      </c>
      <c r="L3">
        <v>1</v>
      </c>
      <c r="M3">
        <v>0</v>
      </c>
      <c r="N3">
        <f>E3</f>
        <v>0.9</v>
      </c>
      <c r="O3">
        <v>1</v>
      </c>
    </row>
    <row r="4" spans="1:16" s="170" customFormat="1" x14ac:dyDescent="0.35">
      <c r="A4" s="167">
        <v>1.002</v>
      </c>
      <c r="B4" s="168" t="s">
        <v>28</v>
      </c>
      <c r="C4" s="169">
        <v>2300</v>
      </c>
      <c r="D4" s="170">
        <v>0</v>
      </c>
      <c r="E4" s="174">
        <v>0.85</v>
      </c>
      <c r="F4" s="170">
        <v>0.15</v>
      </c>
      <c r="G4" s="170">
        <v>0</v>
      </c>
      <c r="H4" s="170">
        <v>1</v>
      </c>
      <c r="I4" s="170">
        <v>0</v>
      </c>
      <c r="J4" s="170">
        <v>0</v>
      </c>
      <c r="K4" s="170">
        <v>1</v>
      </c>
      <c r="L4" s="170">
        <v>1</v>
      </c>
      <c r="M4" s="170">
        <v>0</v>
      </c>
      <c r="N4" s="170">
        <f t="shared" ref="N4:N67" si="0">E4</f>
        <v>0.85</v>
      </c>
      <c r="O4" s="170">
        <v>0.8</v>
      </c>
    </row>
    <row r="5" spans="1:16" x14ac:dyDescent="0.35">
      <c r="A5" s="50">
        <v>1.0029999999999999</v>
      </c>
      <c r="B5" s="3" t="s">
        <v>29</v>
      </c>
      <c r="C5" s="14">
        <v>2350</v>
      </c>
      <c r="D5" s="170">
        <v>0</v>
      </c>
      <c r="E5" s="90">
        <v>0.9</v>
      </c>
      <c r="F5">
        <v>0.1</v>
      </c>
      <c r="G5">
        <v>0</v>
      </c>
      <c r="H5">
        <v>1</v>
      </c>
      <c r="I5">
        <v>0</v>
      </c>
      <c r="J5">
        <v>0</v>
      </c>
      <c r="K5">
        <v>1</v>
      </c>
      <c r="L5">
        <v>1</v>
      </c>
      <c r="M5">
        <v>0</v>
      </c>
      <c r="N5">
        <f t="shared" si="0"/>
        <v>0.9</v>
      </c>
      <c r="O5">
        <v>1</v>
      </c>
    </row>
    <row r="6" spans="1:16" x14ac:dyDescent="0.35">
      <c r="A6" s="50">
        <v>1.004</v>
      </c>
      <c r="B6" s="3" t="s">
        <v>30</v>
      </c>
      <c r="C6" s="14">
        <v>2325</v>
      </c>
      <c r="D6" s="170">
        <v>0</v>
      </c>
      <c r="E6" s="90">
        <v>0.9</v>
      </c>
      <c r="F6">
        <v>0.1</v>
      </c>
      <c r="G6">
        <v>0</v>
      </c>
      <c r="H6">
        <v>1</v>
      </c>
      <c r="I6">
        <v>0</v>
      </c>
      <c r="J6">
        <v>0</v>
      </c>
      <c r="K6">
        <v>1</v>
      </c>
      <c r="L6">
        <v>1</v>
      </c>
      <c r="M6">
        <v>0</v>
      </c>
      <c r="N6">
        <f t="shared" si="0"/>
        <v>0.9</v>
      </c>
      <c r="O6">
        <v>1</v>
      </c>
    </row>
    <row r="7" spans="1:16" x14ac:dyDescent="0.35">
      <c r="A7" s="49">
        <v>1.0409999999999999</v>
      </c>
      <c r="B7" s="3" t="s">
        <v>31</v>
      </c>
      <c r="C7" s="14">
        <v>2770</v>
      </c>
      <c r="D7" s="170">
        <v>0.5</v>
      </c>
      <c r="E7" s="90">
        <v>0.9</v>
      </c>
      <c r="F7">
        <v>0.1</v>
      </c>
      <c r="G7">
        <v>1</v>
      </c>
      <c r="H7">
        <v>0</v>
      </c>
      <c r="I7">
        <v>0</v>
      </c>
      <c r="J7">
        <v>0</v>
      </c>
      <c r="K7">
        <v>1</v>
      </c>
      <c r="L7">
        <v>1</v>
      </c>
      <c r="M7">
        <v>0</v>
      </c>
      <c r="N7">
        <f t="shared" si="0"/>
        <v>0.9</v>
      </c>
      <c r="O7">
        <v>1</v>
      </c>
    </row>
    <row r="8" spans="1:16" x14ac:dyDescent="0.35">
      <c r="A8" s="49">
        <v>1.042</v>
      </c>
      <c r="B8" s="3" t="s">
        <v>32</v>
      </c>
      <c r="C8" s="14">
        <v>2500</v>
      </c>
      <c r="D8" s="170">
        <v>0.5</v>
      </c>
      <c r="E8" s="90">
        <v>0.9</v>
      </c>
      <c r="F8">
        <v>0.1</v>
      </c>
      <c r="G8">
        <v>1</v>
      </c>
      <c r="H8">
        <v>0</v>
      </c>
      <c r="I8">
        <v>0</v>
      </c>
      <c r="J8">
        <v>0</v>
      </c>
      <c r="K8">
        <v>1</v>
      </c>
      <c r="L8">
        <v>1</v>
      </c>
      <c r="M8">
        <v>0</v>
      </c>
      <c r="N8">
        <f t="shared" si="0"/>
        <v>0.9</v>
      </c>
      <c r="O8">
        <v>1</v>
      </c>
    </row>
    <row r="9" spans="1:16" x14ac:dyDescent="0.35">
      <c r="A9" s="49">
        <v>1.0429999999999999</v>
      </c>
      <c r="B9" s="3" t="s">
        <v>33</v>
      </c>
      <c r="C9" s="14">
        <v>600</v>
      </c>
      <c r="D9" s="170">
        <v>0</v>
      </c>
      <c r="E9" s="90">
        <v>0.9</v>
      </c>
      <c r="F9">
        <v>0.1</v>
      </c>
      <c r="G9">
        <v>0</v>
      </c>
      <c r="H9">
        <v>1</v>
      </c>
      <c r="I9">
        <v>0</v>
      </c>
      <c r="J9">
        <v>0</v>
      </c>
      <c r="K9">
        <v>1</v>
      </c>
      <c r="L9">
        <v>1</v>
      </c>
      <c r="M9">
        <v>0</v>
      </c>
      <c r="N9">
        <f t="shared" si="0"/>
        <v>0.9</v>
      </c>
      <c r="O9">
        <v>1</v>
      </c>
    </row>
    <row r="10" spans="1:16" x14ac:dyDescent="0.35">
      <c r="A10" s="49">
        <v>1.04301</v>
      </c>
      <c r="B10" s="4" t="s">
        <v>34</v>
      </c>
      <c r="C10" s="15">
        <v>600</v>
      </c>
      <c r="D10" s="170">
        <v>0</v>
      </c>
      <c r="E10" s="90">
        <v>0.9</v>
      </c>
      <c r="F10">
        <v>0.1</v>
      </c>
      <c r="G10">
        <v>0</v>
      </c>
      <c r="H10">
        <v>1</v>
      </c>
      <c r="I10">
        <v>0</v>
      </c>
      <c r="J10">
        <v>0</v>
      </c>
      <c r="K10">
        <v>1</v>
      </c>
      <c r="L10">
        <v>1</v>
      </c>
      <c r="M10">
        <v>0</v>
      </c>
      <c r="N10">
        <f t="shared" si="0"/>
        <v>0.9</v>
      </c>
      <c r="O10">
        <v>1</v>
      </c>
    </row>
    <row r="11" spans="1:16" ht="15" x14ac:dyDescent="0.35">
      <c r="A11" s="47" t="s">
        <v>35</v>
      </c>
      <c r="B11" s="2" t="s">
        <v>36</v>
      </c>
      <c r="C11" s="13" t="s">
        <v>288</v>
      </c>
      <c r="K11">
        <v>1</v>
      </c>
      <c r="L11">
        <v>1</v>
      </c>
      <c r="M11">
        <v>0</v>
      </c>
      <c r="N11">
        <f t="shared" si="0"/>
        <v>0</v>
      </c>
      <c r="O11">
        <v>1</v>
      </c>
    </row>
    <row r="12" spans="1:16" x14ac:dyDescent="0.35">
      <c r="A12" s="50">
        <v>2.0009999999999999</v>
      </c>
      <c r="B12" s="3" t="s">
        <v>37</v>
      </c>
      <c r="C12" s="14">
        <v>900</v>
      </c>
      <c r="D12" s="170">
        <v>0</v>
      </c>
      <c r="E12" s="90">
        <v>0.85</v>
      </c>
      <c r="F12">
        <v>0.15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0</v>
      </c>
      <c r="N12">
        <f t="shared" si="0"/>
        <v>0.85</v>
      </c>
      <c r="O12">
        <v>1</v>
      </c>
    </row>
    <row r="13" spans="1:16" s="170" customFormat="1" x14ac:dyDescent="0.35">
      <c r="A13" s="167">
        <v>2.0019999999999998</v>
      </c>
      <c r="B13" s="168" t="s">
        <v>38</v>
      </c>
      <c r="C13" s="169">
        <v>1400</v>
      </c>
      <c r="D13" s="170">
        <v>0</v>
      </c>
      <c r="E13" s="174">
        <v>0.8</v>
      </c>
      <c r="F13" s="170">
        <v>0.2</v>
      </c>
      <c r="G13" s="170">
        <v>0</v>
      </c>
      <c r="H13" s="170">
        <v>1</v>
      </c>
      <c r="I13" s="170">
        <v>0</v>
      </c>
      <c r="J13" s="170">
        <v>0</v>
      </c>
      <c r="K13" s="170">
        <v>1</v>
      </c>
      <c r="L13" s="170">
        <v>1</v>
      </c>
      <c r="M13" s="170">
        <v>0</v>
      </c>
      <c r="N13" s="170">
        <f t="shared" si="0"/>
        <v>0.8</v>
      </c>
      <c r="O13" s="170">
        <v>0.8</v>
      </c>
    </row>
    <row r="14" spans="1:16" x14ac:dyDescent="0.35">
      <c r="A14" s="49">
        <v>2.0020099999999998</v>
      </c>
      <c r="B14" s="3" t="s">
        <v>39</v>
      </c>
      <c r="C14" s="14">
        <v>1400</v>
      </c>
      <c r="D14" s="170">
        <v>0</v>
      </c>
      <c r="E14" s="90">
        <v>0.85</v>
      </c>
      <c r="F14">
        <v>0.15</v>
      </c>
      <c r="G14">
        <v>0</v>
      </c>
      <c r="H14">
        <v>1</v>
      </c>
      <c r="I14">
        <v>0</v>
      </c>
      <c r="J14">
        <v>0</v>
      </c>
      <c r="K14">
        <v>1</v>
      </c>
      <c r="L14">
        <v>1</v>
      </c>
      <c r="M14">
        <v>0</v>
      </c>
      <c r="N14">
        <f t="shared" si="0"/>
        <v>0.85</v>
      </c>
      <c r="O14">
        <v>1</v>
      </c>
    </row>
    <row r="15" spans="1:16" x14ac:dyDescent="0.35">
      <c r="A15" s="49">
        <v>2.0030000000000001</v>
      </c>
      <c r="B15" s="3" t="s">
        <v>40</v>
      </c>
      <c r="C15" s="14">
        <v>700</v>
      </c>
      <c r="D15" s="170">
        <v>0</v>
      </c>
      <c r="E15" s="90">
        <v>0.85</v>
      </c>
      <c r="F15">
        <v>0.15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f t="shared" si="0"/>
        <v>0.85</v>
      </c>
      <c r="O15">
        <v>1</v>
      </c>
    </row>
    <row r="16" spans="1:16" x14ac:dyDescent="0.35">
      <c r="A16" s="49">
        <v>2.004</v>
      </c>
      <c r="B16" s="3" t="s">
        <v>41</v>
      </c>
      <c r="C16" s="14">
        <v>1200</v>
      </c>
      <c r="D16" s="170">
        <v>0</v>
      </c>
      <c r="E16" s="90">
        <v>0.85</v>
      </c>
      <c r="F16">
        <v>0.15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f t="shared" si="0"/>
        <v>0.85</v>
      </c>
      <c r="O16">
        <v>1</v>
      </c>
    </row>
    <row r="17" spans="1:15" x14ac:dyDescent="0.35">
      <c r="A17" s="49">
        <v>2.0049999999999999</v>
      </c>
      <c r="B17" s="4" t="s">
        <v>42</v>
      </c>
      <c r="C17" s="15">
        <v>1200</v>
      </c>
      <c r="D17" s="170">
        <v>0</v>
      </c>
      <c r="E17" s="90">
        <v>0.85</v>
      </c>
      <c r="F17">
        <v>0.15</v>
      </c>
      <c r="G17">
        <v>0</v>
      </c>
      <c r="H17">
        <v>1</v>
      </c>
      <c r="I17">
        <v>0</v>
      </c>
      <c r="J17">
        <v>0</v>
      </c>
      <c r="K17">
        <v>1</v>
      </c>
      <c r="L17">
        <v>1</v>
      </c>
      <c r="M17">
        <v>0</v>
      </c>
      <c r="N17">
        <f t="shared" si="0"/>
        <v>0.85</v>
      </c>
      <c r="O17">
        <v>1</v>
      </c>
    </row>
    <row r="18" spans="1:15" x14ac:dyDescent="0.35">
      <c r="A18" s="50">
        <v>2.0059999999999998</v>
      </c>
      <c r="B18" s="3" t="s">
        <v>43</v>
      </c>
      <c r="C18" s="14">
        <v>500</v>
      </c>
      <c r="D18" s="170">
        <v>0</v>
      </c>
      <c r="E18" s="90">
        <v>0.85</v>
      </c>
      <c r="F18">
        <v>0.15</v>
      </c>
      <c r="G18">
        <v>0</v>
      </c>
      <c r="H18">
        <v>1</v>
      </c>
      <c r="I18">
        <v>0</v>
      </c>
      <c r="J18">
        <v>0</v>
      </c>
      <c r="K18">
        <v>1</v>
      </c>
      <c r="L18">
        <v>1</v>
      </c>
      <c r="M18">
        <v>0</v>
      </c>
      <c r="N18">
        <f t="shared" si="0"/>
        <v>0.85</v>
      </c>
      <c r="O18">
        <v>1</v>
      </c>
    </row>
    <row r="19" spans="1:15" x14ac:dyDescent="0.35">
      <c r="A19" s="50">
        <v>2.0070000000000001</v>
      </c>
      <c r="B19" s="3" t="s">
        <v>44</v>
      </c>
      <c r="C19" s="14">
        <v>1700</v>
      </c>
      <c r="D19" s="170">
        <v>0</v>
      </c>
      <c r="E19" s="90">
        <v>0.85</v>
      </c>
      <c r="F19">
        <v>0.15</v>
      </c>
      <c r="G19">
        <v>0</v>
      </c>
      <c r="H19">
        <v>1</v>
      </c>
      <c r="I19">
        <v>0</v>
      </c>
      <c r="J19">
        <v>0</v>
      </c>
      <c r="K19">
        <v>1</v>
      </c>
      <c r="L19">
        <v>1</v>
      </c>
      <c r="M19">
        <v>0</v>
      </c>
      <c r="N19">
        <f t="shared" si="0"/>
        <v>0.85</v>
      </c>
      <c r="O19">
        <v>1</v>
      </c>
    </row>
    <row r="20" spans="1:15" ht="15" x14ac:dyDescent="0.35">
      <c r="A20" s="47" t="s">
        <v>45</v>
      </c>
      <c r="B20" s="2" t="s">
        <v>46</v>
      </c>
      <c r="C20" s="13" t="s">
        <v>288</v>
      </c>
      <c r="G20">
        <v>0</v>
      </c>
      <c r="H20">
        <v>1</v>
      </c>
      <c r="I20">
        <v>0</v>
      </c>
      <c r="J20">
        <v>0</v>
      </c>
      <c r="K20">
        <v>1</v>
      </c>
      <c r="L20">
        <v>1</v>
      </c>
      <c r="M20">
        <v>0</v>
      </c>
      <c r="N20">
        <f t="shared" si="0"/>
        <v>0</v>
      </c>
      <c r="O20">
        <v>1</v>
      </c>
    </row>
    <row r="21" spans="1:15" x14ac:dyDescent="0.35">
      <c r="A21" s="49">
        <v>3.0009999999999999</v>
      </c>
      <c r="B21" s="3" t="s">
        <v>47</v>
      </c>
      <c r="C21" s="14">
        <v>2300</v>
      </c>
      <c r="D21" s="170">
        <v>0</v>
      </c>
      <c r="E21" s="90">
        <v>0.9</v>
      </c>
      <c r="F21">
        <v>0.1</v>
      </c>
      <c r="G21">
        <v>0</v>
      </c>
      <c r="H21">
        <v>1</v>
      </c>
      <c r="I21">
        <v>0</v>
      </c>
      <c r="J21">
        <v>0</v>
      </c>
      <c r="K21">
        <v>1</v>
      </c>
      <c r="L21">
        <v>1</v>
      </c>
      <c r="M21">
        <v>0</v>
      </c>
      <c r="N21">
        <f t="shared" si="0"/>
        <v>0.9</v>
      </c>
      <c r="O21">
        <v>1</v>
      </c>
    </row>
    <row r="22" spans="1:15" x14ac:dyDescent="0.35">
      <c r="A22" s="49">
        <v>3.0019999999999998</v>
      </c>
      <c r="B22" s="3" t="s">
        <v>48</v>
      </c>
      <c r="C22" s="14">
        <v>1800</v>
      </c>
      <c r="D22" s="170">
        <v>0</v>
      </c>
      <c r="E22" s="90">
        <v>0.9</v>
      </c>
      <c r="F22">
        <f t="shared" ref="F22:F67" si="1">1-E22</f>
        <v>9.9999999999999978E-2</v>
      </c>
      <c r="G22">
        <v>0</v>
      </c>
      <c r="H22">
        <v>1</v>
      </c>
      <c r="I22">
        <v>0</v>
      </c>
      <c r="J22">
        <v>0</v>
      </c>
      <c r="K22">
        <v>1</v>
      </c>
      <c r="L22">
        <v>1</v>
      </c>
      <c r="M22">
        <v>0</v>
      </c>
      <c r="N22">
        <f t="shared" si="0"/>
        <v>0.9</v>
      </c>
      <c r="O22">
        <v>1</v>
      </c>
    </row>
    <row r="23" spans="1:15" x14ac:dyDescent="0.35">
      <c r="A23" s="49">
        <v>3.0030000000000001</v>
      </c>
      <c r="B23" s="3" t="s">
        <v>49</v>
      </c>
      <c r="C23" s="14">
        <v>1800</v>
      </c>
      <c r="D23" s="170">
        <v>0</v>
      </c>
      <c r="E23" s="90">
        <v>0.9</v>
      </c>
      <c r="F23">
        <f t="shared" si="1"/>
        <v>9.9999999999999978E-2</v>
      </c>
      <c r="G23">
        <v>0</v>
      </c>
      <c r="H23">
        <v>1</v>
      </c>
      <c r="I23">
        <v>0</v>
      </c>
      <c r="J23">
        <v>0</v>
      </c>
      <c r="K23">
        <v>1</v>
      </c>
      <c r="L23">
        <v>1</v>
      </c>
      <c r="M23">
        <v>0</v>
      </c>
      <c r="N23">
        <f t="shared" si="0"/>
        <v>0.9</v>
      </c>
      <c r="O23">
        <v>1</v>
      </c>
    </row>
    <row r="24" spans="1:15" x14ac:dyDescent="0.35">
      <c r="A24" s="49">
        <v>3.004</v>
      </c>
      <c r="B24" s="4" t="s">
        <v>50</v>
      </c>
      <c r="C24" s="15">
        <v>1800</v>
      </c>
      <c r="D24" s="170">
        <v>0</v>
      </c>
      <c r="E24" s="90">
        <v>0.9</v>
      </c>
      <c r="F24">
        <f t="shared" si="1"/>
        <v>9.9999999999999978E-2</v>
      </c>
      <c r="G24">
        <v>0</v>
      </c>
      <c r="H24">
        <v>1</v>
      </c>
      <c r="I24">
        <v>0</v>
      </c>
      <c r="J24">
        <v>0</v>
      </c>
      <c r="K24">
        <v>1</v>
      </c>
      <c r="L24">
        <v>1</v>
      </c>
      <c r="M24">
        <v>0</v>
      </c>
      <c r="N24">
        <f t="shared" si="0"/>
        <v>0.9</v>
      </c>
      <c r="O24">
        <v>1</v>
      </c>
    </row>
    <row r="25" spans="1:15" x14ac:dyDescent="0.35">
      <c r="A25" s="50">
        <v>3.0049999999999999</v>
      </c>
      <c r="B25" s="3" t="s">
        <v>51</v>
      </c>
      <c r="C25" s="14">
        <v>2500</v>
      </c>
      <c r="D25" s="170">
        <v>0</v>
      </c>
      <c r="E25" s="90">
        <v>0.9</v>
      </c>
      <c r="F25">
        <f t="shared" si="1"/>
        <v>9.9999999999999978E-2</v>
      </c>
      <c r="G25">
        <v>0</v>
      </c>
      <c r="H25">
        <v>1</v>
      </c>
      <c r="I25">
        <v>0</v>
      </c>
      <c r="J25">
        <v>0</v>
      </c>
      <c r="K25">
        <v>1</v>
      </c>
      <c r="L25">
        <v>1</v>
      </c>
      <c r="M25">
        <v>0</v>
      </c>
      <c r="N25">
        <f t="shared" si="0"/>
        <v>0.9</v>
      </c>
      <c r="O25">
        <v>1</v>
      </c>
    </row>
    <row r="26" spans="1:15" x14ac:dyDescent="0.35">
      <c r="A26" s="50">
        <v>3.0059999999999998</v>
      </c>
      <c r="B26" s="3" t="s">
        <v>52</v>
      </c>
      <c r="C26" s="14">
        <v>2500</v>
      </c>
      <c r="D26" s="170">
        <v>0</v>
      </c>
      <c r="E26" s="90">
        <v>0.9</v>
      </c>
      <c r="F26">
        <f t="shared" si="1"/>
        <v>9.9999999999999978E-2</v>
      </c>
      <c r="G26">
        <v>0</v>
      </c>
      <c r="H26">
        <v>1</v>
      </c>
      <c r="I26">
        <v>0</v>
      </c>
      <c r="J26">
        <v>0</v>
      </c>
      <c r="K26">
        <v>1</v>
      </c>
      <c r="L26">
        <v>1</v>
      </c>
      <c r="M26">
        <v>0</v>
      </c>
      <c r="N26">
        <f t="shared" si="0"/>
        <v>0.9</v>
      </c>
      <c r="O26">
        <v>1</v>
      </c>
    </row>
    <row r="27" spans="1:15" x14ac:dyDescent="0.35">
      <c r="A27" s="50">
        <v>3.0070000000000001</v>
      </c>
      <c r="B27" s="3" t="s">
        <v>53</v>
      </c>
      <c r="C27" s="14">
        <v>1200</v>
      </c>
      <c r="D27" s="170">
        <v>0</v>
      </c>
      <c r="E27" s="90">
        <v>0.9</v>
      </c>
      <c r="F27">
        <f t="shared" si="1"/>
        <v>9.9999999999999978E-2</v>
      </c>
      <c r="G27">
        <v>0</v>
      </c>
      <c r="H27">
        <v>1</v>
      </c>
      <c r="I27">
        <v>0</v>
      </c>
      <c r="J27">
        <v>0</v>
      </c>
      <c r="K27">
        <v>1</v>
      </c>
      <c r="L27">
        <v>1</v>
      </c>
      <c r="M27">
        <v>0</v>
      </c>
      <c r="N27">
        <f t="shared" si="0"/>
        <v>0.9</v>
      </c>
      <c r="O27">
        <v>1</v>
      </c>
    </row>
    <row r="28" spans="1:15" x14ac:dyDescent="0.35">
      <c r="A28" s="49">
        <v>3.008</v>
      </c>
      <c r="B28" s="3" t="s">
        <v>54</v>
      </c>
      <c r="C28" s="14">
        <v>850</v>
      </c>
      <c r="D28" s="170">
        <v>0</v>
      </c>
      <c r="E28" s="90">
        <v>0.9</v>
      </c>
      <c r="F28">
        <f t="shared" si="1"/>
        <v>9.9999999999999978E-2</v>
      </c>
      <c r="G28">
        <v>0</v>
      </c>
      <c r="H28">
        <v>1</v>
      </c>
      <c r="I28">
        <v>0</v>
      </c>
      <c r="J28">
        <v>0</v>
      </c>
      <c r="K28">
        <v>1</v>
      </c>
      <c r="L28">
        <v>1</v>
      </c>
      <c r="M28">
        <v>0</v>
      </c>
      <c r="N28">
        <f t="shared" si="0"/>
        <v>0.9</v>
      </c>
      <c r="O28">
        <v>1</v>
      </c>
    </row>
    <row r="29" spans="1:15" x14ac:dyDescent="0.35">
      <c r="A29" s="49">
        <v>3.016</v>
      </c>
      <c r="B29" s="3" t="s">
        <v>55</v>
      </c>
      <c r="C29" s="14">
        <v>1000</v>
      </c>
      <c r="D29" s="170">
        <v>0</v>
      </c>
      <c r="E29" s="90">
        <v>0.9</v>
      </c>
      <c r="F29">
        <f t="shared" si="1"/>
        <v>9.9999999999999978E-2</v>
      </c>
      <c r="G29">
        <v>0</v>
      </c>
      <c r="H29">
        <v>1</v>
      </c>
      <c r="I29">
        <v>0</v>
      </c>
      <c r="J29">
        <v>0</v>
      </c>
      <c r="K29">
        <v>1</v>
      </c>
      <c r="L29">
        <v>1</v>
      </c>
      <c r="M29">
        <v>0</v>
      </c>
      <c r="N29">
        <f t="shared" si="0"/>
        <v>0.9</v>
      </c>
      <c r="O29">
        <v>1</v>
      </c>
    </row>
    <row r="30" spans="1:15" x14ac:dyDescent="0.35">
      <c r="A30" s="49">
        <v>3.0089999999999999</v>
      </c>
      <c r="B30" s="3" t="s">
        <v>56</v>
      </c>
      <c r="C30" s="14">
        <v>2500</v>
      </c>
      <c r="D30" s="170">
        <v>0</v>
      </c>
      <c r="E30" s="90">
        <v>0.9</v>
      </c>
      <c r="F30">
        <f t="shared" si="1"/>
        <v>9.9999999999999978E-2</v>
      </c>
      <c r="G30">
        <v>0</v>
      </c>
      <c r="H30">
        <v>1</v>
      </c>
      <c r="I30">
        <v>0</v>
      </c>
      <c r="J30">
        <v>0</v>
      </c>
      <c r="K30">
        <v>1</v>
      </c>
      <c r="L30">
        <v>1</v>
      </c>
      <c r="M30">
        <v>0</v>
      </c>
      <c r="N30">
        <f t="shared" si="0"/>
        <v>0.9</v>
      </c>
      <c r="O30">
        <v>1</v>
      </c>
    </row>
    <row r="31" spans="1:15" x14ac:dyDescent="0.35">
      <c r="A31" s="49">
        <v>3.0169999999999999</v>
      </c>
      <c r="B31" s="4" t="s">
        <v>57</v>
      </c>
      <c r="C31" s="15">
        <v>2600</v>
      </c>
      <c r="D31" s="170">
        <v>0</v>
      </c>
      <c r="E31" s="90">
        <v>0.9</v>
      </c>
      <c r="F31">
        <f t="shared" si="1"/>
        <v>9.9999999999999978E-2</v>
      </c>
      <c r="G31">
        <v>0</v>
      </c>
      <c r="H31">
        <v>1</v>
      </c>
      <c r="I31">
        <v>0</v>
      </c>
      <c r="J31">
        <v>0</v>
      </c>
      <c r="K31">
        <v>1</v>
      </c>
      <c r="L31">
        <v>1</v>
      </c>
      <c r="M31">
        <v>0</v>
      </c>
      <c r="N31">
        <f t="shared" si="0"/>
        <v>0.9</v>
      </c>
      <c r="O31">
        <v>1</v>
      </c>
    </row>
    <row r="32" spans="1:15" x14ac:dyDescent="0.35">
      <c r="A32" s="50">
        <v>3.01</v>
      </c>
      <c r="B32" s="3" t="s">
        <v>58</v>
      </c>
      <c r="C32" s="14">
        <v>2600</v>
      </c>
      <c r="D32" s="170">
        <v>0</v>
      </c>
      <c r="E32" s="90">
        <v>0.9</v>
      </c>
      <c r="F32">
        <f t="shared" si="1"/>
        <v>9.9999999999999978E-2</v>
      </c>
      <c r="G32">
        <v>0</v>
      </c>
      <c r="H32">
        <v>1</v>
      </c>
      <c r="I32">
        <v>0</v>
      </c>
      <c r="J32">
        <v>0</v>
      </c>
      <c r="K32">
        <v>1</v>
      </c>
      <c r="L32">
        <v>1</v>
      </c>
      <c r="M32">
        <v>0</v>
      </c>
      <c r="N32">
        <f t="shared" si="0"/>
        <v>0.9</v>
      </c>
      <c r="O32">
        <v>1</v>
      </c>
    </row>
    <row r="33" spans="1:15" x14ac:dyDescent="0.35">
      <c r="A33" s="50">
        <v>3.0110000000000001</v>
      </c>
      <c r="B33" s="3" t="s">
        <v>59</v>
      </c>
      <c r="C33" s="14">
        <v>2000</v>
      </c>
      <c r="D33" s="170">
        <v>0</v>
      </c>
      <c r="E33" s="90">
        <v>0.9</v>
      </c>
      <c r="F33">
        <f t="shared" si="1"/>
        <v>9.9999999999999978E-2</v>
      </c>
      <c r="G33">
        <v>0</v>
      </c>
      <c r="H33">
        <v>1</v>
      </c>
      <c r="I33">
        <v>0</v>
      </c>
      <c r="J33">
        <v>0</v>
      </c>
      <c r="K33">
        <v>1</v>
      </c>
      <c r="L33">
        <v>1</v>
      </c>
      <c r="M33">
        <v>0</v>
      </c>
      <c r="N33">
        <f t="shared" si="0"/>
        <v>0.9</v>
      </c>
      <c r="O33">
        <v>1</v>
      </c>
    </row>
    <row r="34" spans="1:15" x14ac:dyDescent="0.35">
      <c r="A34" s="50">
        <v>3.012</v>
      </c>
      <c r="B34" s="3" t="s">
        <v>60</v>
      </c>
      <c r="C34" s="14">
        <v>2000</v>
      </c>
      <c r="D34" s="170">
        <v>0</v>
      </c>
      <c r="E34" s="90">
        <v>0.9</v>
      </c>
      <c r="F34">
        <f t="shared" si="1"/>
        <v>9.9999999999999978E-2</v>
      </c>
      <c r="G34">
        <v>0</v>
      </c>
      <c r="H34">
        <v>1</v>
      </c>
      <c r="I34">
        <v>0</v>
      </c>
      <c r="J34">
        <v>0</v>
      </c>
      <c r="K34">
        <v>1</v>
      </c>
      <c r="L34">
        <v>1</v>
      </c>
      <c r="M34">
        <v>0</v>
      </c>
      <c r="N34">
        <f t="shared" si="0"/>
        <v>0.9</v>
      </c>
      <c r="O34">
        <v>1</v>
      </c>
    </row>
    <row r="35" spans="1:15" x14ac:dyDescent="0.35">
      <c r="A35" s="49">
        <v>3.0129999999999999</v>
      </c>
      <c r="B35" s="3" t="s">
        <v>61</v>
      </c>
      <c r="C35" s="14">
        <v>2000</v>
      </c>
      <c r="D35" s="170">
        <v>0</v>
      </c>
      <c r="E35" s="90">
        <v>0.9</v>
      </c>
      <c r="F35">
        <f t="shared" si="1"/>
        <v>9.9999999999999978E-2</v>
      </c>
      <c r="G35">
        <v>0</v>
      </c>
      <c r="H35">
        <v>1</v>
      </c>
      <c r="I35">
        <v>0</v>
      </c>
      <c r="J35">
        <v>0</v>
      </c>
      <c r="K35">
        <v>1</v>
      </c>
      <c r="L35">
        <v>1</v>
      </c>
      <c r="M35">
        <v>0</v>
      </c>
      <c r="N35">
        <f t="shared" si="0"/>
        <v>0.9</v>
      </c>
      <c r="O35">
        <v>1</v>
      </c>
    </row>
    <row r="36" spans="1:15" x14ac:dyDescent="0.35">
      <c r="A36" s="49">
        <v>3.0139999999999998</v>
      </c>
      <c r="B36" s="3" t="s">
        <v>62</v>
      </c>
      <c r="C36" s="14">
        <v>2000</v>
      </c>
      <c r="D36" s="170">
        <v>0</v>
      </c>
      <c r="E36" s="90">
        <v>0.9</v>
      </c>
      <c r="F36">
        <f t="shared" si="1"/>
        <v>9.9999999999999978E-2</v>
      </c>
      <c r="G36">
        <v>0</v>
      </c>
      <c r="H36">
        <v>1</v>
      </c>
      <c r="I36">
        <v>0</v>
      </c>
      <c r="J36">
        <v>0</v>
      </c>
      <c r="K36">
        <v>1</v>
      </c>
      <c r="L36">
        <v>1</v>
      </c>
      <c r="M36">
        <v>0</v>
      </c>
      <c r="N36">
        <f t="shared" si="0"/>
        <v>0.9</v>
      </c>
      <c r="O36">
        <v>1</v>
      </c>
    </row>
    <row r="37" spans="1:15" x14ac:dyDescent="0.35">
      <c r="A37" s="49">
        <v>3.02</v>
      </c>
      <c r="B37" s="3" t="s">
        <v>63</v>
      </c>
      <c r="C37" s="14">
        <v>2000</v>
      </c>
      <c r="D37" s="170">
        <v>0</v>
      </c>
      <c r="E37" s="90">
        <v>0.9</v>
      </c>
      <c r="F37">
        <f t="shared" si="1"/>
        <v>9.9999999999999978E-2</v>
      </c>
      <c r="G37">
        <v>0</v>
      </c>
      <c r="H37">
        <v>1</v>
      </c>
      <c r="I37">
        <v>0</v>
      </c>
      <c r="J37">
        <v>0</v>
      </c>
      <c r="K37">
        <v>1</v>
      </c>
      <c r="L37">
        <v>1</v>
      </c>
      <c r="M37">
        <v>0</v>
      </c>
      <c r="N37">
        <f t="shared" si="0"/>
        <v>0.9</v>
      </c>
      <c r="O37">
        <v>1</v>
      </c>
    </row>
    <row r="38" spans="1:15" x14ac:dyDescent="0.35">
      <c r="A38" s="49">
        <v>3.0150000000000001</v>
      </c>
      <c r="B38" s="4" t="s">
        <v>64</v>
      </c>
      <c r="C38" s="15">
        <v>1700</v>
      </c>
      <c r="D38" s="170">
        <v>0</v>
      </c>
      <c r="E38" s="90">
        <v>0.9</v>
      </c>
      <c r="F38">
        <f t="shared" si="1"/>
        <v>9.9999999999999978E-2</v>
      </c>
      <c r="G38">
        <v>0</v>
      </c>
      <c r="H38">
        <v>1</v>
      </c>
      <c r="I38">
        <v>0</v>
      </c>
      <c r="J38">
        <v>0</v>
      </c>
      <c r="K38">
        <v>1</v>
      </c>
      <c r="L38">
        <v>1</v>
      </c>
      <c r="M38">
        <v>0</v>
      </c>
      <c r="N38">
        <f t="shared" si="0"/>
        <v>0.9</v>
      </c>
      <c r="O38">
        <v>1</v>
      </c>
    </row>
    <row r="39" spans="1:15" ht="15" x14ac:dyDescent="0.35">
      <c r="A39" s="103" t="s">
        <v>65</v>
      </c>
      <c r="B39" s="104" t="s">
        <v>66</v>
      </c>
      <c r="C39" s="105" t="s">
        <v>288</v>
      </c>
      <c r="J39">
        <v>0</v>
      </c>
      <c r="K39">
        <v>1</v>
      </c>
      <c r="L39">
        <v>1</v>
      </c>
      <c r="M39">
        <v>0</v>
      </c>
      <c r="N39">
        <f t="shared" si="0"/>
        <v>0</v>
      </c>
      <c r="O39">
        <v>1</v>
      </c>
    </row>
    <row r="40" spans="1:15" x14ac:dyDescent="0.35">
      <c r="A40" s="50">
        <v>4.008</v>
      </c>
      <c r="B40" s="3" t="s">
        <v>67</v>
      </c>
      <c r="C40" s="14">
        <v>1400</v>
      </c>
      <c r="J40">
        <v>0</v>
      </c>
      <c r="K40">
        <v>1</v>
      </c>
      <c r="L40">
        <v>1</v>
      </c>
      <c r="M40">
        <v>0</v>
      </c>
      <c r="N40">
        <f t="shared" si="0"/>
        <v>0</v>
      </c>
      <c r="O40">
        <v>1</v>
      </c>
    </row>
    <row r="41" spans="1:15" x14ac:dyDescent="0.35">
      <c r="A41" s="50">
        <v>4.01</v>
      </c>
      <c r="B41" s="3" t="s">
        <v>68</v>
      </c>
      <c r="C41" s="14">
        <v>1100</v>
      </c>
      <c r="J41">
        <v>0</v>
      </c>
      <c r="K41">
        <v>1</v>
      </c>
      <c r="L41">
        <v>1</v>
      </c>
      <c r="M41">
        <v>0</v>
      </c>
      <c r="N41">
        <f t="shared" si="0"/>
        <v>0</v>
      </c>
      <c r="O41">
        <v>1</v>
      </c>
    </row>
    <row r="42" spans="1:15" x14ac:dyDescent="0.35">
      <c r="A42" s="49">
        <v>4.0019999999999998</v>
      </c>
      <c r="B42" s="3" t="s">
        <v>69</v>
      </c>
      <c r="C42" s="14">
        <v>1670</v>
      </c>
      <c r="J42">
        <v>0</v>
      </c>
      <c r="K42">
        <v>1</v>
      </c>
      <c r="L42">
        <v>1</v>
      </c>
      <c r="M42">
        <v>0</v>
      </c>
      <c r="N42">
        <f t="shared" si="0"/>
        <v>0</v>
      </c>
      <c r="O42">
        <v>1</v>
      </c>
    </row>
    <row r="43" spans="1:15" x14ac:dyDescent="0.35">
      <c r="A43" s="49">
        <v>4.0170000000000003</v>
      </c>
      <c r="B43" s="3" t="s">
        <v>70</v>
      </c>
      <c r="C43" s="14">
        <v>925</v>
      </c>
      <c r="J43">
        <v>0</v>
      </c>
      <c r="K43">
        <v>1</v>
      </c>
      <c r="L43">
        <v>1</v>
      </c>
      <c r="M43">
        <v>0</v>
      </c>
      <c r="N43">
        <f t="shared" si="0"/>
        <v>0</v>
      </c>
      <c r="O43">
        <v>1</v>
      </c>
    </row>
    <row r="44" spans="1:15" x14ac:dyDescent="0.35">
      <c r="A44" s="49">
        <v>4.0010000000000003</v>
      </c>
      <c r="B44" s="3" t="s">
        <v>71</v>
      </c>
      <c r="C44" s="14">
        <v>1100</v>
      </c>
      <c r="J44">
        <v>0</v>
      </c>
      <c r="K44">
        <v>1</v>
      </c>
      <c r="L44">
        <v>1</v>
      </c>
      <c r="M44">
        <v>0</v>
      </c>
      <c r="N44">
        <f t="shared" si="0"/>
        <v>0</v>
      </c>
      <c r="O44">
        <v>1</v>
      </c>
    </row>
    <row r="45" spans="1:15" x14ac:dyDescent="0.35">
      <c r="A45" s="49">
        <v>4.0030000000000001</v>
      </c>
      <c r="B45" s="4" t="s">
        <v>72</v>
      </c>
      <c r="C45" s="15">
        <v>1540</v>
      </c>
      <c r="J45">
        <v>0</v>
      </c>
      <c r="K45">
        <v>1</v>
      </c>
      <c r="L45">
        <v>1</v>
      </c>
      <c r="M45">
        <v>0</v>
      </c>
      <c r="N45">
        <f t="shared" si="0"/>
        <v>0</v>
      </c>
      <c r="O45">
        <v>1</v>
      </c>
    </row>
    <row r="46" spans="1:15" x14ac:dyDescent="0.35">
      <c r="A46" s="50">
        <v>4.0129999999999999</v>
      </c>
      <c r="B46" s="3" t="s">
        <v>73</v>
      </c>
      <c r="C46" s="14">
        <v>1550</v>
      </c>
      <c r="J46">
        <v>0</v>
      </c>
      <c r="K46">
        <v>1</v>
      </c>
      <c r="L46">
        <v>1</v>
      </c>
      <c r="M46">
        <v>0</v>
      </c>
      <c r="N46">
        <f t="shared" si="0"/>
        <v>0</v>
      </c>
      <c r="O46">
        <v>1</v>
      </c>
    </row>
    <row r="47" spans="1:15" x14ac:dyDescent="0.35">
      <c r="A47" s="50">
        <v>4.0039999999999996</v>
      </c>
      <c r="B47" s="3" t="s">
        <v>74</v>
      </c>
      <c r="C47" s="14">
        <v>1800</v>
      </c>
      <c r="J47">
        <v>0</v>
      </c>
      <c r="K47">
        <v>1</v>
      </c>
      <c r="L47">
        <v>1</v>
      </c>
      <c r="M47">
        <v>0</v>
      </c>
      <c r="N47">
        <f t="shared" si="0"/>
        <v>0</v>
      </c>
      <c r="O47">
        <v>1</v>
      </c>
    </row>
    <row r="48" spans="1:15" x14ac:dyDescent="0.35">
      <c r="A48" s="50">
        <v>4.0149999999999997</v>
      </c>
      <c r="B48" s="3" t="s">
        <v>75</v>
      </c>
      <c r="C48" s="14">
        <v>1000</v>
      </c>
      <c r="J48">
        <v>0</v>
      </c>
      <c r="K48">
        <v>1</v>
      </c>
      <c r="L48">
        <v>1</v>
      </c>
      <c r="M48">
        <v>0</v>
      </c>
      <c r="N48">
        <f t="shared" si="0"/>
        <v>0</v>
      </c>
      <c r="O48">
        <v>1</v>
      </c>
    </row>
    <row r="49" spans="1:15" x14ac:dyDescent="0.35">
      <c r="A49" s="49">
        <v>4.0110000000000001</v>
      </c>
      <c r="B49" s="3" t="s">
        <v>76</v>
      </c>
      <c r="C49" s="14">
        <v>1880</v>
      </c>
      <c r="J49">
        <v>0</v>
      </c>
      <c r="K49">
        <v>1</v>
      </c>
      <c r="L49">
        <v>1</v>
      </c>
      <c r="M49">
        <v>0</v>
      </c>
      <c r="N49">
        <f t="shared" si="0"/>
        <v>0</v>
      </c>
      <c r="O49">
        <v>1</v>
      </c>
    </row>
    <row r="50" spans="1:15" x14ac:dyDescent="0.35">
      <c r="A50" s="49">
        <v>4.0119999999999996</v>
      </c>
      <c r="B50" s="3" t="s">
        <v>77</v>
      </c>
      <c r="C50" s="14">
        <v>1670</v>
      </c>
      <c r="J50">
        <v>0</v>
      </c>
      <c r="K50">
        <v>1</v>
      </c>
      <c r="L50">
        <v>1</v>
      </c>
      <c r="M50">
        <v>0</v>
      </c>
      <c r="N50">
        <f t="shared" si="0"/>
        <v>0</v>
      </c>
      <c r="O50">
        <v>1</v>
      </c>
    </row>
    <row r="51" spans="1:15" x14ac:dyDescent="0.35">
      <c r="A51" s="49">
        <v>4.016</v>
      </c>
      <c r="B51" s="3" t="s">
        <v>78</v>
      </c>
      <c r="C51" s="14">
        <v>1350</v>
      </c>
      <c r="J51">
        <v>0</v>
      </c>
      <c r="K51">
        <v>1</v>
      </c>
      <c r="L51">
        <v>1</v>
      </c>
      <c r="M51">
        <v>0</v>
      </c>
      <c r="N51">
        <f t="shared" si="0"/>
        <v>0</v>
      </c>
      <c r="O51">
        <v>1</v>
      </c>
    </row>
    <row r="52" spans="1:15" x14ac:dyDescent="0.35">
      <c r="A52" s="49">
        <v>4.0049999999999999</v>
      </c>
      <c r="B52" s="4" t="s">
        <v>79</v>
      </c>
      <c r="C52" s="15">
        <v>2000</v>
      </c>
      <c r="J52">
        <v>0</v>
      </c>
      <c r="K52">
        <v>1</v>
      </c>
      <c r="L52">
        <v>1</v>
      </c>
      <c r="M52">
        <v>0</v>
      </c>
      <c r="N52">
        <f t="shared" si="0"/>
        <v>0</v>
      </c>
      <c r="O52">
        <v>1</v>
      </c>
    </row>
    <row r="53" spans="1:15" x14ac:dyDescent="0.35">
      <c r="A53" s="50">
        <v>4.0060000000000002</v>
      </c>
      <c r="B53" s="3" t="s">
        <v>80</v>
      </c>
      <c r="C53" s="14">
        <v>1850</v>
      </c>
      <c r="J53">
        <v>0</v>
      </c>
      <c r="K53">
        <v>1</v>
      </c>
      <c r="L53">
        <v>1</v>
      </c>
      <c r="M53">
        <v>0</v>
      </c>
      <c r="N53">
        <f t="shared" si="0"/>
        <v>0</v>
      </c>
      <c r="O53">
        <v>1</v>
      </c>
    </row>
    <row r="54" spans="1:15" x14ac:dyDescent="0.35">
      <c r="A54" s="50">
        <v>4.0069999999999997</v>
      </c>
      <c r="B54" s="3" t="s">
        <v>81</v>
      </c>
      <c r="C54" s="14">
        <v>250</v>
      </c>
      <c r="J54">
        <v>0</v>
      </c>
      <c r="K54">
        <v>1</v>
      </c>
      <c r="L54">
        <v>1</v>
      </c>
      <c r="M54">
        <v>0</v>
      </c>
      <c r="N54">
        <f t="shared" si="0"/>
        <v>0</v>
      </c>
      <c r="O54">
        <v>1</v>
      </c>
    </row>
    <row r="55" spans="1:15" x14ac:dyDescent="0.35">
      <c r="A55" s="50">
        <v>4.0140000000000002</v>
      </c>
      <c r="B55" s="3" t="s">
        <v>82</v>
      </c>
      <c r="C55" s="14">
        <v>1550</v>
      </c>
      <c r="J55">
        <v>0</v>
      </c>
      <c r="K55">
        <v>1</v>
      </c>
      <c r="L55">
        <v>1</v>
      </c>
      <c r="M55">
        <v>0</v>
      </c>
      <c r="N55">
        <f t="shared" si="0"/>
        <v>0</v>
      </c>
      <c r="O55">
        <v>1</v>
      </c>
    </row>
    <row r="56" spans="1:15" x14ac:dyDescent="0.35">
      <c r="A56" s="49">
        <v>4.0090000000000003</v>
      </c>
      <c r="B56" s="3" t="s">
        <v>83</v>
      </c>
      <c r="C56" s="14">
        <v>1550</v>
      </c>
      <c r="J56">
        <v>0</v>
      </c>
      <c r="K56">
        <v>1</v>
      </c>
      <c r="L56">
        <v>1</v>
      </c>
      <c r="M56">
        <v>0</v>
      </c>
      <c r="N56">
        <f t="shared" si="0"/>
        <v>0</v>
      </c>
      <c r="O56">
        <v>1</v>
      </c>
    </row>
    <row r="57" spans="1:15" ht="15" x14ac:dyDescent="0.35">
      <c r="A57" s="106" t="s">
        <v>84</v>
      </c>
      <c r="B57" s="104" t="s">
        <v>85</v>
      </c>
      <c r="C57" s="105" t="s">
        <v>289</v>
      </c>
      <c r="J57">
        <v>0</v>
      </c>
      <c r="K57">
        <v>1</v>
      </c>
      <c r="L57">
        <v>1</v>
      </c>
      <c r="M57">
        <v>0</v>
      </c>
      <c r="N57">
        <f t="shared" si="0"/>
        <v>0</v>
      </c>
      <c r="O57">
        <v>1</v>
      </c>
    </row>
    <row r="58" spans="1:15" x14ac:dyDescent="0.35">
      <c r="A58" s="49">
        <v>5.008</v>
      </c>
      <c r="B58" s="3" t="s">
        <v>86</v>
      </c>
      <c r="C58" s="14" t="s">
        <v>287</v>
      </c>
      <c r="D58" s="170">
        <v>0.25</v>
      </c>
      <c r="E58" s="90">
        <v>0.98</v>
      </c>
      <c r="F58">
        <f t="shared" si="1"/>
        <v>2.0000000000000018E-2</v>
      </c>
      <c r="G58">
        <v>1</v>
      </c>
      <c r="H58">
        <v>0</v>
      </c>
      <c r="I58">
        <v>0</v>
      </c>
      <c r="J58">
        <v>0</v>
      </c>
      <c r="K58">
        <v>1</v>
      </c>
      <c r="L58">
        <v>1</v>
      </c>
      <c r="M58">
        <v>0</v>
      </c>
      <c r="N58">
        <f t="shared" si="0"/>
        <v>0.98</v>
      </c>
      <c r="O58">
        <v>1</v>
      </c>
    </row>
    <row r="59" spans="1:15" x14ac:dyDescent="0.35">
      <c r="A59" s="49">
        <v>5.0220000000000002</v>
      </c>
      <c r="B59" s="4" t="s">
        <v>87</v>
      </c>
      <c r="C59" s="15">
        <v>7.1</v>
      </c>
      <c r="D59" s="170">
        <v>0.5</v>
      </c>
      <c r="E59" s="90">
        <v>0.98</v>
      </c>
      <c r="F59">
        <f t="shared" si="1"/>
        <v>2.0000000000000018E-2</v>
      </c>
      <c r="G59">
        <v>1</v>
      </c>
      <c r="H59">
        <v>0</v>
      </c>
      <c r="I59">
        <v>0</v>
      </c>
      <c r="J59">
        <v>0</v>
      </c>
      <c r="K59">
        <v>1</v>
      </c>
      <c r="L59">
        <v>1</v>
      </c>
      <c r="M59">
        <v>0</v>
      </c>
      <c r="N59">
        <f t="shared" si="0"/>
        <v>0.98</v>
      </c>
      <c r="O59">
        <v>1</v>
      </c>
    </row>
    <row r="60" spans="1:15" x14ac:dyDescent="0.35">
      <c r="A60" s="50">
        <v>5.0229999999999997</v>
      </c>
      <c r="B60" s="3" t="s">
        <v>88</v>
      </c>
      <c r="C60" s="14">
        <v>11.6</v>
      </c>
      <c r="D60" s="170">
        <v>0.25</v>
      </c>
      <c r="E60" s="90">
        <v>0.9</v>
      </c>
      <c r="F60">
        <f t="shared" si="1"/>
        <v>9.9999999999999978E-2</v>
      </c>
      <c r="G60">
        <v>1</v>
      </c>
      <c r="H60">
        <v>0</v>
      </c>
      <c r="I60">
        <v>0</v>
      </c>
      <c r="J60">
        <v>0</v>
      </c>
      <c r="K60">
        <v>1</v>
      </c>
      <c r="L60">
        <v>1</v>
      </c>
      <c r="M60">
        <v>0</v>
      </c>
      <c r="N60">
        <f t="shared" si="0"/>
        <v>0.9</v>
      </c>
      <c r="O60">
        <v>1</v>
      </c>
    </row>
    <row r="61" spans="1:15" x14ac:dyDescent="0.35">
      <c r="A61" s="50">
        <v>5.0250000000000004</v>
      </c>
      <c r="B61" s="3" t="s">
        <v>89</v>
      </c>
      <c r="C61" s="14">
        <v>78</v>
      </c>
      <c r="D61" s="170">
        <v>0.25</v>
      </c>
      <c r="E61" s="90">
        <v>0.9</v>
      </c>
      <c r="F61">
        <f t="shared" si="1"/>
        <v>9.9999999999999978E-2</v>
      </c>
      <c r="G61">
        <v>1</v>
      </c>
      <c r="H61">
        <v>0</v>
      </c>
      <c r="I61">
        <v>0</v>
      </c>
      <c r="J61">
        <v>0</v>
      </c>
      <c r="K61">
        <v>1</v>
      </c>
      <c r="L61">
        <v>1</v>
      </c>
      <c r="M61">
        <v>0</v>
      </c>
      <c r="N61">
        <f t="shared" si="0"/>
        <v>0.9</v>
      </c>
      <c r="O61">
        <v>1</v>
      </c>
    </row>
    <row r="62" spans="1:15" ht="25" x14ac:dyDescent="0.35">
      <c r="A62" s="50">
        <v>5.024</v>
      </c>
      <c r="B62" s="3" t="s">
        <v>90</v>
      </c>
      <c r="C62" s="14">
        <v>2.4</v>
      </c>
      <c r="D62" s="170">
        <v>0.25</v>
      </c>
      <c r="E62" s="90">
        <v>0.48</v>
      </c>
      <c r="F62">
        <f t="shared" si="1"/>
        <v>0.52</v>
      </c>
      <c r="G62">
        <v>1</v>
      </c>
      <c r="H62">
        <v>0</v>
      </c>
      <c r="I62">
        <v>0</v>
      </c>
      <c r="J62">
        <v>0</v>
      </c>
      <c r="K62">
        <v>1</v>
      </c>
      <c r="L62">
        <v>1</v>
      </c>
      <c r="M62">
        <v>0</v>
      </c>
      <c r="N62">
        <f t="shared" si="0"/>
        <v>0.48</v>
      </c>
      <c r="O62">
        <v>1</v>
      </c>
    </row>
    <row r="63" spans="1:15" s="170" customFormat="1" x14ac:dyDescent="0.35">
      <c r="A63" s="175">
        <v>5.0039999999999996</v>
      </c>
      <c r="B63" s="168" t="s">
        <v>91</v>
      </c>
      <c r="C63" s="169" t="s">
        <v>287</v>
      </c>
      <c r="D63" s="170">
        <v>0.25</v>
      </c>
      <c r="E63" s="174">
        <v>0.98</v>
      </c>
      <c r="F63" s="170">
        <f t="shared" si="1"/>
        <v>2.0000000000000018E-2</v>
      </c>
      <c r="G63" s="170">
        <v>1</v>
      </c>
      <c r="H63" s="170">
        <v>0</v>
      </c>
      <c r="I63" s="170">
        <v>0</v>
      </c>
      <c r="J63" s="170">
        <v>0</v>
      </c>
      <c r="K63" s="170">
        <v>1</v>
      </c>
      <c r="L63" s="170">
        <v>1</v>
      </c>
      <c r="M63" s="170">
        <v>0</v>
      </c>
      <c r="N63" s="170">
        <f t="shared" si="0"/>
        <v>0.98</v>
      </c>
      <c r="O63" s="170">
        <v>0.8</v>
      </c>
    </row>
    <row r="64" spans="1:15" x14ac:dyDescent="0.35">
      <c r="A64" s="49">
        <v>5.0040100000000001</v>
      </c>
      <c r="B64" s="3" t="s">
        <v>92</v>
      </c>
      <c r="C64" s="14" t="s">
        <v>287</v>
      </c>
      <c r="D64" s="170">
        <v>0.25</v>
      </c>
      <c r="E64" s="90">
        <v>0.98</v>
      </c>
      <c r="F64">
        <f t="shared" si="1"/>
        <v>2.0000000000000018E-2</v>
      </c>
      <c r="G64">
        <v>1</v>
      </c>
      <c r="H64">
        <v>0</v>
      </c>
      <c r="I64">
        <v>0</v>
      </c>
      <c r="J64">
        <v>0</v>
      </c>
      <c r="K64">
        <v>1</v>
      </c>
      <c r="L64">
        <v>1</v>
      </c>
      <c r="M64">
        <v>0</v>
      </c>
      <c r="N64">
        <f t="shared" si="0"/>
        <v>0.98</v>
      </c>
      <c r="O64">
        <v>1</v>
      </c>
    </row>
    <row r="65" spans="1:15" x14ac:dyDescent="0.35">
      <c r="A65" s="49">
        <v>5.0049999999999999</v>
      </c>
      <c r="B65" s="3" t="s">
        <v>93</v>
      </c>
      <c r="C65" s="14" t="s">
        <v>287</v>
      </c>
      <c r="D65" s="170">
        <v>0.25</v>
      </c>
      <c r="E65" s="90">
        <v>0.65</v>
      </c>
      <c r="F65">
        <f t="shared" si="1"/>
        <v>0.35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0</v>
      </c>
      <c r="N65">
        <f t="shared" si="0"/>
        <v>0.65</v>
      </c>
      <c r="O65">
        <v>1</v>
      </c>
    </row>
    <row r="66" spans="1:15" x14ac:dyDescent="0.35">
      <c r="A66" s="49">
        <v>5.0060000000000002</v>
      </c>
      <c r="B66" s="4" t="s">
        <v>94</v>
      </c>
      <c r="C66" s="15" t="s">
        <v>287</v>
      </c>
      <c r="D66" s="170">
        <v>0.25</v>
      </c>
      <c r="E66" s="90">
        <v>0.65</v>
      </c>
      <c r="F66">
        <f t="shared" si="1"/>
        <v>0.35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f t="shared" si="0"/>
        <v>0.65</v>
      </c>
      <c r="O66">
        <v>1</v>
      </c>
    </row>
    <row r="67" spans="1:15" x14ac:dyDescent="0.35">
      <c r="A67" s="50">
        <v>5.0069999999999997</v>
      </c>
      <c r="B67" s="3" t="s">
        <v>95</v>
      </c>
      <c r="C67" s="14" t="s">
        <v>287</v>
      </c>
      <c r="D67" s="170">
        <v>0.25</v>
      </c>
      <c r="E67" s="90">
        <v>0.48</v>
      </c>
      <c r="F67">
        <f t="shared" si="1"/>
        <v>0.52</v>
      </c>
      <c r="G67">
        <v>1</v>
      </c>
      <c r="H67">
        <v>0</v>
      </c>
      <c r="I67">
        <v>0</v>
      </c>
      <c r="J67">
        <v>0</v>
      </c>
      <c r="K67">
        <v>1</v>
      </c>
      <c r="L67">
        <v>1</v>
      </c>
      <c r="M67">
        <v>0</v>
      </c>
      <c r="N67">
        <f t="shared" si="0"/>
        <v>0.48</v>
      </c>
      <c r="O67">
        <v>1</v>
      </c>
    </row>
    <row r="68" spans="1:15" x14ac:dyDescent="0.35">
      <c r="A68" s="50">
        <v>5.0010000000000003</v>
      </c>
      <c r="B68" s="3" t="s">
        <v>96</v>
      </c>
      <c r="C68" s="14" t="s">
        <v>287</v>
      </c>
      <c r="D68" s="170">
        <v>0.25</v>
      </c>
      <c r="E68" s="90">
        <v>0.2</v>
      </c>
      <c r="F68">
        <f t="shared" ref="F68:F127" si="2">1-E68</f>
        <v>0.8</v>
      </c>
      <c r="G68">
        <v>1</v>
      </c>
      <c r="H68">
        <v>0</v>
      </c>
      <c r="I68">
        <v>0</v>
      </c>
      <c r="J68">
        <v>0</v>
      </c>
      <c r="K68">
        <v>1</v>
      </c>
      <c r="L68">
        <v>1</v>
      </c>
      <c r="M68">
        <v>0</v>
      </c>
      <c r="N68">
        <f t="shared" ref="N68:N131" si="3">E68</f>
        <v>0.2</v>
      </c>
      <c r="O68">
        <v>1</v>
      </c>
    </row>
    <row r="69" spans="1:15" x14ac:dyDescent="0.35">
      <c r="A69" s="50">
        <v>5.0090000000000003</v>
      </c>
      <c r="B69" s="3" t="s">
        <v>97</v>
      </c>
      <c r="C69" s="14" t="s">
        <v>287</v>
      </c>
      <c r="D69" s="170">
        <v>0.25</v>
      </c>
      <c r="E69" s="90">
        <v>0.2</v>
      </c>
      <c r="F69">
        <f t="shared" si="2"/>
        <v>0.8</v>
      </c>
      <c r="G69">
        <v>1</v>
      </c>
      <c r="H69">
        <v>0</v>
      </c>
      <c r="I69">
        <v>0</v>
      </c>
      <c r="J69">
        <v>0</v>
      </c>
      <c r="K69">
        <v>1</v>
      </c>
      <c r="L69">
        <v>1</v>
      </c>
      <c r="M69">
        <v>0</v>
      </c>
      <c r="N69">
        <f t="shared" si="3"/>
        <v>0.2</v>
      </c>
      <c r="O69">
        <v>1</v>
      </c>
    </row>
    <row r="70" spans="1:15" x14ac:dyDescent="0.35">
      <c r="A70" s="49">
        <v>5.01</v>
      </c>
      <c r="B70" s="3" t="s">
        <v>98</v>
      </c>
      <c r="C70" s="14" t="s">
        <v>287</v>
      </c>
      <c r="D70" s="170">
        <v>0.25</v>
      </c>
      <c r="E70" s="90">
        <v>0.2</v>
      </c>
      <c r="F70">
        <f t="shared" si="2"/>
        <v>0.8</v>
      </c>
      <c r="G70">
        <v>1</v>
      </c>
      <c r="H70">
        <v>0</v>
      </c>
      <c r="I70">
        <v>0</v>
      </c>
      <c r="J70">
        <v>0</v>
      </c>
      <c r="K70">
        <v>1</v>
      </c>
      <c r="L70">
        <v>1</v>
      </c>
      <c r="M70">
        <v>0</v>
      </c>
      <c r="N70">
        <f t="shared" si="3"/>
        <v>0.2</v>
      </c>
      <c r="O70">
        <v>1</v>
      </c>
    </row>
    <row r="71" spans="1:15" x14ac:dyDescent="0.35">
      <c r="A71" s="49">
        <v>5.0019999999999998</v>
      </c>
      <c r="B71" s="3" t="s">
        <v>99</v>
      </c>
      <c r="C71" s="14" t="s">
        <v>287</v>
      </c>
      <c r="D71" s="170">
        <v>0.25</v>
      </c>
      <c r="E71" s="90">
        <v>0.2</v>
      </c>
      <c r="F71">
        <f t="shared" si="2"/>
        <v>0.8</v>
      </c>
      <c r="G71">
        <v>1</v>
      </c>
      <c r="H71">
        <v>0</v>
      </c>
      <c r="I71">
        <v>0</v>
      </c>
      <c r="J71">
        <v>0</v>
      </c>
      <c r="K71">
        <v>1</v>
      </c>
      <c r="L71">
        <v>1</v>
      </c>
      <c r="M71">
        <v>0</v>
      </c>
      <c r="N71">
        <f t="shared" si="3"/>
        <v>0.2</v>
      </c>
      <c r="O71">
        <v>1</v>
      </c>
    </row>
    <row r="72" spans="1:15" x14ac:dyDescent="0.35">
      <c r="A72" s="49">
        <v>5.0110000000000001</v>
      </c>
      <c r="B72" s="3" t="s">
        <v>100</v>
      </c>
      <c r="C72" s="14" t="s">
        <v>287</v>
      </c>
      <c r="D72" s="170">
        <v>0.25</v>
      </c>
      <c r="E72" s="90">
        <v>0.2</v>
      </c>
      <c r="F72">
        <f t="shared" si="2"/>
        <v>0.8</v>
      </c>
      <c r="G72">
        <v>1</v>
      </c>
      <c r="H72">
        <v>0</v>
      </c>
      <c r="I72">
        <v>0</v>
      </c>
      <c r="J72">
        <v>0</v>
      </c>
      <c r="K72">
        <v>1</v>
      </c>
      <c r="L72">
        <v>1</v>
      </c>
      <c r="M72">
        <v>0</v>
      </c>
      <c r="N72">
        <f t="shared" si="3"/>
        <v>0.2</v>
      </c>
      <c r="O72">
        <v>1</v>
      </c>
    </row>
    <row r="73" spans="1:15" x14ac:dyDescent="0.35">
      <c r="A73" s="49">
        <v>5.0030000000000001</v>
      </c>
      <c r="B73" s="4" t="s">
        <v>101</v>
      </c>
      <c r="C73" s="15" t="s">
        <v>287</v>
      </c>
      <c r="D73" s="170">
        <v>0.25</v>
      </c>
      <c r="E73" s="90">
        <v>0.2</v>
      </c>
      <c r="F73">
        <f t="shared" si="2"/>
        <v>0.8</v>
      </c>
      <c r="G73">
        <v>1</v>
      </c>
      <c r="H73">
        <v>0</v>
      </c>
      <c r="I73">
        <v>0</v>
      </c>
      <c r="J73">
        <v>0</v>
      </c>
      <c r="K73">
        <v>1</v>
      </c>
      <c r="L73">
        <v>1</v>
      </c>
      <c r="M73">
        <v>0</v>
      </c>
      <c r="N73">
        <f t="shared" si="3"/>
        <v>0.2</v>
      </c>
      <c r="O73">
        <v>1</v>
      </c>
    </row>
    <row r="74" spans="1:15" x14ac:dyDescent="0.35">
      <c r="A74" s="50">
        <v>5.0119999999999996</v>
      </c>
      <c r="B74" s="3" t="s">
        <v>102</v>
      </c>
      <c r="C74" s="14" t="s">
        <v>287</v>
      </c>
      <c r="D74" s="170">
        <v>0.25</v>
      </c>
      <c r="E74" s="90">
        <v>0.2</v>
      </c>
      <c r="F74">
        <f t="shared" si="2"/>
        <v>0.8</v>
      </c>
      <c r="G74">
        <v>1</v>
      </c>
      <c r="H74">
        <v>0</v>
      </c>
      <c r="I74">
        <v>0</v>
      </c>
      <c r="J74">
        <v>0</v>
      </c>
      <c r="K74">
        <v>1</v>
      </c>
      <c r="L74">
        <v>1</v>
      </c>
      <c r="M74">
        <v>0</v>
      </c>
      <c r="N74">
        <f t="shared" si="3"/>
        <v>0.2</v>
      </c>
      <c r="O74">
        <v>1</v>
      </c>
    </row>
    <row r="75" spans="1:15" x14ac:dyDescent="0.35">
      <c r="A75" s="50">
        <v>5.0129999999999999</v>
      </c>
      <c r="B75" s="3" t="s">
        <v>103</v>
      </c>
      <c r="C75" s="14" t="s">
        <v>287</v>
      </c>
      <c r="D75" s="170">
        <v>0.25</v>
      </c>
      <c r="E75" s="90">
        <v>0.2</v>
      </c>
      <c r="F75">
        <f t="shared" si="2"/>
        <v>0.8</v>
      </c>
      <c r="G75">
        <v>1</v>
      </c>
      <c r="H75">
        <v>0</v>
      </c>
      <c r="I75">
        <v>0</v>
      </c>
      <c r="J75">
        <v>0</v>
      </c>
      <c r="K75">
        <v>1</v>
      </c>
      <c r="L75">
        <v>1</v>
      </c>
      <c r="M75">
        <v>0</v>
      </c>
      <c r="N75">
        <f t="shared" si="3"/>
        <v>0.2</v>
      </c>
      <c r="O75">
        <v>1</v>
      </c>
    </row>
    <row r="76" spans="1:15" ht="27" x14ac:dyDescent="0.35">
      <c r="A76" s="50">
        <v>5.0140000000000002</v>
      </c>
      <c r="B76" s="3" t="s">
        <v>104</v>
      </c>
      <c r="C76" s="14" t="s">
        <v>287</v>
      </c>
      <c r="D76" s="170">
        <v>0.25</v>
      </c>
      <c r="E76" s="90">
        <v>0.2</v>
      </c>
      <c r="F76">
        <f t="shared" si="2"/>
        <v>0.8</v>
      </c>
      <c r="G76">
        <v>1</v>
      </c>
      <c r="H76">
        <v>0</v>
      </c>
      <c r="I76">
        <v>0</v>
      </c>
      <c r="J76">
        <v>0</v>
      </c>
      <c r="K76">
        <v>1</v>
      </c>
      <c r="L76">
        <v>1</v>
      </c>
      <c r="M76">
        <v>0</v>
      </c>
      <c r="N76">
        <f t="shared" si="3"/>
        <v>0.2</v>
      </c>
      <c r="O76">
        <v>1</v>
      </c>
    </row>
    <row r="77" spans="1:15" x14ac:dyDescent="0.35">
      <c r="A77" s="49">
        <v>5.0149999999999997</v>
      </c>
      <c r="B77" s="3" t="s">
        <v>105</v>
      </c>
      <c r="C77" s="14" t="s">
        <v>287</v>
      </c>
      <c r="D77" s="170">
        <v>0.25</v>
      </c>
      <c r="E77" s="90">
        <v>0.2</v>
      </c>
      <c r="F77">
        <f t="shared" si="2"/>
        <v>0.8</v>
      </c>
      <c r="G77">
        <v>1</v>
      </c>
      <c r="H77">
        <v>0</v>
      </c>
      <c r="I77">
        <v>0</v>
      </c>
      <c r="J77">
        <v>0</v>
      </c>
      <c r="K77">
        <v>1</v>
      </c>
      <c r="L77">
        <v>1</v>
      </c>
      <c r="M77">
        <v>0</v>
      </c>
      <c r="N77">
        <f t="shared" si="3"/>
        <v>0.2</v>
      </c>
      <c r="O77">
        <v>1</v>
      </c>
    </row>
    <row r="78" spans="1:15" x14ac:dyDescent="0.35">
      <c r="A78" s="49">
        <v>5.016</v>
      </c>
      <c r="B78" s="3" t="s">
        <v>106</v>
      </c>
      <c r="C78" s="14" t="s">
        <v>287</v>
      </c>
      <c r="D78" s="170">
        <v>0.25</v>
      </c>
      <c r="E78" s="90">
        <v>0.2</v>
      </c>
      <c r="F78">
        <f t="shared" si="2"/>
        <v>0.8</v>
      </c>
      <c r="G78">
        <v>1</v>
      </c>
      <c r="H78">
        <v>0</v>
      </c>
      <c r="I78">
        <v>0</v>
      </c>
      <c r="J78">
        <v>0</v>
      </c>
      <c r="K78">
        <v>1</v>
      </c>
      <c r="L78">
        <v>1</v>
      </c>
      <c r="M78">
        <v>0</v>
      </c>
      <c r="N78">
        <f t="shared" si="3"/>
        <v>0.2</v>
      </c>
      <c r="O78">
        <v>1</v>
      </c>
    </row>
    <row r="79" spans="1:15" x14ac:dyDescent="0.35">
      <c r="A79" s="49">
        <v>5.0199999999999996</v>
      </c>
      <c r="B79" s="3" t="s">
        <v>107</v>
      </c>
      <c r="C79" s="14">
        <v>6.3</v>
      </c>
      <c r="J79">
        <v>0</v>
      </c>
      <c r="K79">
        <v>1</v>
      </c>
      <c r="L79">
        <v>1</v>
      </c>
      <c r="M79">
        <v>0</v>
      </c>
      <c r="N79">
        <f t="shared" si="3"/>
        <v>0</v>
      </c>
      <c r="O79">
        <v>1</v>
      </c>
    </row>
    <row r="80" spans="1:15" x14ac:dyDescent="0.35">
      <c r="A80" s="49">
        <v>5.0209999999999999</v>
      </c>
      <c r="B80" s="4" t="s">
        <v>108</v>
      </c>
      <c r="C80" s="15">
        <v>14.4</v>
      </c>
      <c r="J80">
        <v>0</v>
      </c>
      <c r="K80">
        <v>1</v>
      </c>
      <c r="L80">
        <v>1</v>
      </c>
      <c r="M80">
        <v>0</v>
      </c>
      <c r="N80">
        <f t="shared" si="3"/>
        <v>0</v>
      </c>
      <c r="O80">
        <v>1</v>
      </c>
    </row>
    <row r="81" spans="1:15" x14ac:dyDescent="0.35">
      <c r="A81" s="50">
        <v>5.0179999999999998</v>
      </c>
      <c r="B81" s="3" t="s">
        <v>109</v>
      </c>
      <c r="C81" s="14" t="s">
        <v>287</v>
      </c>
      <c r="J81">
        <v>0</v>
      </c>
      <c r="K81">
        <v>1</v>
      </c>
      <c r="L81">
        <v>1</v>
      </c>
      <c r="M81">
        <v>0</v>
      </c>
      <c r="N81">
        <f t="shared" si="3"/>
        <v>0</v>
      </c>
      <c r="O81">
        <v>1</v>
      </c>
    </row>
    <row r="82" spans="1:15" x14ac:dyDescent="0.35">
      <c r="A82" s="50">
        <v>5.0170000000000003</v>
      </c>
      <c r="B82" s="3" t="s">
        <v>110</v>
      </c>
      <c r="C82" s="14" t="s">
        <v>287</v>
      </c>
      <c r="J82">
        <v>0</v>
      </c>
      <c r="K82">
        <v>1</v>
      </c>
      <c r="L82">
        <v>1</v>
      </c>
      <c r="M82">
        <v>0</v>
      </c>
      <c r="N82">
        <f t="shared" si="3"/>
        <v>0</v>
      </c>
      <c r="O82">
        <v>1</v>
      </c>
    </row>
    <row r="83" spans="1:15" x14ac:dyDescent="0.35">
      <c r="A83" s="50">
        <v>5.0190000000000001</v>
      </c>
      <c r="B83" s="3" t="s">
        <v>111</v>
      </c>
      <c r="C83" s="14" t="s">
        <v>287</v>
      </c>
      <c r="J83">
        <v>0</v>
      </c>
      <c r="K83">
        <v>1</v>
      </c>
      <c r="L83">
        <v>1</v>
      </c>
      <c r="M83">
        <v>0</v>
      </c>
      <c r="N83">
        <f t="shared" si="3"/>
        <v>0</v>
      </c>
      <c r="O83">
        <v>1</v>
      </c>
    </row>
    <row r="84" spans="1:15" ht="15" x14ac:dyDescent="0.35">
      <c r="A84" s="106" t="s">
        <v>112</v>
      </c>
      <c r="B84" s="104" t="s">
        <v>113</v>
      </c>
      <c r="C84" s="105" t="s">
        <v>288</v>
      </c>
      <c r="J84">
        <v>0</v>
      </c>
      <c r="K84">
        <v>1</v>
      </c>
      <c r="L84">
        <v>1</v>
      </c>
      <c r="M84">
        <v>0</v>
      </c>
      <c r="N84">
        <f t="shared" si="3"/>
        <v>0</v>
      </c>
      <c r="O84">
        <v>1</v>
      </c>
    </row>
    <row r="85" spans="1:15" x14ac:dyDescent="0.35">
      <c r="A85" s="49">
        <v>6.0010000000000003</v>
      </c>
      <c r="B85" s="3" t="s">
        <v>114</v>
      </c>
      <c r="C85" s="14">
        <v>2690</v>
      </c>
      <c r="D85" s="170">
        <v>0.75</v>
      </c>
      <c r="E85" s="90">
        <v>0.98</v>
      </c>
      <c r="F85">
        <f t="shared" si="2"/>
        <v>2.0000000000000018E-2</v>
      </c>
      <c r="G85">
        <v>1</v>
      </c>
      <c r="H85">
        <v>0</v>
      </c>
      <c r="I85">
        <v>0</v>
      </c>
      <c r="J85">
        <v>0</v>
      </c>
      <c r="K85">
        <v>1</v>
      </c>
      <c r="L85">
        <v>1</v>
      </c>
      <c r="M85">
        <v>0</v>
      </c>
      <c r="N85">
        <f t="shared" si="3"/>
        <v>0.98</v>
      </c>
      <c r="O85">
        <v>1</v>
      </c>
    </row>
    <row r="86" spans="1:15" x14ac:dyDescent="0.35">
      <c r="A86" s="49">
        <v>6.0019999999999998</v>
      </c>
      <c r="B86" s="3" t="s">
        <v>115</v>
      </c>
      <c r="C86" s="14">
        <v>2690</v>
      </c>
      <c r="D86" s="170">
        <v>0.75</v>
      </c>
      <c r="E86" s="90">
        <v>0.98</v>
      </c>
      <c r="F86">
        <f t="shared" si="2"/>
        <v>2.0000000000000018E-2</v>
      </c>
      <c r="G86">
        <v>1</v>
      </c>
      <c r="H86">
        <v>0</v>
      </c>
      <c r="I86">
        <v>0</v>
      </c>
      <c r="J86">
        <v>0</v>
      </c>
      <c r="K86">
        <v>1</v>
      </c>
      <c r="L86">
        <v>1</v>
      </c>
      <c r="M86">
        <v>0</v>
      </c>
      <c r="N86">
        <f t="shared" si="3"/>
        <v>0.98</v>
      </c>
      <c r="O86">
        <v>1</v>
      </c>
    </row>
    <row r="87" spans="1:15" x14ac:dyDescent="0.35">
      <c r="A87" s="49">
        <v>6.0020100000000003</v>
      </c>
      <c r="B87" s="4" t="s">
        <v>116</v>
      </c>
      <c r="C87" s="15">
        <v>2690</v>
      </c>
      <c r="D87" s="170">
        <v>0.75</v>
      </c>
      <c r="E87" s="90">
        <v>0.98</v>
      </c>
      <c r="F87">
        <f t="shared" si="2"/>
        <v>2.0000000000000018E-2</v>
      </c>
      <c r="G87">
        <v>1</v>
      </c>
      <c r="H87">
        <v>0</v>
      </c>
      <c r="I87">
        <v>0</v>
      </c>
      <c r="J87">
        <v>0</v>
      </c>
      <c r="K87">
        <v>1</v>
      </c>
      <c r="L87">
        <v>1</v>
      </c>
      <c r="M87">
        <v>0</v>
      </c>
      <c r="N87">
        <f t="shared" si="3"/>
        <v>0.98</v>
      </c>
      <c r="O87">
        <v>1</v>
      </c>
    </row>
    <row r="88" spans="1:15" s="170" customFormat="1" x14ac:dyDescent="0.35">
      <c r="A88" s="167">
        <v>6.0030000000000001</v>
      </c>
      <c r="B88" s="168" t="s">
        <v>117</v>
      </c>
      <c r="C88" s="169">
        <v>7850</v>
      </c>
      <c r="D88" s="170">
        <v>0</v>
      </c>
      <c r="E88" s="174">
        <v>0.98</v>
      </c>
      <c r="F88" s="170">
        <f t="shared" si="2"/>
        <v>2.0000000000000018E-2</v>
      </c>
      <c r="G88" s="170">
        <v>0</v>
      </c>
      <c r="H88" s="170">
        <v>1</v>
      </c>
      <c r="I88" s="170">
        <v>0</v>
      </c>
      <c r="J88" s="170">
        <v>0</v>
      </c>
      <c r="K88" s="170">
        <v>1</v>
      </c>
      <c r="L88" s="170">
        <v>1</v>
      </c>
      <c r="M88" s="170">
        <v>0</v>
      </c>
      <c r="N88" s="170">
        <f t="shared" si="3"/>
        <v>0.98</v>
      </c>
      <c r="O88" s="170">
        <v>0.8</v>
      </c>
    </row>
    <row r="89" spans="1:15" x14ac:dyDescent="0.35">
      <c r="A89" s="50">
        <v>6.0140000000000002</v>
      </c>
      <c r="B89" s="3" t="s">
        <v>118</v>
      </c>
      <c r="C89" s="14">
        <v>11340</v>
      </c>
      <c r="D89" s="170">
        <v>0.75</v>
      </c>
      <c r="E89" s="90">
        <v>0.98</v>
      </c>
      <c r="F89">
        <f t="shared" si="2"/>
        <v>2.0000000000000018E-2</v>
      </c>
      <c r="G89">
        <v>1</v>
      </c>
      <c r="H89">
        <v>0</v>
      </c>
      <c r="I89">
        <v>0</v>
      </c>
      <c r="J89">
        <v>0</v>
      </c>
      <c r="K89">
        <v>1</v>
      </c>
      <c r="L89">
        <v>1</v>
      </c>
      <c r="M89">
        <v>0</v>
      </c>
      <c r="N89">
        <f t="shared" si="3"/>
        <v>0.98</v>
      </c>
      <c r="O89">
        <v>1</v>
      </c>
    </row>
    <row r="90" spans="1:15" x14ac:dyDescent="0.35">
      <c r="A90" s="50">
        <v>6.0039999999999996</v>
      </c>
      <c r="B90" s="3" t="s">
        <v>119</v>
      </c>
      <c r="C90" s="14">
        <v>7900</v>
      </c>
      <c r="D90" s="170">
        <v>0.75</v>
      </c>
      <c r="E90" s="90">
        <v>0.98</v>
      </c>
      <c r="F90">
        <f t="shared" si="2"/>
        <v>2.0000000000000018E-2</v>
      </c>
      <c r="G90">
        <v>1</v>
      </c>
      <c r="H90">
        <v>0</v>
      </c>
      <c r="I90">
        <v>0</v>
      </c>
      <c r="J90">
        <v>0</v>
      </c>
      <c r="K90">
        <v>1</v>
      </c>
      <c r="L90">
        <v>1</v>
      </c>
      <c r="M90">
        <v>0</v>
      </c>
      <c r="N90">
        <f t="shared" si="3"/>
        <v>0.98</v>
      </c>
      <c r="O90">
        <v>1</v>
      </c>
    </row>
    <row r="91" spans="1:15" x14ac:dyDescent="0.35">
      <c r="A91" s="49">
        <v>6.0049999999999999</v>
      </c>
      <c r="B91" s="3" t="s">
        <v>120</v>
      </c>
      <c r="C91" s="14">
        <v>7900</v>
      </c>
      <c r="D91" s="170">
        <v>0.75</v>
      </c>
      <c r="E91" s="90">
        <v>0.98</v>
      </c>
      <c r="F91">
        <f t="shared" si="2"/>
        <v>2.0000000000000018E-2</v>
      </c>
      <c r="G91">
        <v>1</v>
      </c>
      <c r="H91">
        <v>0</v>
      </c>
      <c r="I91">
        <v>0</v>
      </c>
      <c r="J91">
        <v>0</v>
      </c>
      <c r="K91">
        <v>1</v>
      </c>
      <c r="L91">
        <v>1</v>
      </c>
      <c r="M91">
        <v>0</v>
      </c>
      <c r="N91">
        <f t="shared" si="3"/>
        <v>0.98</v>
      </c>
      <c r="O91">
        <v>1</v>
      </c>
    </row>
    <row r="92" spans="1:15" x14ac:dyDescent="0.35">
      <c r="A92" s="49">
        <v>6.0060000000000002</v>
      </c>
      <c r="B92" s="3" t="s">
        <v>121</v>
      </c>
      <c r="C92" s="14">
        <v>7700</v>
      </c>
      <c r="D92" s="170">
        <v>0.75</v>
      </c>
      <c r="E92" s="90">
        <v>0.98</v>
      </c>
      <c r="F92">
        <f t="shared" si="2"/>
        <v>2.0000000000000018E-2</v>
      </c>
      <c r="G92">
        <v>1</v>
      </c>
      <c r="H92">
        <v>0</v>
      </c>
      <c r="I92">
        <v>0</v>
      </c>
      <c r="J92">
        <v>0</v>
      </c>
      <c r="K92">
        <v>1</v>
      </c>
      <c r="L92">
        <v>1</v>
      </c>
      <c r="M92">
        <v>0</v>
      </c>
      <c r="N92">
        <f t="shared" si="3"/>
        <v>0.98</v>
      </c>
      <c r="O92">
        <v>1</v>
      </c>
    </row>
    <row r="93" spans="1:15" x14ac:dyDescent="0.35">
      <c r="A93" s="49">
        <v>6.0069999999999997</v>
      </c>
      <c r="B93" s="3" t="s">
        <v>122</v>
      </c>
      <c r="C93" s="14">
        <v>7700</v>
      </c>
      <c r="D93" s="170">
        <v>0.75</v>
      </c>
      <c r="E93" s="90">
        <v>0.98</v>
      </c>
      <c r="F93">
        <f t="shared" si="2"/>
        <v>2.0000000000000018E-2</v>
      </c>
      <c r="G93">
        <v>1</v>
      </c>
      <c r="H93">
        <v>0</v>
      </c>
      <c r="I93">
        <v>0</v>
      </c>
      <c r="J93">
        <v>0</v>
      </c>
      <c r="K93">
        <v>1</v>
      </c>
      <c r="L93">
        <v>1</v>
      </c>
      <c r="M93">
        <v>0</v>
      </c>
      <c r="N93">
        <f t="shared" si="3"/>
        <v>0.98</v>
      </c>
      <c r="O93">
        <v>1</v>
      </c>
    </row>
    <row r="94" spans="1:15" x14ac:dyDescent="0.35">
      <c r="A94" s="49">
        <v>6.008</v>
      </c>
      <c r="B94" s="4" t="s">
        <v>123</v>
      </c>
      <c r="C94" s="15">
        <v>8900</v>
      </c>
      <c r="D94" s="170">
        <v>0.75</v>
      </c>
      <c r="E94" s="90">
        <v>0.98</v>
      </c>
      <c r="F94">
        <f t="shared" si="2"/>
        <v>2.0000000000000018E-2</v>
      </c>
      <c r="G94">
        <v>1</v>
      </c>
      <c r="H94">
        <v>0</v>
      </c>
      <c r="I94">
        <v>0</v>
      </c>
      <c r="J94">
        <v>0</v>
      </c>
      <c r="K94">
        <v>1</v>
      </c>
      <c r="L94">
        <v>1</v>
      </c>
      <c r="M94">
        <v>0</v>
      </c>
      <c r="N94">
        <f t="shared" si="3"/>
        <v>0.98</v>
      </c>
      <c r="O94">
        <v>1</v>
      </c>
    </row>
    <row r="95" spans="1:15" x14ac:dyDescent="0.35">
      <c r="A95" s="50">
        <v>6.0090000000000003</v>
      </c>
      <c r="B95" s="3" t="s">
        <v>124</v>
      </c>
      <c r="C95" s="14">
        <v>8300</v>
      </c>
      <c r="D95" s="170">
        <v>0.75</v>
      </c>
      <c r="E95" s="90">
        <v>0.98</v>
      </c>
      <c r="F95">
        <f t="shared" si="2"/>
        <v>2.0000000000000018E-2</v>
      </c>
      <c r="G95">
        <v>1</v>
      </c>
      <c r="H95">
        <v>0</v>
      </c>
      <c r="I95">
        <v>0</v>
      </c>
      <c r="J95">
        <v>0</v>
      </c>
      <c r="K95">
        <v>1</v>
      </c>
      <c r="L95">
        <v>1</v>
      </c>
      <c r="M95">
        <v>0</v>
      </c>
      <c r="N95">
        <f t="shared" si="3"/>
        <v>0.98</v>
      </c>
      <c r="O95">
        <v>1</v>
      </c>
    </row>
    <row r="96" spans="1:15" x14ac:dyDescent="0.35">
      <c r="A96" s="50">
        <v>6.01</v>
      </c>
      <c r="B96" s="3" t="s">
        <v>125</v>
      </c>
      <c r="C96" s="14">
        <v>7850</v>
      </c>
      <c r="D96" s="170">
        <v>0.75</v>
      </c>
      <c r="E96" s="90">
        <v>0.98</v>
      </c>
      <c r="F96">
        <f t="shared" si="2"/>
        <v>2.0000000000000018E-2</v>
      </c>
      <c r="G96">
        <v>1</v>
      </c>
      <c r="H96">
        <v>0</v>
      </c>
      <c r="I96">
        <v>0</v>
      </c>
      <c r="J96">
        <v>0</v>
      </c>
      <c r="K96">
        <v>1</v>
      </c>
      <c r="L96">
        <v>1</v>
      </c>
      <c r="M96">
        <v>0</v>
      </c>
      <c r="N96">
        <f t="shared" si="3"/>
        <v>0.98</v>
      </c>
      <c r="O96">
        <v>1</v>
      </c>
    </row>
    <row r="97" spans="1:15" x14ac:dyDescent="0.35">
      <c r="A97" s="50">
        <v>6.0110000000000001</v>
      </c>
      <c r="B97" s="3" t="s">
        <v>126</v>
      </c>
      <c r="C97" s="14">
        <v>7850</v>
      </c>
      <c r="D97" s="170">
        <v>0.75</v>
      </c>
      <c r="E97" s="90">
        <v>0.98</v>
      </c>
      <c r="F97">
        <f t="shared" si="2"/>
        <v>2.0000000000000018E-2</v>
      </c>
      <c r="G97">
        <v>1</v>
      </c>
      <c r="H97">
        <v>0</v>
      </c>
      <c r="I97">
        <v>0</v>
      </c>
      <c r="J97">
        <v>0</v>
      </c>
      <c r="K97">
        <v>1</v>
      </c>
      <c r="L97">
        <v>1</v>
      </c>
      <c r="M97">
        <v>0</v>
      </c>
      <c r="N97">
        <f t="shared" si="3"/>
        <v>0.98</v>
      </c>
      <c r="O97">
        <v>1</v>
      </c>
    </row>
    <row r="98" spans="1:15" x14ac:dyDescent="0.35">
      <c r="A98" s="49">
        <v>6.0119999999999996</v>
      </c>
      <c r="B98" s="3" t="s">
        <v>127</v>
      </c>
      <c r="C98" s="14">
        <v>7850</v>
      </c>
      <c r="D98" s="170">
        <v>0.75</v>
      </c>
      <c r="E98" s="90">
        <v>0.98</v>
      </c>
      <c r="F98">
        <f t="shared" si="2"/>
        <v>2.0000000000000018E-2</v>
      </c>
      <c r="G98">
        <v>1</v>
      </c>
      <c r="H98">
        <v>0</v>
      </c>
      <c r="I98">
        <v>0</v>
      </c>
      <c r="J98">
        <v>0</v>
      </c>
      <c r="K98">
        <v>1</v>
      </c>
      <c r="L98">
        <v>1</v>
      </c>
      <c r="M98">
        <v>0</v>
      </c>
      <c r="N98">
        <f t="shared" si="3"/>
        <v>0.98</v>
      </c>
      <c r="O98">
        <v>1</v>
      </c>
    </row>
    <row r="99" spans="1:15" x14ac:dyDescent="0.35">
      <c r="A99" s="49">
        <v>6.0129999999999999</v>
      </c>
      <c r="B99" s="3" t="s">
        <v>128</v>
      </c>
      <c r="C99" s="14">
        <v>7200</v>
      </c>
      <c r="D99" s="170">
        <v>0.75</v>
      </c>
      <c r="E99" s="90">
        <v>0.98</v>
      </c>
      <c r="F99">
        <f t="shared" si="2"/>
        <v>2.0000000000000018E-2</v>
      </c>
      <c r="G99">
        <v>1</v>
      </c>
      <c r="H99">
        <v>0</v>
      </c>
      <c r="I99">
        <v>0</v>
      </c>
      <c r="J99">
        <v>0</v>
      </c>
      <c r="K99">
        <v>1</v>
      </c>
      <c r="L99">
        <v>1</v>
      </c>
      <c r="M99">
        <v>0</v>
      </c>
      <c r="N99">
        <f t="shared" si="3"/>
        <v>0.98</v>
      </c>
      <c r="O99">
        <v>1</v>
      </c>
    </row>
    <row r="100" spans="1:15" ht="15" x14ac:dyDescent="0.35">
      <c r="A100" s="106" t="s">
        <v>129</v>
      </c>
      <c r="B100" s="104" t="s">
        <v>130</v>
      </c>
      <c r="C100" s="105" t="s">
        <v>288</v>
      </c>
      <c r="D100" s="170">
        <v>0</v>
      </c>
      <c r="J100">
        <v>0</v>
      </c>
      <c r="K100">
        <v>1</v>
      </c>
      <c r="L100">
        <v>1</v>
      </c>
      <c r="M100">
        <v>0</v>
      </c>
      <c r="N100">
        <f t="shared" si="3"/>
        <v>0</v>
      </c>
      <c r="O100">
        <v>1</v>
      </c>
    </row>
    <row r="101" spans="1:15" x14ac:dyDescent="0.35">
      <c r="A101" s="49">
        <v>7.0010000000000003</v>
      </c>
      <c r="B101" s="4" t="s">
        <v>131</v>
      </c>
      <c r="C101" s="15">
        <v>470</v>
      </c>
      <c r="D101" s="170">
        <v>0.75</v>
      </c>
      <c r="E101" s="90">
        <v>0.65</v>
      </c>
      <c r="F101">
        <f t="shared" si="2"/>
        <v>0.35</v>
      </c>
      <c r="G101">
        <v>1</v>
      </c>
      <c r="H101">
        <v>0</v>
      </c>
      <c r="I101">
        <v>0</v>
      </c>
      <c r="J101">
        <v>0</v>
      </c>
      <c r="K101">
        <v>1</v>
      </c>
      <c r="L101">
        <v>1</v>
      </c>
      <c r="M101">
        <v>0</v>
      </c>
      <c r="N101">
        <v>0.65</v>
      </c>
      <c r="O101">
        <v>1</v>
      </c>
    </row>
    <row r="102" spans="1:15" s="170" customFormat="1" x14ac:dyDescent="0.35">
      <c r="A102" s="167">
        <v>7.0030000000000001</v>
      </c>
      <c r="B102" s="168" t="s">
        <v>132</v>
      </c>
      <c r="C102" s="169">
        <v>470</v>
      </c>
      <c r="D102" s="170">
        <v>0.75</v>
      </c>
      <c r="E102" s="174">
        <v>0.1</v>
      </c>
      <c r="F102" s="170">
        <f t="shared" si="2"/>
        <v>0.9</v>
      </c>
      <c r="G102" s="170">
        <v>1</v>
      </c>
      <c r="H102" s="170">
        <v>0</v>
      </c>
      <c r="I102" s="170">
        <v>0</v>
      </c>
      <c r="J102" s="170">
        <v>0</v>
      </c>
      <c r="K102" s="170">
        <v>1</v>
      </c>
      <c r="L102" s="170">
        <v>1</v>
      </c>
      <c r="M102" s="170">
        <v>0</v>
      </c>
      <c r="N102" s="170">
        <f t="shared" si="3"/>
        <v>0.1</v>
      </c>
      <c r="O102" s="170">
        <v>0.8</v>
      </c>
    </row>
    <row r="103" spans="1:15" s="170" customFormat="1" ht="25" x14ac:dyDescent="0.35">
      <c r="A103" s="167">
        <v>7.0030099999999997</v>
      </c>
      <c r="B103" s="168" t="s">
        <v>133</v>
      </c>
      <c r="C103" s="169">
        <v>470</v>
      </c>
      <c r="D103" s="170">
        <v>0.75</v>
      </c>
      <c r="E103" s="174">
        <v>0.1</v>
      </c>
      <c r="F103" s="170">
        <f t="shared" si="2"/>
        <v>0.9</v>
      </c>
      <c r="G103" s="170">
        <v>1</v>
      </c>
      <c r="H103" s="170">
        <v>0</v>
      </c>
      <c r="I103" s="170">
        <v>0</v>
      </c>
      <c r="J103" s="170">
        <v>0</v>
      </c>
      <c r="K103" s="170">
        <v>1</v>
      </c>
      <c r="L103" s="170">
        <v>1</v>
      </c>
      <c r="M103" s="170">
        <v>0</v>
      </c>
      <c r="N103" s="170">
        <f t="shared" si="3"/>
        <v>0.1</v>
      </c>
      <c r="O103" s="170">
        <v>0.8</v>
      </c>
    </row>
    <row r="104" spans="1:15" x14ac:dyDescent="0.35">
      <c r="A104" s="50">
        <v>7.0019999999999998</v>
      </c>
      <c r="B104" s="3" t="s">
        <v>134</v>
      </c>
      <c r="C104" s="14">
        <v>470</v>
      </c>
      <c r="D104" s="170">
        <v>0.75</v>
      </c>
      <c r="E104" s="90">
        <v>0.65</v>
      </c>
      <c r="F104">
        <f t="shared" si="2"/>
        <v>0.35</v>
      </c>
      <c r="G104">
        <v>1</v>
      </c>
      <c r="H104">
        <v>0</v>
      </c>
      <c r="I104">
        <v>0</v>
      </c>
      <c r="J104">
        <v>0</v>
      </c>
      <c r="K104">
        <v>1</v>
      </c>
      <c r="L104">
        <v>1</v>
      </c>
      <c r="M104">
        <v>0</v>
      </c>
      <c r="N104">
        <f t="shared" si="3"/>
        <v>0.65</v>
      </c>
      <c r="O104">
        <v>1</v>
      </c>
    </row>
    <row r="105" spans="1:15" ht="25" x14ac:dyDescent="0.35">
      <c r="A105" s="49">
        <v>7.0020100000000003</v>
      </c>
      <c r="B105" s="3" t="s">
        <v>135</v>
      </c>
      <c r="C105" s="14">
        <v>470</v>
      </c>
      <c r="D105" s="170">
        <v>0.75</v>
      </c>
      <c r="E105" s="90">
        <v>0.65</v>
      </c>
      <c r="F105">
        <f t="shared" si="2"/>
        <v>0.35</v>
      </c>
      <c r="G105">
        <v>1</v>
      </c>
      <c r="H105">
        <v>0</v>
      </c>
      <c r="I105">
        <v>0</v>
      </c>
      <c r="J105">
        <v>0</v>
      </c>
      <c r="K105">
        <v>1</v>
      </c>
      <c r="L105">
        <v>1</v>
      </c>
      <c r="M105">
        <v>0</v>
      </c>
      <c r="N105">
        <f t="shared" si="3"/>
        <v>0.65</v>
      </c>
      <c r="O105">
        <v>1</v>
      </c>
    </row>
    <row r="106" spans="1:15" x14ac:dyDescent="0.35">
      <c r="A106" s="49">
        <v>7.0039999999999996</v>
      </c>
      <c r="B106" s="3" t="s">
        <v>136</v>
      </c>
      <c r="C106" s="14">
        <v>955</v>
      </c>
      <c r="D106" s="170">
        <v>0.75</v>
      </c>
      <c r="E106" s="90">
        <v>0.65</v>
      </c>
      <c r="F106">
        <f t="shared" si="2"/>
        <v>0.35</v>
      </c>
      <c r="G106">
        <v>1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0</v>
      </c>
      <c r="N106">
        <f t="shared" si="3"/>
        <v>0.65</v>
      </c>
      <c r="O106">
        <v>1</v>
      </c>
    </row>
    <row r="107" spans="1:15" x14ac:dyDescent="0.35">
      <c r="A107" s="49">
        <v>7.0049999999999999</v>
      </c>
      <c r="B107" s="3" t="s">
        <v>137</v>
      </c>
      <c r="C107" s="14">
        <v>400</v>
      </c>
      <c r="D107" s="170">
        <v>0.75</v>
      </c>
      <c r="E107" s="90">
        <v>0.65</v>
      </c>
      <c r="F107">
        <f t="shared" si="2"/>
        <v>0.35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1</v>
      </c>
      <c r="M107">
        <v>0</v>
      </c>
      <c r="N107">
        <f t="shared" si="3"/>
        <v>0.65</v>
      </c>
      <c r="O107">
        <v>1</v>
      </c>
    </row>
    <row r="108" spans="1:15" x14ac:dyDescent="0.35">
      <c r="A108" s="49">
        <v>7.008</v>
      </c>
      <c r="B108" s="4" t="s">
        <v>138</v>
      </c>
      <c r="C108" s="15">
        <v>675</v>
      </c>
      <c r="D108" s="170">
        <v>0.75</v>
      </c>
      <c r="E108" s="90">
        <v>0.65</v>
      </c>
      <c r="F108">
        <f t="shared" si="2"/>
        <v>0.35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f t="shared" si="3"/>
        <v>0.65</v>
      </c>
      <c r="O108">
        <v>1</v>
      </c>
    </row>
    <row r="109" spans="1:15" ht="25" x14ac:dyDescent="0.35">
      <c r="A109" s="50">
        <v>7.0080099999999996</v>
      </c>
      <c r="B109" s="3" t="s">
        <v>139</v>
      </c>
      <c r="C109" s="14">
        <v>675</v>
      </c>
      <c r="D109" s="170">
        <v>0.75</v>
      </c>
      <c r="E109" s="90">
        <v>0.65</v>
      </c>
      <c r="F109">
        <f t="shared" si="2"/>
        <v>0.35</v>
      </c>
      <c r="G109">
        <v>1</v>
      </c>
      <c r="H109">
        <v>0</v>
      </c>
      <c r="I109">
        <v>0</v>
      </c>
      <c r="J109">
        <v>0</v>
      </c>
      <c r="K109">
        <v>1</v>
      </c>
      <c r="L109">
        <v>1</v>
      </c>
      <c r="M109">
        <v>0</v>
      </c>
      <c r="N109">
        <f t="shared" si="3"/>
        <v>0.65</v>
      </c>
      <c r="O109">
        <v>1</v>
      </c>
    </row>
    <row r="110" spans="1:15" x14ac:dyDescent="0.35">
      <c r="A110" s="50">
        <v>7.0069999999999997</v>
      </c>
      <c r="B110" s="3" t="s">
        <v>140</v>
      </c>
      <c r="C110" s="14">
        <v>675</v>
      </c>
      <c r="D110" s="170">
        <v>0.75</v>
      </c>
      <c r="E110" s="90">
        <v>0.65</v>
      </c>
      <c r="F110">
        <f t="shared" si="2"/>
        <v>0.35</v>
      </c>
      <c r="G110">
        <v>1</v>
      </c>
      <c r="H110">
        <v>0</v>
      </c>
      <c r="I110">
        <v>0</v>
      </c>
      <c r="J110">
        <v>0</v>
      </c>
      <c r="K110">
        <v>1</v>
      </c>
      <c r="L110">
        <v>1</v>
      </c>
      <c r="M110">
        <v>0</v>
      </c>
      <c r="N110">
        <f t="shared" si="3"/>
        <v>0.65</v>
      </c>
      <c r="O110">
        <v>1</v>
      </c>
    </row>
    <row r="111" spans="1:15" ht="25" x14ac:dyDescent="0.35">
      <c r="A111" s="50">
        <v>7.0070100000000002</v>
      </c>
      <c r="B111" s="3" t="s">
        <v>141</v>
      </c>
      <c r="C111" s="14">
        <v>675</v>
      </c>
      <c r="D111" s="170">
        <v>0.75</v>
      </c>
      <c r="E111" s="90">
        <v>0.65</v>
      </c>
      <c r="F111">
        <f t="shared" si="2"/>
        <v>0.35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1</v>
      </c>
      <c r="M111">
        <v>0</v>
      </c>
      <c r="N111">
        <f t="shared" si="3"/>
        <v>0.65</v>
      </c>
      <c r="O111">
        <v>1</v>
      </c>
    </row>
    <row r="112" spans="1:15" x14ac:dyDescent="0.35">
      <c r="A112" s="49">
        <v>7.0060000000000002</v>
      </c>
      <c r="B112" s="3" t="s">
        <v>142</v>
      </c>
      <c r="C112" s="14">
        <v>705</v>
      </c>
      <c r="D112" s="170">
        <v>0.75</v>
      </c>
      <c r="E112" s="90">
        <v>0.65</v>
      </c>
      <c r="F112">
        <f t="shared" si="2"/>
        <v>0.35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0</v>
      </c>
      <c r="N112">
        <f t="shared" si="3"/>
        <v>0.65</v>
      </c>
      <c r="O112">
        <v>1</v>
      </c>
    </row>
    <row r="113" spans="1:15" ht="25" x14ac:dyDescent="0.35">
      <c r="A113" s="49">
        <v>7.0060099999999998</v>
      </c>
      <c r="B113" s="3" t="s">
        <v>143</v>
      </c>
      <c r="C113" s="14">
        <v>705</v>
      </c>
      <c r="D113" s="170">
        <v>0.75</v>
      </c>
      <c r="E113" s="90">
        <v>0.65</v>
      </c>
      <c r="F113">
        <f t="shared" si="2"/>
        <v>0.35</v>
      </c>
      <c r="G113">
        <v>1</v>
      </c>
      <c r="H113">
        <v>0</v>
      </c>
      <c r="I113">
        <v>0</v>
      </c>
      <c r="J113">
        <v>0</v>
      </c>
      <c r="K113">
        <v>1</v>
      </c>
      <c r="L113">
        <v>1</v>
      </c>
      <c r="M113">
        <v>0</v>
      </c>
      <c r="N113">
        <f t="shared" si="3"/>
        <v>0.65</v>
      </c>
      <c r="O113">
        <v>1</v>
      </c>
    </row>
    <row r="114" spans="1:15" x14ac:dyDescent="0.35">
      <c r="A114" s="49">
        <v>7.0110000000000001</v>
      </c>
      <c r="B114" s="3" t="s">
        <v>144</v>
      </c>
      <c r="C114" s="14">
        <v>465</v>
      </c>
      <c r="D114" s="170">
        <v>0.75</v>
      </c>
      <c r="E114" s="90">
        <v>0.65</v>
      </c>
      <c r="F114">
        <f t="shared" si="2"/>
        <v>0.35</v>
      </c>
      <c r="G114">
        <v>1</v>
      </c>
      <c r="H114">
        <v>0</v>
      </c>
      <c r="I114">
        <v>0</v>
      </c>
      <c r="J114">
        <v>0</v>
      </c>
      <c r="K114">
        <v>1</v>
      </c>
      <c r="L114">
        <v>1</v>
      </c>
      <c r="M114">
        <v>0</v>
      </c>
      <c r="N114">
        <f t="shared" si="3"/>
        <v>0.65</v>
      </c>
      <c r="O114">
        <v>1</v>
      </c>
    </row>
    <row r="115" spans="1:15" ht="25" x14ac:dyDescent="0.35">
      <c r="A115" s="49">
        <v>7.0110099999999997</v>
      </c>
      <c r="B115" s="4" t="s">
        <v>145</v>
      </c>
      <c r="C115" s="15">
        <v>465</v>
      </c>
      <c r="D115" s="170">
        <v>0.75</v>
      </c>
      <c r="E115" s="90">
        <v>0.65</v>
      </c>
      <c r="F115">
        <f t="shared" si="2"/>
        <v>0.35</v>
      </c>
      <c r="G115">
        <v>1</v>
      </c>
      <c r="H115">
        <v>0</v>
      </c>
      <c r="I115">
        <v>0</v>
      </c>
      <c r="J115">
        <v>0</v>
      </c>
      <c r="K115">
        <v>1</v>
      </c>
      <c r="L115">
        <v>1</v>
      </c>
      <c r="M115">
        <v>0</v>
      </c>
      <c r="N115">
        <f t="shared" si="3"/>
        <v>0.65</v>
      </c>
      <c r="O115">
        <v>1</v>
      </c>
    </row>
    <row r="116" spans="1:15" ht="25" x14ac:dyDescent="0.35">
      <c r="A116" s="50">
        <v>7.0110200000000003</v>
      </c>
      <c r="B116" s="3" t="s">
        <v>146</v>
      </c>
      <c r="C116" s="14">
        <v>420</v>
      </c>
      <c r="D116" s="170">
        <v>0.75</v>
      </c>
      <c r="E116" s="90">
        <v>0.65</v>
      </c>
      <c r="F116">
        <f t="shared" si="2"/>
        <v>0.35</v>
      </c>
      <c r="G116">
        <v>1</v>
      </c>
      <c r="H116">
        <v>0</v>
      </c>
      <c r="I116">
        <v>0</v>
      </c>
      <c r="J116">
        <v>0</v>
      </c>
      <c r="K116">
        <v>1</v>
      </c>
      <c r="L116">
        <v>1</v>
      </c>
      <c r="M116">
        <v>0</v>
      </c>
      <c r="N116">
        <f t="shared" si="3"/>
        <v>0.65</v>
      </c>
      <c r="O116">
        <v>1</v>
      </c>
    </row>
    <row r="117" spans="1:15" x14ac:dyDescent="0.35">
      <c r="A117" s="50">
        <v>7.01</v>
      </c>
      <c r="B117" s="3" t="s">
        <v>147</v>
      </c>
      <c r="C117" s="14">
        <v>485</v>
      </c>
      <c r="D117" s="170">
        <v>0.75</v>
      </c>
      <c r="E117" s="90">
        <v>0.65</v>
      </c>
      <c r="F117">
        <f t="shared" si="2"/>
        <v>0.35</v>
      </c>
      <c r="G117">
        <v>1</v>
      </c>
      <c r="H117">
        <v>0</v>
      </c>
      <c r="I117">
        <v>0</v>
      </c>
      <c r="J117">
        <v>0</v>
      </c>
      <c r="K117">
        <v>1</v>
      </c>
      <c r="L117">
        <v>1</v>
      </c>
      <c r="M117">
        <v>0</v>
      </c>
      <c r="N117">
        <f t="shared" si="3"/>
        <v>0.65</v>
      </c>
      <c r="O117">
        <v>1</v>
      </c>
    </row>
    <row r="118" spans="1:15" ht="25" x14ac:dyDescent="0.35">
      <c r="A118" s="50">
        <v>7.0100100000000003</v>
      </c>
      <c r="B118" s="3" t="s">
        <v>148</v>
      </c>
      <c r="C118" s="14">
        <v>485</v>
      </c>
      <c r="D118" s="170">
        <v>0.75</v>
      </c>
      <c r="E118" s="90">
        <v>0.65</v>
      </c>
      <c r="F118">
        <f t="shared" si="2"/>
        <v>0.35</v>
      </c>
      <c r="G118">
        <v>1</v>
      </c>
      <c r="H118">
        <v>0</v>
      </c>
      <c r="I118">
        <v>0</v>
      </c>
      <c r="J118">
        <v>0</v>
      </c>
      <c r="K118">
        <v>1</v>
      </c>
      <c r="L118">
        <v>1</v>
      </c>
      <c r="M118">
        <v>0</v>
      </c>
      <c r="N118">
        <f t="shared" si="3"/>
        <v>0.65</v>
      </c>
      <c r="O118">
        <v>1</v>
      </c>
    </row>
    <row r="119" spans="1:15" x14ac:dyDescent="0.35">
      <c r="A119" s="49">
        <v>7.0090000000000003</v>
      </c>
      <c r="B119" s="3" t="s">
        <v>149</v>
      </c>
      <c r="C119" s="14">
        <v>485</v>
      </c>
      <c r="D119" s="170">
        <v>0.75</v>
      </c>
      <c r="E119" s="90">
        <v>0.65</v>
      </c>
      <c r="F119">
        <f t="shared" si="2"/>
        <v>0.35</v>
      </c>
      <c r="G119">
        <v>1</v>
      </c>
      <c r="H119">
        <v>0</v>
      </c>
      <c r="I119">
        <v>0</v>
      </c>
      <c r="J119">
        <v>0</v>
      </c>
      <c r="K119">
        <v>1</v>
      </c>
      <c r="L119">
        <v>1</v>
      </c>
      <c r="M119">
        <v>0</v>
      </c>
      <c r="N119">
        <f t="shared" si="3"/>
        <v>0.65</v>
      </c>
      <c r="O119">
        <v>1</v>
      </c>
    </row>
    <row r="120" spans="1:15" ht="25" x14ac:dyDescent="0.35">
      <c r="A120" s="49">
        <v>7.00901</v>
      </c>
      <c r="B120" s="3" t="s">
        <v>150</v>
      </c>
      <c r="C120" s="14">
        <v>485</v>
      </c>
      <c r="D120" s="170">
        <v>0.75</v>
      </c>
      <c r="E120" s="90">
        <v>0.65</v>
      </c>
      <c r="F120">
        <f t="shared" si="2"/>
        <v>0.35</v>
      </c>
      <c r="G120">
        <v>1</v>
      </c>
      <c r="H120">
        <v>0</v>
      </c>
      <c r="I120">
        <v>0</v>
      </c>
      <c r="J120">
        <v>0</v>
      </c>
      <c r="K120">
        <v>1</v>
      </c>
      <c r="L120">
        <v>1</v>
      </c>
      <c r="M120">
        <v>0</v>
      </c>
      <c r="N120">
        <f t="shared" si="3"/>
        <v>0.65</v>
      </c>
      <c r="O120">
        <v>1</v>
      </c>
    </row>
    <row r="121" spans="1:15" x14ac:dyDescent="0.35">
      <c r="A121" s="49">
        <v>7.0119999999999996</v>
      </c>
      <c r="B121" s="3" t="s">
        <v>151</v>
      </c>
      <c r="C121" s="14">
        <v>685</v>
      </c>
      <c r="D121" s="170">
        <v>0.75</v>
      </c>
      <c r="E121" s="90">
        <v>0.65</v>
      </c>
      <c r="F121">
        <f t="shared" si="2"/>
        <v>0.35</v>
      </c>
      <c r="G121">
        <v>1</v>
      </c>
      <c r="H121">
        <v>0</v>
      </c>
      <c r="I121">
        <v>0</v>
      </c>
      <c r="J121">
        <v>0</v>
      </c>
      <c r="K121">
        <v>1</v>
      </c>
      <c r="L121">
        <v>1</v>
      </c>
      <c r="M121">
        <v>0</v>
      </c>
      <c r="N121">
        <f t="shared" si="3"/>
        <v>0.65</v>
      </c>
      <c r="O121">
        <v>1</v>
      </c>
    </row>
    <row r="122" spans="1:15" x14ac:dyDescent="0.35">
      <c r="A122" s="49">
        <v>7.0129999999999999</v>
      </c>
      <c r="B122" s="4" t="s">
        <v>152</v>
      </c>
      <c r="C122" s="15">
        <v>605</v>
      </c>
      <c r="D122" s="170">
        <v>0.75</v>
      </c>
      <c r="E122" s="90">
        <v>0.65</v>
      </c>
      <c r="F122">
        <f t="shared" si="2"/>
        <v>0.35</v>
      </c>
      <c r="G122">
        <v>1</v>
      </c>
      <c r="H122">
        <v>0</v>
      </c>
      <c r="I122">
        <v>0</v>
      </c>
      <c r="J122">
        <v>0</v>
      </c>
      <c r="K122">
        <v>1</v>
      </c>
      <c r="L122">
        <v>1</v>
      </c>
      <c r="M122">
        <v>0</v>
      </c>
      <c r="N122">
        <f t="shared" si="3"/>
        <v>0.65</v>
      </c>
      <c r="O122">
        <v>1</v>
      </c>
    </row>
    <row r="123" spans="1:15" x14ac:dyDescent="0.35">
      <c r="A123" s="50">
        <v>7.0149999999999997</v>
      </c>
      <c r="B123" s="3" t="s">
        <v>153</v>
      </c>
      <c r="C123" s="14">
        <v>640</v>
      </c>
      <c r="D123" s="170">
        <v>0.75</v>
      </c>
      <c r="E123" s="90">
        <v>0.65</v>
      </c>
      <c r="F123">
        <f t="shared" si="2"/>
        <v>0.35</v>
      </c>
      <c r="G123">
        <v>1</v>
      </c>
      <c r="H123">
        <v>0</v>
      </c>
      <c r="I123">
        <v>0</v>
      </c>
      <c r="J123">
        <v>0</v>
      </c>
      <c r="K123">
        <v>1</v>
      </c>
      <c r="L123">
        <v>1</v>
      </c>
      <c r="M123">
        <v>0</v>
      </c>
      <c r="N123">
        <f t="shared" si="3"/>
        <v>0.65</v>
      </c>
      <c r="O123">
        <v>1</v>
      </c>
    </row>
    <row r="124" spans="1:15" x14ac:dyDescent="0.35">
      <c r="A124" s="50">
        <v>7.016</v>
      </c>
      <c r="B124" s="3" t="s">
        <v>154</v>
      </c>
      <c r="C124" s="14">
        <v>640</v>
      </c>
      <c r="D124" s="170">
        <v>0.75</v>
      </c>
      <c r="E124" s="90">
        <v>0.65</v>
      </c>
      <c r="F124">
        <f t="shared" si="2"/>
        <v>0.35</v>
      </c>
      <c r="G124">
        <v>1</v>
      </c>
      <c r="H124">
        <v>0</v>
      </c>
      <c r="I124">
        <v>0</v>
      </c>
      <c r="J124">
        <v>0</v>
      </c>
      <c r="K124">
        <v>1</v>
      </c>
      <c r="L124">
        <v>1</v>
      </c>
      <c r="M124">
        <v>0</v>
      </c>
      <c r="N124">
        <f t="shared" si="3"/>
        <v>0.65</v>
      </c>
      <c r="O124">
        <v>1</v>
      </c>
    </row>
    <row r="125" spans="1:15" x14ac:dyDescent="0.35">
      <c r="A125" s="50">
        <v>7.0140000000000002</v>
      </c>
      <c r="B125" s="3" t="s">
        <v>155</v>
      </c>
      <c r="C125" s="14">
        <v>640</v>
      </c>
      <c r="D125" s="170">
        <v>0.75</v>
      </c>
      <c r="E125" s="90">
        <v>0.65</v>
      </c>
      <c r="F125">
        <f t="shared" si="2"/>
        <v>0.35</v>
      </c>
      <c r="G125">
        <v>1</v>
      </c>
      <c r="H125">
        <v>0</v>
      </c>
      <c r="I125">
        <v>0</v>
      </c>
      <c r="J125">
        <v>0</v>
      </c>
      <c r="K125">
        <v>1</v>
      </c>
      <c r="L125">
        <v>1</v>
      </c>
      <c r="M125">
        <v>0</v>
      </c>
      <c r="N125">
        <f t="shared" si="3"/>
        <v>0.65</v>
      </c>
      <c r="O125">
        <v>1</v>
      </c>
    </row>
    <row r="126" spans="1:15" x14ac:dyDescent="0.35">
      <c r="A126" s="49">
        <v>7.0179999999999998</v>
      </c>
      <c r="B126" s="3" t="s">
        <v>156</v>
      </c>
      <c r="C126" s="14">
        <v>500</v>
      </c>
      <c r="D126" s="170">
        <v>0.75</v>
      </c>
      <c r="E126" s="90">
        <v>0.65</v>
      </c>
      <c r="F126">
        <f t="shared" si="2"/>
        <v>0.35</v>
      </c>
      <c r="G126">
        <v>1</v>
      </c>
      <c r="H126">
        <v>0</v>
      </c>
      <c r="I126">
        <v>0</v>
      </c>
      <c r="J126">
        <v>0</v>
      </c>
      <c r="K126">
        <v>1</v>
      </c>
      <c r="L126">
        <v>1</v>
      </c>
      <c r="M126">
        <v>0</v>
      </c>
      <c r="N126">
        <f t="shared" si="3"/>
        <v>0.65</v>
      </c>
      <c r="O126">
        <v>1</v>
      </c>
    </row>
    <row r="127" spans="1:15" x14ac:dyDescent="0.35">
      <c r="A127" s="49">
        <v>7.0170000000000003</v>
      </c>
      <c r="B127" s="3" t="s">
        <v>157</v>
      </c>
      <c r="C127" s="14">
        <v>500</v>
      </c>
      <c r="D127" s="170">
        <v>0.75</v>
      </c>
      <c r="E127" s="90">
        <v>0.65</v>
      </c>
      <c r="F127">
        <f t="shared" si="2"/>
        <v>0.35</v>
      </c>
      <c r="G127">
        <v>1</v>
      </c>
      <c r="H127">
        <v>0</v>
      </c>
      <c r="I127">
        <v>0</v>
      </c>
      <c r="J127">
        <v>0</v>
      </c>
      <c r="K127">
        <v>1</v>
      </c>
      <c r="L127">
        <v>1</v>
      </c>
      <c r="M127">
        <v>0</v>
      </c>
      <c r="N127">
        <f t="shared" si="3"/>
        <v>0.65</v>
      </c>
      <c r="O127">
        <v>1</v>
      </c>
    </row>
    <row r="128" spans="1:15" x14ac:dyDescent="0.35">
      <c r="A128" s="106" t="s">
        <v>158</v>
      </c>
      <c r="B128" s="104" t="s">
        <v>159</v>
      </c>
      <c r="C128" s="105"/>
      <c r="J128">
        <v>0</v>
      </c>
      <c r="K128">
        <v>1</v>
      </c>
      <c r="L128">
        <v>1</v>
      </c>
      <c r="M128">
        <v>0</v>
      </c>
      <c r="N128">
        <f t="shared" si="3"/>
        <v>0</v>
      </c>
      <c r="O128">
        <v>1</v>
      </c>
    </row>
    <row r="129" spans="1:15" x14ac:dyDescent="0.35">
      <c r="A129" s="49">
        <v>8.0009999999999994</v>
      </c>
      <c r="B129" s="4" t="s">
        <v>160</v>
      </c>
      <c r="C129" s="15">
        <v>1500</v>
      </c>
      <c r="D129" s="170">
        <v>0</v>
      </c>
      <c r="J129">
        <v>0</v>
      </c>
      <c r="K129">
        <v>1</v>
      </c>
      <c r="L129">
        <v>1</v>
      </c>
      <c r="M129">
        <v>0</v>
      </c>
      <c r="N129">
        <f t="shared" si="3"/>
        <v>0</v>
      </c>
      <c r="O129">
        <v>1</v>
      </c>
    </row>
    <row r="130" spans="1:15" x14ac:dyDescent="0.35">
      <c r="A130" s="50">
        <v>8.0020000000000007</v>
      </c>
      <c r="B130" s="3" t="s">
        <v>161</v>
      </c>
      <c r="C130" s="14">
        <v>1000</v>
      </c>
      <c r="D130" s="170">
        <v>0</v>
      </c>
      <c r="J130">
        <v>0</v>
      </c>
      <c r="K130">
        <v>1</v>
      </c>
      <c r="L130">
        <v>1</v>
      </c>
      <c r="M130">
        <v>0</v>
      </c>
      <c r="N130">
        <f t="shared" si="3"/>
        <v>0</v>
      </c>
      <c r="O130">
        <v>1</v>
      </c>
    </row>
    <row r="131" spans="1:15" x14ac:dyDescent="0.35">
      <c r="A131" s="50">
        <v>8.0030000000000001</v>
      </c>
      <c r="B131" s="3" t="s">
        <v>162</v>
      </c>
      <c r="C131" s="14">
        <v>1500</v>
      </c>
      <c r="D131" s="170">
        <v>0</v>
      </c>
      <c r="J131">
        <v>0</v>
      </c>
      <c r="K131">
        <v>1</v>
      </c>
      <c r="L131">
        <v>1</v>
      </c>
      <c r="M131">
        <v>0</v>
      </c>
      <c r="N131">
        <f t="shared" si="3"/>
        <v>0</v>
      </c>
      <c r="O131">
        <v>1</v>
      </c>
    </row>
    <row r="132" spans="1:15" x14ac:dyDescent="0.35">
      <c r="A132" s="50">
        <v>8.0039999999999996</v>
      </c>
      <c r="B132" s="3" t="s">
        <v>163</v>
      </c>
      <c r="C132" s="14">
        <v>1600</v>
      </c>
      <c r="D132" s="170">
        <v>0</v>
      </c>
      <c r="J132">
        <v>0</v>
      </c>
      <c r="K132">
        <v>1</v>
      </c>
      <c r="L132">
        <v>1</v>
      </c>
      <c r="M132">
        <v>0</v>
      </c>
      <c r="N132">
        <f t="shared" ref="N132:N195" si="4">E132</f>
        <v>0</v>
      </c>
      <c r="O132">
        <v>1</v>
      </c>
    </row>
    <row r="133" spans="1:15" x14ac:dyDescent="0.35">
      <c r="A133" s="49">
        <v>8.0050000000000008</v>
      </c>
      <c r="B133" s="3" t="s">
        <v>164</v>
      </c>
      <c r="C133" s="14">
        <v>1000</v>
      </c>
      <c r="D133" s="170">
        <v>0</v>
      </c>
      <c r="J133">
        <v>0</v>
      </c>
      <c r="K133">
        <v>1</v>
      </c>
      <c r="L133">
        <v>1</v>
      </c>
      <c r="M133">
        <v>0</v>
      </c>
      <c r="N133">
        <f t="shared" si="4"/>
        <v>0</v>
      </c>
      <c r="O133">
        <v>1</v>
      </c>
    </row>
    <row r="134" spans="1:15" ht="15" x14ac:dyDescent="0.35">
      <c r="A134" s="106" t="s">
        <v>165</v>
      </c>
      <c r="B134" s="104" t="s">
        <v>166</v>
      </c>
      <c r="C134" s="105" t="s">
        <v>288</v>
      </c>
      <c r="D134" s="170">
        <v>0</v>
      </c>
      <c r="J134">
        <v>0</v>
      </c>
      <c r="K134">
        <v>1</v>
      </c>
      <c r="L134">
        <v>1</v>
      </c>
      <c r="M134">
        <v>0</v>
      </c>
      <c r="N134">
        <f t="shared" si="4"/>
        <v>0</v>
      </c>
      <c r="O134">
        <v>1</v>
      </c>
    </row>
    <row r="135" spans="1:15" x14ac:dyDescent="0.35">
      <c r="A135" s="49">
        <v>9.0009999999999994</v>
      </c>
      <c r="B135" s="3" t="s">
        <v>167</v>
      </c>
      <c r="C135" s="14">
        <v>1100</v>
      </c>
      <c r="D135" s="170">
        <v>0</v>
      </c>
      <c r="J135">
        <v>0</v>
      </c>
      <c r="K135">
        <v>1</v>
      </c>
      <c r="L135">
        <v>1</v>
      </c>
      <c r="M135">
        <v>0</v>
      </c>
      <c r="N135">
        <f t="shared" si="4"/>
        <v>0</v>
      </c>
      <c r="O135">
        <v>1</v>
      </c>
    </row>
    <row r="136" spans="1:15" x14ac:dyDescent="0.35">
      <c r="A136" s="49">
        <v>9.0020000000000007</v>
      </c>
      <c r="B136" s="4" t="s">
        <v>168</v>
      </c>
      <c r="C136" s="15">
        <v>920</v>
      </c>
      <c r="D136" s="170">
        <v>0</v>
      </c>
      <c r="J136">
        <v>0</v>
      </c>
      <c r="K136">
        <v>1</v>
      </c>
      <c r="L136">
        <v>1</v>
      </c>
      <c r="M136">
        <v>0</v>
      </c>
      <c r="N136">
        <f t="shared" si="4"/>
        <v>0</v>
      </c>
      <c r="O136">
        <v>1</v>
      </c>
    </row>
    <row r="137" spans="1:15" x14ac:dyDescent="0.35">
      <c r="A137" s="50">
        <v>9.0030000000000001</v>
      </c>
      <c r="B137" s="3" t="s">
        <v>169</v>
      </c>
      <c r="C137" s="14">
        <v>1100</v>
      </c>
      <c r="D137" s="170">
        <v>0</v>
      </c>
      <c r="J137">
        <v>0</v>
      </c>
      <c r="K137">
        <v>1</v>
      </c>
      <c r="L137">
        <v>1</v>
      </c>
      <c r="M137">
        <v>0</v>
      </c>
      <c r="N137">
        <f t="shared" si="4"/>
        <v>0</v>
      </c>
      <c r="O137">
        <v>1</v>
      </c>
    </row>
    <row r="138" spans="1:15" x14ac:dyDescent="0.35">
      <c r="A138" s="50">
        <v>9.0030999999999999</v>
      </c>
      <c r="B138" s="3" t="s">
        <v>170</v>
      </c>
      <c r="C138" s="14">
        <v>1175</v>
      </c>
      <c r="D138" s="170">
        <v>0</v>
      </c>
      <c r="J138">
        <v>0</v>
      </c>
      <c r="K138">
        <v>1</v>
      </c>
      <c r="L138">
        <v>1</v>
      </c>
      <c r="M138">
        <v>0</v>
      </c>
      <c r="N138">
        <f t="shared" si="4"/>
        <v>0</v>
      </c>
      <c r="O138">
        <v>1</v>
      </c>
    </row>
    <row r="139" spans="1:15" ht="25" x14ac:dyDescent="0.35">
      <c r="A139" s="50">
        <v>9.0030199999999994</v>
      </c>
      <c r="B139" s="3" t="s">
        <v>171</v>
      </c>
      <c r="C139" s="14">
        <v>1175</v>
      </c>
      <c r="D139" s="170">
        <v>0</v>
      </c>
      <c r="J139">
        <v>0</v>
      </c>
      <c r="K139">
        <v>1</v>
      </c>
      <c r="L139">
        <v>1</v>
      </c>
      <c r="M139">
        <v>0</v>
      </c>
      <c r="N139">
        <f t="shared" si="4"/>
        <v>0</v>
      </c>
      <c r="O139">
        <v>1</v>
      </c>
    </row>
    <row r="140" spans="1:15" x14ac:dyDescent="0.35">
      <c r="A140" s="49">
        <v>9.0030300000000008</v>
      </c>
      <c r="B140" s="3" t="s">
        <v>172</v>
      </c>
      <c r="C140" s="14">
        <v>1200</v>
      </c>
      <c r="D140" s="170">
        <v>0</v>
      </c>
      <c r="J140">
        <v>0</v>
      </c>
      <c r="K140">
        <v>1</v>
      </c>
      <c r="L140">
        <v>1</v>
      </c>
      <c r="M140">
        <v>0</v>
      </c>
      <c r="N140">
        <f t="shared" si="4"/>
        <v>0</v>
      </c>
      <c r="O140">
        <v>1</v>
      </c>
    </row>
    <row r="141" spans="1:15" ht="25" x14ac:dyDescent="0.35">
      <c r="A141" s="49">
        <v>9.0030400000000004</v>
      </c>
      <c r="B141" s="3" t="s">
        <v>173</v>
      </c>
      <c r="C141" s="14">
        <v>1200</v>
      </c>
      <c r="D141" s="170">
        <v>0</v>
      </c>
      <c r="J141">
        <v>0</v>
      </c>
      <c r="K141">
        <v>1</v>
      </c>
      <c r="L141">
        <v>1</v>
      </c>
      <c r="M141">
        <v>0</v>
      </c>
      <c r="N141">
        <f t="shared" si="4"/>
        <v>0</v>
      </c>
      <c r="O141">
        <v>1</v>
      </c>
    </row>
    <row r="142" spans="1:15" x14ac:dyDescent="0.35">
      <c r="A142" s="49">
        <v>9.00305</v>
      </c>
      <c r="B142" s="3" t="s">
        <v>174</v>
      </c>
      <c r="C142" s="14">
        <v>1200</v>
      </c>
      <c r="D142" s="170">
        <v>0</v>
      </c>
      <c r="J142">
        <v>0</v>
      </c>
      <c r="K142">
        <v>1</v>
      </c>
      <c r="L142">
        <v>1</v>
      </c>
      <c r="M142">
        <v>0</v>
      </c>
      <c r="N142">
        <f t="shared" si="4"/>
        <v>0</v>
      </c>
      <c r="O142">
        <v>1</v>
      </c>
    </row>
    <row r="143" spans="1:15" ht="25" x14ac:dyDescent="0.35">
      <c r="A143" s="49">
        <v>9.0030599999999996</v>
      </c>
      <c r="B143" s="4" t="s">
        <v>175</v>
      </c>
      <c r="C143" s="15">
        <v>1200</v>
      </c>
      <c r="D143" s="170">
        <v>0</v>
      </c>
      <c r="J143">
        <v>0</v>
      </c>
      <c r="K143">
        <v>1</v>
      </c>
      <c r="L143">
        <v>1</v>
      </c>
      <c r="M143">
        <v>0</v>
      </c>
      <c r="N143">
        <f t="shared" si="4"/>
        <v>0</v>
      </c>
      <c r="O143">
        <v>1</v>
      </c>
    </row>
    <row r="144" spans="1:15" x14ac:dyDescent="0.35">
      <c r="A144" s="50">
        <v>9.0030699999999992</v>
      </c>
      <c r="B144" s="3" t="s">
        <v>176</v>
      </c>
      <c r="C144" s="14">
        <v>1180</v>
      </c>
      <c r="D144" s="170">
        <v>0</v>
      </c>
      <c r="J144">
        <v>0</v>
      </c>
      <c r="K144">
        <v>1</v>
      </c>
      <c r="L144">
        <v>1</v>
      </c>
      <c r="M144">
        <v>0</v>
      </c>
      <c r="N144">
        <f t="shared" si="4"/>
        <v>0</v>
      </c>
      <c r="O144">
        <v>1</v>
      </c>
    </row>
    <row r="145" spans="1:15" ht="25" x14ac:dyDescent="0.35">
      <c r="A145" s="50">
        <v>9.0030800000000006</v>
      </c>
      <c r="B145" s="3" t="s">
        <v>177</v>
      </c>
      <c r="C145" s="14">
        <v>1180</v>
      </c>
      <c r="D145" s="170">
        <v>0</v>
      </c>
      <c r="J145">
        <v>0</v>
      </c>
      <c r="K145">
        <v>1</v>
      </c>
      <c r="L145">
        <v>1</v>
      </c>
      <c r="M145">
        <v>0</v>
      </c>
      <c r="N145">
        <f t="shared" si="4"/>
        <v>0</v>
      </c>
      <c r="O145">
        <v>1</v>
      </c>
    </row>
    <row r="146" spans="1:15" x14ac:dyDescent="0.35">
      <c r="A146" s="50">
        <v>9.0030900000000003</v>
      </c>
      <c r="B146" s="3" t="s">
        <v>178</v>
      </c>
      <c r="C146" s="14">
        <v>1171</v>
      </c>
      <c r="D146" s="170">
        <v>0</v>
      </c>
      <c r="J146">
        <v>0</v>
      </c>
      <c r="K146">
        <v>1</v>
      </c>
      <c r="L146">
        <v>1</v>
      </c>
      <c r="M146">
        <v>0</v>
      </c>
      <c r="N146">
        <f t="shared" si="4"/>
        <v>0</v>
      </c>
      <c r="O146">
        <v>1</v>
      </c>
    </row>
    <row r="147" spans="1:15" ht="25" x14ac:dyDescent="0.35">
      <c r="A147" s="49">
        <v>9.0030999999999999</v>
      </c>
      <c r="B147" s="3" t="s">
        <v>179</v>
      </c>
      <c r="C147" s="14">
        <v>1171</v>
      </c>
      <c r="D147" s="170">
        <v>0</v>
      </c>
      <c r="J147">
        <v>0</v>
      </c>
      <c r="K147">
        <v>1</v>
      </c>
      <c r="L147">
        <v>1</v>
      </c>
      <c r="M147">
        <v>0</v>
      </c>
      <c r="N147">
        <f t="shared" si="4"/>
        <v>0</v>
      </c>
      <c r="O147">
        <v>1</v>
      </c>
    </row>
    <row r="148" spans="1:15" x14ac:dyDescent="0.35">
      <c r="A148" s="49">
        <v>9.0039999999999996</v>
      </c>
      <c r="B148" s="3" t="s">
        <v>180</v>
      </c>
      <c r="C148" s="14">
        <v>1100</v>
      </c>
      <c r="D148" s="170">
        <v>0</v>
      </c>
      <c r="J148">
        <v>0</v>
      </c>
      <c r="K148">
        <v>1</v>
      </c>
      <c r="L148">
        <v>1</v>
      </c>
      <c r="M148">
        <v>0</v>
      </c>
      <c r="N148">
        <f t="shared" si="4"/>
        <v>0</v>
      </c>
      <c r="O148">
        <v>1</v>
      </c>
    </row>
    <row r="149" spans="1:15" x14ac:dyDescent="0.35">
      <c r="A149" s="49">
        <v>9.0050000000000008</v>
      </c>
      <c r="B149" s="3" t="s">
        <v>181</v>
      </c>
      <c r="C149" s="14">
        <v>1000</v>
      </c>
      <c r="D149" s="170">
        <v>0</v>
      </c>
      <c r="J149">
        <v>0</v>
      </c>
      <c r="K149">
        <v>1</v>
      </c>
      <c r="L149">
        <v>1</v>
      </c>
      <c r="M149">
        <v>0</v>
      </c>
      <c r="N149">
        <f t="shared" si="4"/>
        <v>0</v>
      </c>
      <c r="O149">
        <v>1</v>
      </c>
    </row>
    <row r="150" spans="1:15" x14ac:dyDescent="0.35">
      <c r="A150" s="49">
        <v>9.0060000000000002</v>
      </c>
      <c r="B150" s="4" t="s">
        <v>182</v>
      </c>
      <c r="C150" s="15">
        <v>650</v>
      </c>
      <c r="D150" s="170">
        <v>0</v>
      </c>
      <c r="J150">
        <v>0</v>
      </c>
      <c r="K150">
        <v>1</v>
      </c>
      <c r="L150">
        <v>1</v>
      </c>
      <c r="M150">
        <v>0</v>
      </c>
      <c r="N150">
        <f t="shared" si="4"/>
        <v>0</v>
      </c>
      <c r="O150">
        <v>1</v>
      </c>
    </row>
    <row r="151" spans="1:15" x14ac:dyDescent="0.35">
      <c r="A151" s="50">
        <v>9.0069999999999997</v>
      </c>
      <c r="B151" s="3" t="s">
        <v>183</v>
      </c>
      <c r="C151" s="14">
        <v>920</v>
      </c>
      <c r="D151" s="170">
        <v>0</v>
      </c>
      <c r="J151">
        <v>0</v>
      </c>
      <c r="K151">
        <v>1</v>
      </c>
      <c r="L151">
        <v>1</v>
      </c>
      <c r="M151">
        <v>0</v>
      </c>
      <c r="N151">
        <f t="shared" si="4"/>
        <v>0</v>
      </c>
      <c r="O151">
        <v>1</v>
      </c>
    </row>
    <row r="152" spans="1:15" x14ac:dyDescent="0.35">
      <c r="A152" s="50">
        <v>9.0079999999999991</v>
      </c>
      <c r="B152" s="3" t="s">
        <v>184</v>
      </c>
      <c r="C152" s="14">
        <v>920</v>
      </c>
      <c r="D152" s="170">
        <v>0</v>
      </c>
      <c r="J152">
        <v>0</v>
      </c>
      <c r="K152">
        <v>1</v>
      </c>
      <c r="L152">
        <v>1</v>
      </c>
      <c r="M152">
        <v>0</v>
      </c>
      <c r="N152">
        <f t="shared" si="4"/>
        <v>0</v>
      </c>
      <c r="O152">
        <v>1</v>
      </c>
    </row>
    <row r="153" spans="1:15" ht="15" x14ac:dyDescent="0.35">
      <c r="A153" s="103" t="s">
        <v>185</v>
      </c>
      <c r="B153" s="104" t="s">
        <v>186</v>
      </c>
      <c r="C153" s="105" t="s">
        <v>288</v>
      </c>
      <c r="J153">
        <v>0</v>
      </c>
      <c r="K153">
        <v>1</v>
      </c>
      <c r="L153">
        <v>1</v>
      </c>
      <c r="M153">
        <v>0</v>
      </c>
      <c r="N153">
        <f t="shared" si="4"/>
        <v>0</v>
      </c>
      <c r="O153">
        <v>1</v>
      </c>
    </row>
    <row r="154" spans="1:15" x14ac:dyDescent="0.35">
      <c r="A154" s="49">
        <v>10.013999999999999</v>
      </c>
      <c r="B154" s="3" t="s">
        <v>187</v>
      </c>
      <c r="C154" s="14">
        <v>150</v>
      </c>
      <c r="D154" s="170">
        <v>0.25</v>
      </c>
      <c r="E154" s="90">
        <v>0.48</v>
      </c>
      <c r="F154">
        <f>1-E154</f>
        <v>0.52</v>
      </c>
      <c r="G154">
        <v>1</v>
      </c>
      <c r="H154">
        <v>0</v>
      </c>
      <c r="I154">
        <v>0</v>
      </c>
      <c r="J154">
        <v>0</v>
      </c>
      <c r="K154">
        <v>1</v>
      </c>
      <c r="L154">
        <v>1</v>
      </c>
      <c r="M154">
        <v>0</v>
      </c>
      <c r="N154">
        <f t="shared" si="4"/>
        <v>0.48</v>
      </c>
      <c r="O154">
        <v>1</v>
      </c>
    </row>
    <row r="155" spans="1:15" x14ac:dyDescent="0.35">
      <c r="A155" s="49">
        <v>10.012</v>
      </c>
      <c r="B155" s="3" t="s">
        <v>188</v>
      </c>
      <c r="C155" s="14">
        <v>100</v>
      </c>
      <c r="D155" s="170">
        <v>0.25</v>
      </c>
      <c r="E155" s="90">
        <v>0.48</v>
      </c>
      <c r="F155">
        <f t="shared" ref="F155:F201" si="5">1-E155</f>
        <v>0.52</v>
      </c>
      <c r="G155">
        <v>1</v>
      </c>
      <c r="H155">
        <v>0</v>
      </c>
      <c r="I155">
        <v>0</v>
      </c>
      <c r="J155">
        <v>0</v>
      </c>
      <c r="K155">
        <v>1</v>
      </c>
      <c r="L155">
        <v>1</v>
      </c>
      <c r="M155">
        <v>0</v>
      </c>
      <c r="N155">
        <f t="shared" si="4"/>
        <v>0.48</v>
      </c>
      <c r="O155">
        <v>1</v>
      </c>
    </row>
    <row r="156" spans="1:15" x14ac:dyDescent="0.35">
      <c r="A156" s="49">
        <v>10.010999999999999</v>
      </c>
      <c r="B156" s="3" t="s">
        <v>189</v>
      </c>
      <c r="C156" s="14">
        <v>100</v>
      </c>
      <c r="D156" s="170">
        <v>0.25</v>
      </c>
      <c r="E156" s="90">
        <v>0.48</v>
      </c>
      <c r="F156">
        <f t="shared" si="5"/>
        <v>0.52</v>
      </c>
      <c r="G156">
        <v>1</v>
      </c>
      <c r="H156">
        <v>0</v>
      </c>
      <c r="I156">
        <v>0</v>
      </c>
      <c r="J156">
        <v>0</v>
      </c>
      <c r="K156">
        <v>1</v>
      </c>
      <c r="L156">
        <v>1</v>
      </c>
      <c r="M156">
        <v>0</v>
      </c>
      <c r="N156">
        <f t="shared" si="4"/>
        <v>0.48</v>
      </c>
      <c r="O156">
        <v>1</v>
      </c>
    </row>
    <row r="157" spans="1:15" x14ac:dyDescent="0.35">
      <c r="A157" s="49">
        <v>10.016</v>
      </c>
      <c r="B157" s="4" t="s">
        <v>190</v>
      </c>
      <c r="C157" s="15">
        <v>30</v>
      </c>
      <c r="D157" s="170">
        <v>0.25</v>
      </c>
      <c r="E157" s="90">
        <v>0.48</v>
      </c>
      <c r="F157">
        <f t="shared" si="5"/>
        <v>0.52</v>
      </c>
      <c r="G157">
        <v>1</v>
      </c>
      <c r="H157">
        <v>0</v>
      </c>
      <c r="I157">
        <v>0</v>
      </c>
      <c r="J157">
        <v>0</v>
      </c>
      <c r="K157">
        <v>1</v>
      </c>
      <c r="L157">
        <v>1</v>
      </c>
      <c r="M157">
        <v>0</v>
      </c>
      <c r="N157">
        <f t="shared" si="4"/>
        <v>0.48</v>
      </c>
      <c r="O157">
        <v>1</v>
      </c>
    </row>
    <row r="158" spans="1:15" x14ac:dyDescent="0.35">
      <c r="A158" s="50">
        <v>10.01601</v>
      </c>
      <c r="B158" s="3" t="s">
        <v>191</v>
      </c>
      <c r="C158" s="14">
        <v>30</v>
      </c>
      <c r="D158" s="170">
        <v>0.25</v>
      </c>
      <c r="E158" s="90">
        <v>0.48</v>
      </c>
      <c r="F158">
        <f t="shared" si="5"/>
        <v>0.52</v>
      </c>
      <c r="G158">
        <v>1</v>
      </c>
      <c r="H158">
        <v>0</v>
      </c>
      <c r="I158">
        <v>0</v>
      </c>
      <c r="J158">
        <v>0</v>
      </c>
      <c r="K158">
        <v>1</v>
      </c>
      <c r="L158">
        <v>1</v>
      </c>
      <c r="M158">
        <v>0</v>
      </c>
      <c r="N158">
        <f t="shared" si="4"/>
        <v>0.48</v>
      </c>
      <c r="O158">
        <v>1</v>
      </c>
    </row>
    <row r="159" spans="1:15" x14ac:dyDescent="0.35">
      <c r="A159" s="50">
        <v>10.016999999999999</v>
      </c>
      <c r="B159" s="3" t="s">
        <v>192</v>
      </c>
      <c r="C159" s="14">
        <v>30</v>
      </c>
      <c r="D159" s="170">
        <v>0.25</v>
      </c>
      <c r="E159" s="90">
        <v>0.48</v>
      </c>
      <c r="F159">
        <f t="shared" si="5"/>
        <v>0.52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1</v>
      </c>
      <c r="M159">
        <v>0</v>
      </c>
      <c r="N159">
        <f t="shared" si="4"/>
        <v>0.48</v>
      </c>
      <c r="O159">
        <v>1</v>
      </c>
    </row>
    <row r="160" spans="1:15" x14ac:dyDescent="0.35">
      <c r="A160" s="50">
        <v>10.017010000000001</v>
      </c>
      <c r="B160" s="3" t="s">
        <v>193</v>
      </c>
      <c r="C160" s="14">
        <v>30</v>
      </c>
      <c r="D160" s="170">
        <v>0.25</v>
      </c>
      <c r="E160" s="90">
        <v>0.48</v>
      </c>
      <c r="F160">
        <f t="shared" si="5"/>
        <v>0.52</v>
      </c>
      <c r="G160">
        <v>1</v>
      </c>
      <c r="H160">
        <v>0</v>
      </c>
      <c r="I160">
        <v>0</v>
      </c>
      <c r="J160">
        <v>0</v>
      </c>
      <c r="K160">
        <v>1</v>
      </c>
      <c r="L160">
        <v>1</v>
      </c>
      <c r="M160">
        <v>0</v>
      </c>
      <c r="N160">
        <f t="shared" si="4"/>
        <v>0.48</v>
      </c>
      <c r="O160">
        <v>1</v>
      </c>
    </row>
    <row r="161" spans="1:15" x14ac:dyDescent="0.35">
      <c r="A161" s="49">
        <v>10.000999999999999</v>
      </c>
      <c r="B161" s="3" t="s">
        <v>194</v>
      </c>
      <c r="C161" s="14">
        <v>60</v>
      </c>
      <c r="D161" s="170">
        <v>0.25</v>
      </c>
      <c r="E161" s="90">
        <v>0.48</v>
      </c>
      <c r="F161">
        <f t="shared" si="5"/>
        <v>0.52</v>
      </c>
      <c r="G161">
        <v>1</v>
      </c>
      <c r="H161">
        <v>0</v>
      </c>
      <c r="I161">
        <v>0</v>
      </c>
      <c r="J161">
        <v>0</v>
      </c>
      <c r="K161">
        <v>1</v>
      </c>
      <c r="L161">
        <v>1</v>
      </c>
      <c r="M161">
        <v>0</v>
      </c>
      <c r="N161">
        <f t="shared" si="4"/>
        <v>0.48</v>
      </c>
      <c r="O161">
        <v>1</v>
      </c>
    </row>
    <row r="162" spans="1:15" x14ac:dyDescent="0.35">
      <c r="A162" s="49">
        <v>10.001010000000001</v>
      </c>
      <c r="B162" s="3" t="s">
        <v>195</v>
      </c>
      <c r="C162" s="14">
        <v>60</v>
      </c>
      <c r="D162" s="170">
        <v>0.25</v>
      </c>
      <c r="E162" s="90">
        <v>0.48</v>
      </c>
      <c r="F162">
        <f t="shared" si="5"/>
        <v>0.52</v>
      </c>
      <c r="G162">
        <v>1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0</v>
      </c>
      <c r="N162">
        <f t="shared" si="4"/>
        <v>0.48</v>
      </c>
      <c r="O162">
        <v>1</v>
      </c>
    </row>
    <row r="163" spans="1:15" x14ac:dyDescent="0.35">
      <c r="A163" s="49">
        <v>10.002000000000001</v>
      </c>
      <c r="B163" s="3" t="s">
        <v>196</v>
      </c>
      <c r="C163" s="14">
        <v>120</v>
      </c>
      <c r="D163" s="170">
        <v>0.25</v>
      </c>
      <c r="E163" s="90">
        <v>0.48</v>
      </c>
      <c r="F163">
        <f t="shared" si="5"/>
        <v>0.52</v>
      </c>
      <c r="G163">
        <v>1</v>
      </c>
      <c r="H163">
        <v>0</v>
      </c>
      <c r="I163">
        <v>0</v>
      </c>
      <c r="J163">
        <v>0</v>
      </c>
      <c r="K163">
        <v>1</v>
      </c>
      <c r="L163">
        <v>1</v>
      </c>
      <c r="M163">
        <v>0</v>
      </c>
      <c r="N163">
        <f t="shared" si="4"/>
        <v>0.48</v>
      </c>
      <c r="O163">
        <v>1</v>
      </c>
    </row>
    <row r="164" spans="1:15" x14ac:dyDescent="0.35">
      <c r="A164" s="49">
        <v>10.003</v>
      </c>
      <c r="B164" s="4" t="s">
        <v>197</v>
      </c>
      <c r="C164" s="15">
        <v>40</v>
      </c>
      <c r="D164" s="170">
        <v>0</v>
      </c>
      <c r="E164" s="90">
        <v>0.48</v>
      </c>
      <c r="F164">
        <f t="shared" si="5"/>
        <v>0.52</v>
      </c>
      <c r="G164">
        <v>1</v>
      </c>
      <c r="H164">
        <v>0</v>
      </c>
      <c r="I164">
        <v>0</v>
      </c>
      <c r="J164">
        <v>0</v>
      </c>
      <c r="K164">
        <v>1</v>
      </c>
      <c r="L164">
        <v>1</v>
      </c>
      <c r="M164">
        <v>0</v>
      </c>
      <c r="N164">
        <f t="shared" si="4"/>
        <v>0.48</v>
      </c>
      <c r="O164">
        <v>1</v>
      </c>
    </row>
    <row r="165" spans="1:15" x14ac:dyDescent="0.35">
      <c r="A165" s="50">
        <v>10.004</v>
      </c>
      <c r="B165" s="3" t="s">
        <v>198</v>
      </c>
      <c r="C165" s="14">
        <v>23</v>
      </c>
      <c r="D165" s="170">
        <v>0</v>
      </c>
      <c r="E165" s="90">
        <v>0.48</v>
      </c>
      <c r="F165">
        <f t="shared" si="5"/>
        <v>0.52</v>
      </c>
      <c r="G165">
        <v>1</v>
      </c>
      <c r="H165">
        <v>0</v>
      </c>
      <c r="I165">
        <v>0</v>
      </c>
      <c r="J165">
        <v>0</v>
      </c>
      <c r="K165">
        <v>1</v>
      </c>
      <c r="L165">
        <v>1</v>
      </c>
      <c r="M165">
        <v>0</v>
      </c>
      <c r="N165">
        <f t="shared" si="4"/>
        <v>0.48</v>
      </c>
      <c r="O165">
        <v>1</v>
      </c>
    </row>
    <row r="166" spans="1:15" s="170" customFormat="1" x14ac:dyDescent="0.35">
      <c r="A166" s="167">
        <v>10.005000000000001</v>
      </c>
      <c r="B166" s="168" t="s">
        <v>199</v>
      </c>
      <c r="C166" s="169">
        <v>33</v>
      </c>
      <c r="D166" s="170">
        <v>0.25</v>
      </c>
      <c r="E166" s="174">
        <v>0.28000000000000003</v>
      </c>
      <c r="F166" s="170">
        <f t="shared" si="5"/>
        <v>0.72</v>
      </c>
      <c r="G166" s="170">
        <v>1</v>
      </c>
      <c r="H166" s="170">
        <v>0</v>
      </c>
      <c r="I166" s="170">
        <v>0</v>
      </c>
      <c r="J166" s="170">
        <v>0</v>
      </c>
      <c r="K166" s="170">
        <v>1</v>
      </c>
      <c r="L166" s="170">
        <v>1</v>
      </c>
      <c r="M166" s="170">
        <v>0</v>
      </c>
      <c r="N166" s="170">
        <f t="shared" si="4"/>
        <v>0.28000000000000003</v>
      </c>
      <c r="O166" s="170">
        <v>0.8</v>
      </c>
    </row>
    <row r="167" spans="1:15" x14ac:dyDescent="0.35">
      <c r="A167" s="50">
        <v>10.006</v>
      </c>
      <c r="B167" s="3" t="s">
        <v>200</v>
      </c>
      <c r="C167" s="14">
        <v>30</v>
      </c>
      <c r="D167" s="170">
        <v>0</v>
      </c>
      <c r="E167" s="90">
        <v>0.48</v>
      </c>
      <c r="F167">
        <f t="shared" si="5"/>
        <v>0.52</v>
      </c>
      <c r="G167">
        <v>1</v>
      </c>
      <c r="H167">
        <v>0</v>
      </c>
      <c r="I167">
        <v>0</v>
      </c>
      <c r="J167">
        <v>0</v>
      </c>
      <c r="K167">
        <v>1</v>
      </c>
      <c r="L167">
        <v>1</v>
      </c>
      <c r="M167">
        <v>0</v>
      </c>
      <c r="N167">
        <f t="shared" si="4"/>
        <v>0.48</v>
      </c>
      <c r="O167">
        <v>1</v>
      </c>
    </row>
    <row r="168" spans="1:15" x14ac:dyDescent="0.35">
      <c r="A168" s="49">
        <v>10.007</v>
      </c>
      <c r="B168" s="3" t="s">
        <v>201</v>
      </c>
      <c r="C168" s="14">
        <v>133</v>
      </c>
      <c r="D168" s="170">
        <v>0.25</v>
      </c>
      <c r="E168" s="90">
        <v>0.48</v>
      </c>
      <c r="F168">
        <f t="shared" si="5"/>
        <v>0.52</v>
      </c>
      <c r="G168">
        <v>1</v>
      </c>
      <c r="H168">
        <v>0</v>
      </c>
      <c r="I168">
        <v>0</v>
      </c>
      <c r="J168">
        <v>0</v>
      </c>
      <c r="K168">
        <v>1</v>
      </c>
      <c r="L168">
        <v>1</v>
      </c>
      <c r="M168">
        <v>0</v>
      </c>
      <c r="N168">
        <f t="shared" si="4"/>
        <v>0.48</v>
      </c>
      <c r="O168">
        <v>1</v>
      </c>
    </row>
    <row r="169" spans="1:15" x14ac:dyDescent="0.35">
      <c r="A169" s="49">
        <v>10.013</v>
      </c>
      <c r="B169" s="3" t="s">
        <v>202</v>
      </c>
      <c r="C169" s="14">
        <v>138</v>
      </c>
      <c r="D169" s="170">
        <v>0.25</v>
      </c>
      <c r="E169" s="90">
        <v>0.48</v>
      </c>
      <c r="F169">
        <f t="shared" si="5"/>
        <v>0.52</v>
      </c>
      <c r="G169">
        <v>1</v>
      </c>
      <c r="H169">
        <v>0</v>
      </c>
      <c r="I169">
        <v>0</v>
      </c>
      <c r="J169">
        <v>0</v>
      </c>
      <c r="K169">
        <v>1</v>
      </c>
      <c r="L169">
        <v>1</v>
      </c>
      <c r="M169">
        <v>0</v>
      </c>
      <c r="N169">
        <f t="shared" si="4"/>
        <v>0.48</v>
      </c>
      <c r="O169">
        <v>1</v>
      </c>
    </row>
    <row r="170" spans="1:15" x14ac:dyDescent="0.35">
      <c r="A170" s="49">
        <v>10.01301</v>
      </c>
      <c r="B170" s="3" t="s">
        <v>203</v>
      </c>
      <c r="C170" s="14">
        <v>138</v>
      </c>
      <c r="D170" s="170">
        <v>0.25</v>
      </c>
      <c r="E170" s="90">
        <v>0.48</v>
      </c>
      <c r="F170">
        <f t="shared" si="5"/>
        <v>0.52</v>
      </c>
      <c r="G170">
        <v>1</v>
      </c>
      <c r="H170">
        <v>0</v>
      </c>
      <c r="I170">
        <v>0</v>
      </c>
      <c r="J170">
        <v>0</v>
      </c>
      <c r="K170">
        <v>1</v>
      </c>
      <c r="L170">
        <v>1</v>
      </c>
      <c r="M170">
        <v>0</v>
      </c>
      <c r="N170">
        <f t="shared" si="4"/>
        <v>0.48</v>
      </c>
      <c r="O170">
        <v>1</v>
      </c>
    </row>
    <row r="171" spans="1:15" x14ac:dyDescent="0.35">
      <c r="A171" s="49">
        <v>10.007999999999999</v>
      </c>
      <c r="B171" s="4" t="s">
        <v>204</v>
      </c>
      <c r="C171" s="15">
        <v>96</v>
      </c>
      <c r="D171" s="170">
        <v>0.25</v>
      </c>
      <c r="E171" s="90">
        <v>0.48</v>
      </c>
      <c r="F171">
        <f t="shared" si="5"/>
        <v>0.52</v>
      </c>
      <c r="G171">
        <v>1</v>
      </c>
      <c r="H171">
        <v>0</v>
      </c>
      <c r="I171">
        <v>0</v>
      </c>
      <c r="J171">
        <v>0</v>
      </c>
      <c r="K171">
        <v>1</v>
      </c>
      <c r="L171">
        <v>1</v>
      </c>
      <c r="M171">
        <v>0</v>
      </c>
      <c r="N171">
        <f t="shared" si="4"/>
        <v>0.48</v>
      </c>
      <c r="O171">
        <v>1</v>
      </c>
    </row>
    <row r="172" spans="1:15" x14ac:dyDescent="0.35">
      <c r="A172" s="50">
        <v>10.008010000000001</v>
      </c>
      <c r="B172" s="3" t="s">
        <v>205</v>
      </c>
      <c r="C172" s="14">
        <v>96</v>
      </c>
      <c r="D172" s="170">
        <v>0.25</v>
      </c>
      <c r="E172" s="90">
        <v>0.48</v>
      </c>
      <c r="F172">
        <f t="shared" si="5"/>
        <v>0.52</v>
      </c>
      <c r="G172">
        <v>1</v>
      </c>
      <c r="H172">
        <v>0</v>
      </c>
      <c r="I172">
        <v>0</v>
      </c>
      <c r="J172">
        <v>0</v>
      </c>
      <c r="K172">
        <v>1</v>
      </c>
      <c r="L172">
        <v>1</v>
      </c>
      <c r="M172">
        <v>0</v>
      </c>
      <c r="N172">
        <f t="shared" si="4"/>
        <v>0.48</v>
      </c>
      <c r="O172">
        <v>1</v>
      </c>
    </row>
    <row r="173" spans="1:15" x14ac:dyDescent="0.35">
      <c r="A173" s="50">
        <v>10.015000000000001</v>
      </c>
      <c r="B173" s="3" t="s">
        <v>206</v>
      </c>
      <c r="C173" s="14">
        <v>215</v>
      </c>
      <c r="D173" s="170">
        <v>0.25</v>
      </c>
      <c r="E173" s="90">
        <v>0.48</v>
      </c>
      <c r="F173">
        <f t="shared" si="5"/>
        <v>0.52</v>
      </c>
      <c r="G173">
        <v>1</v>
      </c>
      <c r="H173">
        <v>0</v>
      </c>
      <c r="I173">
        <v>0</v>
      </c>
      <c r="J173">
        <v>0</v>
      </c>
      <c r="K173">
        <v>1</v>
      </c>
      <c r="L173">
        <v>1</v>
      </c>
      <c r="M173">
        <v>0</v>
      </c>
      <c r="N173">
        <f t="shared" si="4"/>
        <v>0.48</v>
      </c>
      <c r="O173">
        <v>1</v>
      </c>
    </row>
    <row r="174" spans="1:15" x14ac:dyDescent="0.35">
      <c r="A174" s="50">
        <v>10.009</v>
      </c>
      <c r="B174" s="3" t="s">
        <v>207</v>
      </c>
      <c r="C174" s="14">
        <v>147.5</v>
      </c>
      <c r="D174" s="170">
        <v>0.25</v>
      </c>
      <c r="E174" s="90">
        <v>0.48</v>
      </c>
      <c r="F174">
        <f t="shared" si="5"/>
        <v>0.52</v>
      </c>
      <c r="G174">
        <v>1</v>
      </c>
      <c r="H174">
        <v>0</v>
      </c>
      <c r="I174">
        <v>0</v>
      </c>
      <c r="J174">
        <v>0</v>
      </c>
      <c r="K174">
        <v>1</v>
      </c>
      <c r="L174">
        <v>1</v>
      </c>
      <c r="M174">
        <v>0</v>
      </c>
      <c r="N174">
        <f t="shared" si="4"/>
        <v>0.48</v>
      </c>
      <c r="O174">
        <v>1</v>
      </c>
    </row>
    <row r="175" spans="1:15" x14ac:dyDescent="0.35">
      <c r="A175" s="49">
        <v>10.00901</v>
      </c>
      <c r="B175" s="3" t="s">
        <v>208</v>
      </c>
      <c r="C175" s="14">
        <v>140</v>
      </c>
      <c r="D175" s="170">
        <v>0.25</v>
      </c>
      <c r="E175" s="90">
        <v>0.48</v>
      </c>
      <c r="F175">
        <f t="shared" si="5"/>
        <v>0.52</v>
      </c>
      <c r="G175">
        <v>1</v>
      </c>
      <c r="H175">
        <v>0</v>
      </c>
      <c r="I175">
        <v>0</v>
      </c>
      <c r="J175">
        <v>0</v>
      </c>
      <c r="K175">
        <v>1</v>
      </c>
      <c r="L175">
        <v>1</v>
      </c>
      <c r="M175">
        <v>0</v>
      </c>
      <c r="N175">
        <f t="shared" si="4"/>
        <v>0.48</v>
      </c>
      <c r="O175">
        <v>1</v>
      </c>
    </row>
    <row r="176" spans="1:15" x14ac:dyDescent="0.35">
      <c r="A176" s="49">
        <v>10.1</v>
      </c>
      <c r="B176" s="3" t="s">
        <v>209</v>
      </c>
      <c r="C176" s="14">
        <v>48</v>
      </c>
      <c r="D176" s="170">
        <v>0.25</v>
      </c>
      <c r="E176" s="90">
        <v>0.48</v>
      </c>
      <c r="F176">
        <f t="shared" si="5"/>
        <v>0.52</v>
      </c>
      <c r="G176">
        <v>1</v>
      </c>
      <c r="H176">
        <v>0</v>
      </c>
      <c r="I176">
        <v>0</v>
      </c>
      <c r="J176">
        <v>0</v>
      </c>
      <c r="K176">
        <v>1</v>
      </c>
      <c r="L176">
        <v>1</v>
      </c>
      <c r="M176">
        <v>0</v>
      </c>
      <c r="N176">
        <f t="shared" si="4"/>
        <v>0.48</v>
      </c>
      <c r="O176">
        <v>1</v>
      </c>
    </row>
    <row r="177" spans="1:15" x14ac:dyDescent="0.35">
      <c r="A177" s="49">
        <v>10.199999999999999</v>
      </c>
      <c r="B177" s="3" t="s">
        <v>210</v>
      </c>
      <c r="C177" s="14">
        <v>48</v>
      </c>
      <c r="D177" s="170">
        <v>0.25</v>
      </c>
      <c r="E177" s="90">
        <v>0.48</v>
      </c>
      <c r="F177">
        <f t="shared" si="5"/>
        <v>0.52</v>
      </c>
      <c r="G177">
        <v>1</v>
      </c>
      <c r="H177">
        <v>0</v>
      </c>
      <c r="I177">
        <v>0</v>
      </c>
      <c r="J177">
        <v>0</v>
      </c>
      <c r="K177">
        <v>1</v>
      </c>
      <c r="L177">
        <v>1</v>
      </c>
      <c r="M177">
        <v>0</v>
      </c>
      <c r="N177">
        <f t="shared" si="4"/>
        <v>0.48</v>
      </c>
      <c r="O177">
        <v>1</v>
      </c>
    </row>
    <row r="178" spans="1:15" ht="15" x14ac:dyDescent="0.35">
      <c r="A178" s="106" t="s">
        <v>211</v>
      </c>
      <c r="B178" s="104" t="s">
        <v>212</v>
      </c>
      <c r="C178" s="105" t="s">
        <v>289</v>
      </c>
      <c r="J178">
        <v>0</v>
      </c>
      <c r="K178">
        <v>1</v>
      </c>
      <c r="L178">
        <v>1</v>
      </c>
      <c r="M178">
        <v>0</v>
      </c>
      <c r="N178">
        <f t="shared" si="4"/>
        <v>0</v>
      </c>
      <c r="O178">
        <v>1</v>
      </c>
    </row>
    <row r="179" spans="1:15" x14ac:dyDescent="0.35">
      <c r="A179" s="50">
        <v>11.000999999999999</v>
      </c>
      <c r="B179" s="3" t="s">
        <v>213</v>
      </c>
      <c r="C179" s="14">
        <v>4.55</v>
      </c>
      <c r="D179" s="170">
        <v>0</v>
      </c>
      <c r="E179" s="90">
        <v>0.48</v>
      </c>
      <c r="F179">
        <v>0.52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1</v>
      </c>
      <c r="M179">
        <v>0</v>
      </c>
      <c r="N179">
        <f t="shared" si="4"/>
        <v>0.48</v>
      </c>
      <c r="O179">
        <v>1</v>
      </c>
    </row>
    <row r="180" spans="1:15" x14ac:dyDescent="0.35">
      <c r="A180" s="50">
        <v>11.002000000000001</v>
      </c>
      <c r="B180" s="3" t="s">
        <v>214</v>
      </c>
      <c r="C180" s="14">
        <v>3.6</v>
      </c>
      <c r="D180" s="170">
        <v>0</v>
      </c>
      <c r="J180">
        <v>0</v>
      </c>
      <c r="K180">
        <v>1</v>
      </c>
      <c r="L180">
        <v>1</v>
      </c>
      <c r="M180">
        <v>0</v>
      </c>
      <c r="N180">
        <f t="shared" si="4"/>
        <v>0</v>
      </c>
      <c r="O180">
        <v>1</v>
      </c>
    </row>
    <row r="181" spans="1:15" x14ac:dyDescent="0.35">
      <c r="A181" s="50">
        <v>11.003</v>
      </c>
      <c r="B181" s="3" t="s">
        <v>215</v>
      </c>
      <c r="C181" s="14">
        <v>8.25</v>
      </c>
      <c r="D181" s="170">
        <v>0</v>
      </c>
      <c r="J181">
        <v>0</v>
      </c>
      <c r="K181">
        <v>1</v>
      </c>
      <c r="L181">
        <v>1</v>
      </c>
      <c r="M181">
        <v>0</v>
      </c>
      <c r="N181">
        <f t="shared" si="4"/>
        <v>0</v>
      </c>
      <c r="O181">
        <v>1</v>
      </c>
    </row>
    <row r="182" spans="1:15" x14ac:dyDescent="0.35">
      <c r="A182" s="49">
        <v>11.004</v>
      </c>
      <c r="B182" s="3" t="s">
        <v>216</v>
      </c>
      <c r="C182" s="14">
        <v>63.3</v>
      </c>
      <c r="D182" s="170">
        <v>0</v>
      </c>
      <c r="J182">
        <v>0</v>
      </c>
      <c r="K182">
        <v>1</v>
      </c>
      <c r="L182">
        <v>1</v>
      </c>
      <c r="M182">
        <v>0</v>
      </c>
      <c r="N182">
        <f t="shared" si="4"/>
        <v>0</v>
      </c>
      <c r="O182">
        <v>1</v>
      </c>
    </row>
    <row r="183" spans="1:15" x14ac:dyDescent="0.35">
      <c r="A183" s="49">
        <v>11.005000000000001</v>
      </c>
      <c r="B183" s="3" t="s">
        <v>217</v>
      </c>
      <c r="C183" s="14">
        <v>57.8</v>
      </c>
      <c r="D183" s="170">
        <v>0</v>
      </c>
      <c r="J183">
        <v>0</v>
      </c>
      <c r="K183">
        <v>1</v>
      </c>
      <c r="L183">
        <v>1</v>
      </c>
      <c r="M183">
        <v>0</v>
      </c>
      <c r="N183">
        <f t="shared" si="4"/>
        <v>0</v>
      </c>
      <c r="O183">
        <v>1</v>
      </c>
    </row>
    <row r="184" spans="1:15" x14ac:dyDescent="0.35">
      <c r="A184" s="49">
        <v>11.006</v>
      </c>
      <c r="B184" s="3" t="s">
        <v>218</v>
      </c>
      <c r="C184" s="14">
        <v>73.5</v>
      </c>
      <c r="D184" s="170">
        <v>0</v>
      </c>
      <c r="J184">
        <v>0</v>
      </c>
      <c r="K184">
        <v>1</v>
      </c>
      <c r="L184">
        <v>1</v>
      </c>
      <c r="M184">
        <v>0</v>
      </c>
      <c r="N184">
        <f t="shared" si="4"/>
        <v>0</v>
      </c>
      <c r="O184">
        <v>1</v>
      </c>
    </row>
    <row r="185" spans="1:15" x14ac:dyDescent="0.35">
      <c r="A185" s="49">
        <v>11.007</v>
      </c>
      <c r="B185" s="4" t="s">
        <v>219</v>
      </c>
      <c r="C185" s="15">
        <v>3.36</v>
      </c>
      <c r="D185" s="170">
        <v>0</v>
      </c>
      <c r="J185">
        <v>0</v>
      </c>
      <c r="K185">
        <v>1</v>
      </c>
      <c r="L185">
        <v>1</v>
      </c>
      <c r="M185">
        <v>0</v>
      </c>
      <c r="N185">
        <f t="shared" si="4"/>
        <v>0</v>
      </c>
      <c r="O185">
        <v>1</v>
      </c>
    </row>
    <row r="186" spans="1:15" x14ac:dyDescent="0.35">
      <c r="A186" s="50">
        <v>11.007999999999999</v>
      </c>
      <c r="B186" s="3" t="s">
        <v>220</v>
      </c>
      <c r="C186" s="14">
        <v>18</v>
      </c>
      <c r="D186" s="170">
        <v>0</v>
      </c>
      <c r="J186">
        <v>0</v>
      </c>
      <c r="K186">
        <v>1</v>
      </c>
      <c r="L186">
        <v>1</v>
      </c>
      <c r="M186">
        <v>0</v>
      </c>
      <c r="N186">
        <f t="shared" si="4"/>
        <v>0</v>
      </c>
      <c r="O186">
        <v>1</v>
      </c>
    </row>
    <row r="187" spans="1:15" x14ac:dyDescent="0.35">
      <c r="A187" s="50">
        <v>11.009</v>
      </c>
      <c r="B187" s="3" t="s">
        <v>221</v>
      </c>
      <c r="C187" s="14">
        <v>7.8</v>
      </c>
      <c r="D187" s="170">
        <v>0</v>
      </c>
      <c r="J187">
        <v>0</v>
      </c>
      <c r="K187">
        <v>1</v>
      </c>
      <c r="L187">
        <v>1</v>
      </c>
      <c r="M187">
        <v>0</v>
      </c>
      <c r="N187">
        <f t="shared" si="4"/>
        <v>0</v>
      </c>
      <c r="O187">
        <v>1</v>
      </c>
    </row>
    <row r="188" spans="1:15" x14ac:dyDescent="0.35">
      <c r="A188" s="50">
        <v>11.01</v>
      </c>
      <c r="B188" s="3" t="s">
        <v>222</v>
      </c>
      <c r="C188" s="14">
        <v>2.7</v>
      </c>
      <c r="D188" s="170">
        <v>0</v>
      </c>
      <c r="J188">
        <v>0</v>
      </c>
      <c r="K188">
        <v>1</v>
      </c>
      <c r="L188">
        <v>1</v>
      </c>
      <c r="M188">
        <v>0</v>
      </c>
      <c r="N188">
        <f t="shared" si="4"/>
        <v>0</v>
      </c>
      <c r="O188">
        <v>1</v>
      </c>
    </row>
    <row r="189" spans="1:15" x14ac:dyDescent="0.35">
      <c r="A189" s="49">
        <v>11.010999999999999</v>
      </c>
      <c r="B189" s="3" t="s">
        <v>223</v>
      </c>
      <c r="C189" s="14">
        <v>2.7</v>
      </c>
      <c r="D189" s="170">
        <v>0</v>
      </c>
      <c r="J189">
        <v>0</v>
      </c>
      <c r="K189">
        <v>1</v>
      </c>
      <c r="L189">
        <v>1</v>
      </c>
      <c r="M189">
        <v>0</v>
      </c>
      <c r="N189">
        <f t="shared" si="4"/>
        <v>0</v>
      </c>
      <c r="O189">
        <v>1</v>
      </c>
    </row>
    <row r="190" spans="1:15" x14ac:dyDescent="0.35">
      <c r="A190" s="49">
        <v>11.012</v>
      </c>
      <c r="B190" s="3" t="s">
        <v>224</v>
      </c>
      <c r="C190" s="14">
        <v>21.5</v>
      </c>
      <c r="D190" s="170">
        <v>0</v>
      </c>
      <c r="J190">
        <v>0</v>
      </c>
      <c r="K190">
        <v>1</v>
      </c>
      <c r="L190">
        <v>1</v>
      </c>
      <c r="M190">
        <v>0</v>
      </c>
      <c r="N190">
        <f t="shared" si="4"/>
        <v>0</v>
      </c>
      <c r="O190">
        <v>1</v>
      </c>
    </row>
    <row r="191" spans="1:15" x14ac:dyDescent="0.35">
      <c r="A191" s="49">
        <v>11.013</v>
      </c>
      <c r="B191" s="3" t="s">
        <v>225</v>
      </c>
      <c r="C191" s="14">
        <v>8.5</v>
      </c>
      <c r="D191" s="170">
        <v>0.25</v>
      </c>
      <c r="E191" s="90">
        <v>0.65</v>
      </c>
      <c r="F191">
        <f t="shared" si="5"/>
        <v>0.35</v>
      </c>
      <c r="G191">
        <v>1</v>
      </c>
      <c r="H191">
        <v>0</v>
      </c>
      <c r="I191">
        <v>0</v>
      </c>
      <c r="J191">
        <v>0</v>
      </c>
      <c r="K191">
        <v>1</v>
      </c>
      <c r="L191">
        <v>1</v>
      </c>
      <c r="M191">
        <v>0</v>
      </c>
      <c r="N191">
        <f t="shared" si="4"/>
        <v>0.65</v>
      </c>
      <c r="O191">
        <v>1</v>
      </c>
    </row>
    <row r="192" spans="1:15" x14ac:dyDescent="0.35">
      <c r="A192" s="49">
        <v>11.013999999999999</v>
      </c>
      <c r="B192" s="4" t="s">
        <v>226</v>
      </c>
      <c r="C192" s="15">
        <v>2.9</v>
      </c>
      <c r="D192" s="170">
        <v>0</v>
      </c>
      <c r="J192">
        <v>0</v>
      </c>
      <c r="K192">
        <v>1</v>
      </c>
      <c r="L192">
        <v>1</v>
      </c>
      <c r="M192">
        <v>0</v>
      </c>
      <c r="N192">
        <f t="shared" si="4"/>
        <v>0</v>
      </c>
      <c r="O192">
        <v>1</v>
      </c>
    </row>
    <row r="193" spans="1:15" x14ac:dyDescent="0.35">
      <c r="A193" s="50">
        <v>11.015000000000001</v>
      </c>
      <c r="B193" s="3" t="s">
        <v>227</v>
      </c>
      <c r="C193" s="14">
        <v>40.5</v>
      </c>
      <c r="D193" s="170">
        <v>0.25</v>
      </c>
      <c r="E193" s="90">
        <v>0.9</v>
      </c>
      <c r="F193">
        <f t="shared" si="5"/>
        <v>9.9999999999999978E-2</v>
      </c>
      <c r="G193">
        <v>1</v>
      </c>
      <c r="H193">
        <v>0</v>
      </c>
      <c r="I193">
        <v>0</v>
      </c>
      <c r="J193">
        <v>0</v>
      </c>
      <c r="K193">
        <v>1</v>
      </c>
      <c r="L193">
        <v>1</v>
      </c>
      <c r="M193">
        <v>0</v>
      </c>
      <c r="N193">
        <f t="shared" si="4"/>
        <v>0.9</v>
      </c>
      <c r="O193">
        <v>1</v>
      </c>
    </row>
    <row r="194" spans="1:15" x14ac:dyDescent="0.35">
      <c r="A194" s="50">
        <v>11.01501</v>
      </c>
      <c r="B194" s="3" t="s">
        <v>228</v>
      </c>
      <c r="C194" s="14">
        <v>40.5</v>
      </c>
      <c r="D194" s="170">
        <v>0.25</v>
      </c>
      <c r="E194" s="90">
        <v>0.9</v>
      </c>
      <c r="F194">
        <f t="shared" si="5"/>
        <v>9.9999999999999978E-2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1</v>
      </c>
      <c r="M194">
        <v>0</v>
      </c>
      <c r="N194">
        <f t="shared" si="4"/>
        <v>0.9</v>
      </c>
      <c r="O194">
        <v>1</v>
      </c>
    </row>
    <row r="195" spans="1:15" x14ac:dyDescent="0.35">
      <c r="A195" s="50">
        <v>11.01502</v>
      </c>
      <c r="B195" s="3" t="s">
        <v>229</v>
      </c>
      <c r="C195" s="14">
        <v>40.5</v>
      </c>
      <c r="D195" s="170">
        <v>0.25</v>
      </c>
      <c r="E195" s="90">
        <v>0.9</v>
      </c>
      <c r="F195">
        <f t="shared" si="5"/>
        <v>9.9999999999999978E-2</v>
      </c>
      <c r="G195">
        <v>1</v>
      </c>
      <c r="H195">
        <v>0</v>
      </c>
      <c r="I195">
        <v>0</v>
      </c>
      <c r="J195">
        <v>0</v>
      </c>
      <c r="K195">
        <v>1</v>
      </c>
      <c r="L195">
        <v>1</v>
      </c>
      <c r="M195">
        <v>0</v>
      </c>
      <c r="N195">
        <f t="shared" si="4"/>
        <v>0.9</v>
      </c>
      <c r="O195">
        <v>1</v>
      </c>
    </row>
    <row r="196" spans="1:15" x14ac:dyDescent="0.35">
      <c r="A196" s="49">
        <v>11.015029999999999</v>
      </c>
      <c r="B196" s="3" t="s">
        <v>230</v>
      </c>
      <c r="C196" s="14">
        <v>40.5</v>
      </c>
      <c r="D196" s="170">
        <v>0.25</v>
      </c>
      <c r="E196" s="90">
        <v>0.9</v>
      </c>
      <c r="F196">
        <f t="shared" si="5"/>
        <v>9.9999999999999978E-2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0</v>
      </c>
      <c r="N196">
        <f t="shared" ref="N196:N228" si="6">E196</f>
        <v>0.9</v>
      </c>
      <c r="O196">
        <v>1</v>
      </c>
    </row>
    <row r="197" spans="1:15" x14ac:dyDescent="0.35">
      <c r="A197" s="49">
        <v>11.016</v>
      </c>
      <c r="B197" s="3" t="s">
        <v>231</v>
      </c>
      <c r="C197" s="14">
        <v>40.5</v>
      </c>
      <c r="D197" s="170">
        <v>0.25</v>
      </c>
      <c r="E197" s="90">
        <v>0.9</v>
      </c>
      <c r="F197">
        <f t="shared" si="5"/>
        <v>9.9999999999999978E-2</v>
      </c>
      <c r="G197">
        <v>1</v>
      </c>
      <c r="H197">
        <v>0</v>
      </c>
      <c r="I197">
        <v>0</v>
      </c>
      <c r="J197">
        <v>0</v>
      </c>
      <c r="K197">
        <v>1</v>
      </c>
      <c r="L197">
        <v>1</v>
      </c>
      <c r="M197">
        <v>0</v>
      </c>
      <c r="N197">
        <f t="shared" si="6"/>
        <v>0.9</v>
      </c>
      <c r="O197">
        <v>1</v>
      </c>
    </row>
    <row r="198" spans="1:15" x14ac:dyDescent="0.35">
      <c r="A198" s="49">
        <v>11.016999999999999</v>
      </c>
      <c r="B198" s="3" t="s">
        <v>232</v>
      </c>
      <c r="C198" s="14">
        <v>40.5</v>
      </c>
      <c r="D198" s="170">
        <v>0.25</v>
      </c>
      <c r="E198" s="90">
        <v>0.9</v>
      </c>
      <c r="F198">
        <f t="shared" si="5"/>
        <v>9.9999999999999978E-2</v>
      </c>
      <c r="G198">
        <v>1</v>
      </c>
      <c r="H198">
        <v>0</v>
      </c>
      <c r="I198">
        <v>0</v>
      </c>
      <c r="J198">
        <v>0</v>
      </c>
      <c r="K198">
        <v>1</v>
      </c>
      <c r="L198">
        <v>1</v>
      </c>
      <c r="M198">
        <v>0</v>
      </c>
      <c r="N198">
        <f t="shared" si="6"/>
        <v>0.9</v>
      </c>
      <c r="O198">
        <v>1</v>
      </c>
    </row>
    <row r="199" spans="1:15" x14ac:dyDescent="0.35">
      <c r="A199" s="49">
        <v>11.018000000000001</v>
      </c>
      <c r="B199" s="4" t="s">
        <v>233</v>
      </c>
      <c r="C199" s="15">
        <v>6.1</v>
      </c>
      <c r="D199" s="170">
        <v>0.25</v>
      </c>
      <c r="E199" s="90">
        <v>0.9</v>
      </c>
      <c r="F199">
        <f t="shared" si="5"/>
        <v>9.9999999999999978E-2</v>
      </c>
      <c r="G199">
        <v>1</v>
      </c>
      <c r="H199">
        <v>0</v>
      </c>
      <c r="I199">
        <v>0</v>
      </c>
      <c r="J199">
        <v>0</v>
      </c>
      <c r="K199">
        <v>1</v>
      </c>
      <c r="L199">
        <v>1</v>
      </c>
      <c r="M199">
        <v>0</v>
      </c>
      <c r="N199">
        <f t="shared" si="6"/>
        <v>0.9</v>
      </c>
      <c r="O199">
        <v>1</v>
      </c>
    </row>
    <row r="200" spans="1:15" x14ac:dyDescent="0.35">
      <c r="A200" s="50">
        <v>11.019</v>
      </c>
      <c r="B200" s="3" t="s">
        <v>234</v>
      </c>
      <c r="C200" s="14">
        <v>7.9</v>
      </c>
      <c r="D200" s="170">
        <v>0.25</v>
      </c>
      <c r="E200" s="90">
        <v>0.9</v>
      </c>
      <c r="F200">
        <f t="shared" si="5"/>
        <v>9.9999999999999978E-2</v>
      </c>
      <c r="G200">
        <v>1</v>
      </c>
      <c r="H200">
        <v>0</v>
      </c>
      <c r="I200">
        <v>0</v>
      </c>
      <c r="J200">
        <v>0</v>
      </c>
      <c r="K200">
        <v>1</v>
      </c>
      <c r="L200">
        <v>1</v>
      </c>
      <c r="M200">
        <v>0</v>
      </c>
      <c r="N200">
        <f t="shared" si="6"/>
        <v>0.9</v>
      </c>
      <c r="O200">
        <v>1</v>
      </c>
    </row>
    <row r="201" spans="1:15" x14ac:dyDescent="0.35">
      <c r="A201" s="50">
        <v>11.02</v>
      </c>
      <c r="B201" s="3" t="s">
        <v>235</v>
      </c>
      <c r="C201" s="14">
        <v>5.6</v>
      </c>
      <c r="D201" s="170">
        <v>0.25</v>
      </c>
      <c r="E201" s="90">
        <v>0.9</v>
      </c>
      <c r="F201">
        <f t="shared" si="5"/>
        <v>9.9999999999999978E-2</v>
      </c>
      <c r="G201">
        <v>1</v>
      </c>
      <c r="H201">
        <v>0</v>
      </c>
      <c r="I201">
        <v>0</v>
      </c>
      <c r="J201">
        <v>0</v>
      </c>
      <c r="K201">
        <v>1</v>
      </c>
      <c r="L201">
        <v>1</v>
      </c>
      <c r="M201">
        <v>0</v>
      </c>
      <c r="N201">
        <f t="shared" si="6"/>
        <v>0.9</v>
      </c>
      <c r="O201">
        <v>1</v>
      </c>
    </row>
    <row r="202" spans="1:15" x14ac:dyDescent="0.35">
      <c r="A202" s="50">
        <v>11.021000000000001</v>
      </c>
      <c r="B202" s="3" t="s">
        <v>236</v>
      </c>
      <c r="C202" s="14">
        <v>3.1</v>
      </c>
      <c r="D202" s="170">
        <v>0</v>
      </c>
      <c r="J202">
        <v>0</v>
      </c>
      <c r="K202">
        <v>1</v>
      </c>
      <c r="L202">
        <v>1</v>
      </c>
      <c r="M202">
        <v>0</v>
      </c>
      <c r="N202">
        <f t="shared" si="6"/>
        <v>0</v>
      </c>
      <c r="O202">
        <v>1</v>
      </c>
    </row>
    <row r="203" spans="1:15" x14ac:dyDescent="0.35">
      <c r="A203" s="49">
        <v>11.022</v>
      </c>
      <c r="B203" s="3" t="s">
        <v>237</v>
      </c>
      <c r="C203" s="14">
        <v>22</v>
      </c>
      <c r="D203" s="170">
        <v>0</v>
      </c>
      <c r="J203">
        <v>0</v>
      </c>
      <c r="K203">
        <v>1</v>
      </c>
      <c r="L203">
        <v>1</v>
      </c>
      <c r="M203">
        <v>0</v>
      </c>
      <c r="N203">
        <f t="shared" si="6"/>
        <v>0</v>
      </c>
      <c r="O203">
        <v>1</v>
      </c>
    </row>
    <row r="204" spans="1:15" x14ac:dyDescent="0.35">
      <c r="A204" s="49">
        <v>11.023</v>
      </c>
      <c r="B204" s="3" t="s">
        <v>238</v>
      </c>
      <c r="C204" s="14">
        <v>3.4</v>
      </c>
      <c r="D204" s="170">
        <v>0</v>
      </c>
      <c r="J204">
        <v>0</v>
      </c>
      <c r="K204">
        <v>1</v>
      </c>
      <c r="L204">
        <v>1</v>
      </c>
      <c r="M204">
        <v>0</v>
      </c>
      <c r="N204">
        <f t="shared" si="6"/>
        <v>0</v>
      </c>
      <c r="O204">
        <v>1</v>
      </c>
    </row>
    <row r="205" spans="1:15" x14ac:dyDescent="0.35">
      <c r="A205" s="49">
        <v>11.023999999999999</v>
      </c>
      <c r="B205" s="3" t="s">
        <v>239</v>
      </c>
      <c r="C205" s="14">
        <v>2.1</v>
      </c>
      <c r="D205" s="170">
        <v>0</v>
      </c>
      <c r="J205">
        <v>0</v>
      </c>
      <c r="K205">
        <v>1</v>
      </c>
      <c r="L205">
        <v>1</v>
      </c>
      <c r="M205">
        <v>0</v>
      </c>
      <c r="N205">
        <f t="shared" si="6"/>
        <v>0</v>
      </c>
      <c r="O205">
        <v>1</v>
      </c>
    </row>
    <row r="206" spans="1:15" x14ac:dyDescent="0.35">
      <c r="A206" s="49">
        <v>11.025</v>
      </c>
      <c r="B206" s="4" t="s">
        <v>240</v>
      </c>
      <c r="C206" s="15">
        <v>1.3</v>
      </c>
      <c r="D206" s="170">
        <v>0</v>
      </c>
      <c r="J206">
        <v>0</v>
      </c>
      <c r="K206">
        <v>1</v>
      </c>
      <c r="L206">
        <v>1</v>
      </c>
      <c r="M206">
        <v>0</v>
      </c>
      <c r="N206">
        <f t="shared" si="6"/>
        <v>0</v>
      </c>
      <c r="O206">
        <v>1</v>
      </c>
    </row>
    <row r="207" spans="1:15" x14ac:dyDescent="0.35">
      <c r="A207" s="50">
        <v>11.026</v>
      </c>
      <c r="B207" s="3" t="s">
        <v>241</v>
      </c>
      <c r="C207" s="14">
        <v>2.7</v>
      </c>
      <c r="D207" s="170">
        <v>0</v>
      </c>
      <c r="J207">
        <v>0</v>
      </c>
      <c r="K207">
        <v>1</v>
      </c>
      <c r="L207">
        <v>1</v>
      </c>
      <c r="M207">
        <v>0</v>
      </c>
      <c r="N207">
        <f t="shared" si="6"/>
        <v>0</v>
      </c>
      <c r="O207">
        <v>1</v>
      </c>
    </row>
    <row r="208" spans="1:15" x14ac:dyDescent="0.35">
      <c r="A208" s="50">
        <v>11.026999999999999</v>
      </c>
      <c r="B208" s="3" t="s">
        <v>242</v>
      </c>
      <c r="C208" s="14">
        <v>95</v>
      </c>
      <c r="D208" s="170">
        <v>0</v>
      </c>
      <c r="J208">
        <v>0</v>
      </c>
      <c r="K208">
        <v>1</v>
      </c>
      <c r="L208">
        <v>1</v>
      </c>
      <c r="M208">
        <v>0</v>
      </c>
      <c r="N208">
        <f t="shared" si="6"/>
        <v>0</v>
      </c>
      <c r="O208">
        <v>1</v>
      </c>
    </row>
    <row r="209" spans="1:15" x14ac:dyDescent="0.35">
      <c r="A209" s="103" t="s">
        <v>243</v>
      </c>
      <c r="B209" s="104" t="s">
        <v>244</v>
      </c>
      <c r="C209" s="105" t="s">
        <v>287</v>
      </c>
      <c r="D209" s="170">
        <v>0</v>
      </c>
      <c r="J209">
        <v>0</v>
      </c>
      <c r="K209">
        <v>1</v>
      </c>
      <c r="L209">
        <v>1</v>
      </c>
      <c r="M209">
        <v>0</v>
      </c>
      <c r="N209">
        <f t="shared" si="6"/>
        <v>0</v>
      </c>
      <c r="O209">
        <v>1</v>
      </c>
    </row>
    <row r="210" spans="1:15" x14ac:dyDescent="0.35">
      <c r="A210" s="49">
        <v>12.000999999999999</v>
      </c>
      <c r="B210" s="3" t="s">
        <v>245</v>
      </c>
      <c r="C210" s="14" t="s">
        <v>287</v>
      </c>
      <c r="D210" s="170">
        <v>0.25</v>
      </c>
      <c r="E210" s="90">
        <v>0.9</v>
      </c>
      <c r="F210">
        <f t="shared" ref="F210:F213" si="7">1-E210</f>
        <v>9.9999999999999978E-2</v>
      </c>
      <c r="G210">
        <v>1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0</v>
      </c>
      <c r="N210">
        <f t="shared" si="6"/>
        <v>0.9</v>
      </c>
      <c r="O210">
        <v>1</v>
      </c>
    </row>
    <row r="211" spans="1:15" x14ac:dyDescent="0.35">
      <c r="A211" s="49">
        <v>12.002000000000001</v>
      </c>
      <c r="B211" s="3" t="s">
        <v>246</v>
      </c>
      <c r="C211" s="14" t="s">
        <v>287</v>
      </c>
      <c r="D211" s="170">
        <v>0.25</v>
      </c>
      <c r="E211" s="90">
        <v>0.65</v>
      </c>
      <c r="F211">
        <f t="shared" si="7"/>
        <v>0.35</v>
      </c>
      <c r="G211">
        <v>1</v>
      </c>
      <c r="H211">
        <v>0</v>
      </c>
      <c r="I211">
        <v>0</v>
      </c>
      <c r="J211">
        <v>0</v>
      </c>
      <c r="K211">
        <v>1</v>
      </c>
      <c r="L211">
        <v>1</v>
      </c>
      <c r="M211">
        <v>0</v>
      </c>
      <c r="N211">
        <f t="shared" si="6"/>
        <v>0.65</v>
      </c>
      <c r="O211">
        <v>1</v>
      </c>
    </row>
    <row r="212" spans="1:15" s="170" customFormat="1" x14ac:dyDescent="0.35">
      <c r="A212" s="175">
        <v>12.003</v>
      </c>
      <c r="B212" s="168" t="s">
        <v>247</v>
      </c>
      <c r="C212" s="169" t="s">
        <v>287</v>
      </c>
      <c r="D212" s="170">
        <v>0.25</v>
      </c>
      <c r="E212" s="174">
        <v>0.1</v>
      </c>
      <c r="F212" s="170">
        <f t="shared" si="7"/>
        <v>0.9</v>
      </c>
      <c r="G212" s="170">
        <v>1</v>
      </c>
      <c r="H212" s="170">
        <v>0</v>
      </c>
      <c r="I212" s="170">
        <v>0</v>
      </c>
      <c r="J212" s="170">
        <v>0</v>
      </c>
      <c r="K212" s="170">
        <v>1</v>
      </c>
      <c r="L212" s="170">
        <v>1</v>
      </c>
      <c r="M212" s="170">
        <v>0</v>
      </c>
      <c r="N212" s="170">
        <f t="shared" si="6"/>
        <v>0.1</v>
      </c>
      <c r="O212" s="170">
        <v>0.8</v>
      </c>
    </row>
    <row r="213" spans="1:15" x14ac:dyDescent="0.35">
      <c r="A213" s="49">
        <v>12.004</v>
      </c>
      <c r="B213" s="4" t="s">
        <v>248</v>
      </c>
      <c r="C213" s="15" t="s">
        <v>287</v>
      </c>
      <c r="D213" s="170">
        <v>0.25</v>
      </c>
      <c r="E213" s="90">
        <v>0.65</v>
      </c>
      <c r="F213">
        <f t="shared" si="7"/>
        <v>0.35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1</v>
      </c>
      <c r="M213">
        <v>0</v>
      </c>
      <c r="N213">
        <f t="shared" si="6"/>
        <v>0.65</v>
      </c>
      <c r="O213">
        <v>1</v>
      </c>
    </row>
    <row r="214" spans="1:15" ht="15" x14ac:dyDescent="0.35">
      <c r="A214" s="103" t="s">
        <v>257</v>
      </c>
      <c r="B214" s="104" t="s">
        <v>258</v>
      </c>
      <c r="C214" s="105" t="s">
        <v>289</v>
      </c>
      <c r="D214" s="170">
        <v>0</v>
      </c>
      <c r="L214">
        <v>1</v>
      </c>
      <c r="M214">
        <v>0</v>
      </c>
      <c r="N214">
        <f t="shared" si="6"/>
        <v>0</v>
      </c>
      <c r="O214">
        <v>1</v>
      </c>
    </row>
    <row r="215" spans="1:15" x14ac:dyDescent="0.35">
      <c r="A215" s="50">
        <v>14.002000000000001</v>
      </c>
      <c r="B215" s="3" t="s">
        <v>259</v>
      </c>
      <c r="C215" s="14">
        <v>0.3</v>
      </c>
      <c r="D215" s="170">
        <v>0</v>
      </c>
      <c r="L215">
        <v>1</v>
      </c>
      <c r="M215">
        <v>0</v>
      </c>
      <c r="N215">
        <f t="shared" si="6"/>
        <v>0</v>
      </c>
      <c r="O215">
        <v>1</v>
      </c>
    </row>
    <row r="216" spans="1:15" x14ac:dyDescent="0.35">
      <c r="A216" s="50">
        <v>14.000999999999999</v>
      </c>
      <c r="B216" s="3" t="s">
        <v>260</v>
      </c>
      <c r="C216" s="14">
        <v>0.3</v>
      </c>
      <c r="D216" s="170">
        <v>0</v>
      </c>
      <c r="L216">
        <v>1</v>
      </c>
      <c r="M216">
        <v>0</v>
      </c>
      <c r="N216">
        <f t="shared" si="6"/>
        <v>0</v>
      </c>
      <c r="O216">
        <v>1</v>
      </c>
    </row>
    <row r="217" spans="1:15" x14ac:dyDescent="0.35">
      <c r="A217" s="49">
        <v>14.003</v>
      </c>
      <c r="B217" s="3" t="s">
        <v>261</v>
      </c>
      <c r="C217" s="14">
        <v>0.25</v>
      </c>
      <c r="D217" s="170">
        <v>0</v>
      </c>
      <c r="L217">
        <v>1</v>
      </c>
      <c r="M217">
        <v>0</v>
      </c>
      <c r="N217">
        <f t="shared" si="6"/>
        <v>0</v>
      </c>
      <c r="O217">
        <v>1</v>
      </c>
    </row>
    <row r="218" spans="1:15" x14ac:dyDescent="0.35">
      <c r="A218" s="49">
        <v>14.004</v>
      </c>
      <c r="B218" s="3" t="s">
        <v>262</v>
      </c>
      <c r="C218" s="14" t="s">
        <v>287</v>
      </c>
      <c r="D218" s="170">
        <v>0</v>
      </c>
      <c r="L218">
        <v>1</v>
      </c>
      <c r="M218">
        <v>0</v>
      </c>
      <c r="N218">
        <f t="shared" si="6"/>
        <v>0</v>
      </c>
      <c r="O218">
        <v>1</v>
      </c>
    </row>
    <row r="219" spans="1:15" x14ac:dyDescent="0.35">
      <c r="A219" s="49">
        <v>14.005000000000001</v>
      </c>
      <c r="B219" s="3" t="s">
        <v>263</v>
      </c>
      <c r="C219" s="14" t="s">
        <v>287</v>
      </c>
      <c r="D219" s="170">
        <v>0</v>
      </c>
      <c r="L219">
        <v>1</v>
      </c>
      <c r="M219">
        <v>0</v>
      </c>
      <c r="N219">
        <f t="shared" si="6"/>
        <v>0</v>
      </c>
      <c r="O219">
        <v>1</v>
      </c>
    </row>
    <row r="220" spans="1:15" x14ac:dyDescent="0.35">
      <c r="A220" s="49">
        <v>14.006</v>
      </c>
      <c r="B220" s="4" t="s">
        <v>264</v>
      </c>
      <c r="C220" s="15" t="s">
        <v>287</v>
      </c>
      <c r="D220" s="170">
        <v>0</v>
      </c>
      <c r="L220">
        <v>1</v>
      </c>
      <c r="M220">
        <v>0</v>
      </c>
      <c r="N220">
        <f t="shared" si="6"/>
        <v>0</v>
      </c>
      <c r="O220">
        <v>1</v>
      </c>
    </row>
    <row r="221" spans="1:15" x14ac:dyDescent="0.35">
      <c r="A221" s="50">
        <v>14.007</v>
      </c>
      <c r="B221" s="3" t="s">
        <v>265</v>
      </c>
      <c r="C221" s="14" t="s">
        <v>287</v>
      </c>
      <c r="D221" s="170">
        <v>0</v>
      </c>
      <c r="L221">
        <v>1</v>
      </c>
      <c r="M221">
        <v>0</v>
      </c>
      <c r="N221">
        <f t="shared" si="6"/>
        <v>0</v>
      </c>
      <c r="O221">
        <v>1</v>
      </c>
    </row>
    <row r="222" spans="1:15" x14ac:dyDescent="0.35">
      <c r="A222" s="50">
        <v>14.007999999999999</v>
      </c>
      <c r="B222" s="3" t="s">
        <v>266</v>
      </c>
      <c r="C222" s="14" t="s">
        <v>287</v>
      </c>
      <c r="D222" s="170">
        <v>0</v>
      </c>
      <c r="L222">
        <v>1</v>
      </c>
      <c r="M222">
        <v>0</v>
      </c>
      <c r="N222">
        <f t="shared" si="6"/>
        <v>0</v>
      </c>
      <c r="O222">
        <v>1</v>
      </c>
    </row>
    <row r="223" spans="1:15" ht="15" x14ac:dyDescent="0.35">
      <c r="A223" s="103" t="s">
        <v>267</v>
      </c>
      <c r="B223" s="104" t="s">
        <v>268</v>
      </c>
      <c r="C223" s="105" t="s">
        <v>288</v>
      </c>
      <c r="D223" s="170">
        <v>0</v>
      </c>
      <c r="L223">
        <v>1</v>
      </c>
      <c r="M223">
        <v>0</v>
      </c>
      <c r="N223">
        <f t="shared" si="6"/>
        <v>0</v>
      </c>
      <c r="O223">
        <v>1</v>
      </c>
    </row>
    <row r="224" spans="1:15" x14ac:dyDescent="0.35">
      <c r="A224" s="49">
        <v>15.000999999999999</v>
      </c>
      <c r="B224" s="3" t="s">
        <v>269</v>
      </c>
      <c r="C224" s="14">
        <v>1180</v>
      </c>
      <c r="D224" s="170">
        <v>0</v>
      </c>
      <c r="L224">
        <v>1</v>
      </c>
      <c r="M224">
        <v>0</v>
      </c>
      <c r="N224">
        <f t="shared" si="6"/>
        <v>0</v>
      </c>
      <c r="O224">
        <v>1</v>
      </c>
    </row>
    <row r="225" spans="1:15" x14ac:dyDescent="0.35">
      <c r="A225" s="49">
        <v>15.002000000000001</v>
      </c>
      <c r="B225" s="3" t="s">
        <v>270</v>
      </c>
      <c r="C225" s="14">
        <v>1360</v>
      </c>
      <c r="D225" s="170">
        <v>0</v>
      </c>
      <c r="L225">
        <v>1</v>
      </c>
      <c r="M225">
        <v>0</v>
      </c>
      <c r="N225">
        <f t="shared" si="6"/>
        <v>0</v>
      </c>
      <c r="O225">
        <v>1</v>
      </c>
    </row>
    <row r="226" spans="1:15" x14ac:dyDescent="0.35">
      <c r="A226" s="49">
        <v>15.003</v>
      </c>
      <c r="B226" s="3" t="s">
        <v>271</v>
      </c>
      <c r="C226" s="14">
        <v>1200</v>
      </c>
      <c r="D226" s="170">
        <v>0</v>
      </c>
      <c r="L226">
        <v>1</v>
      </c>
      <c r="M226">
        <v>0</v>
      </c>
      <c r="N226">
        <f t="shared" si="6"/>
        <v>0</v>
      </c>
      <c r="O226">
        <v>1</v>
      </c>
    </row>
    <row r="227" spans="1:15" x14ac:dyDescent="0.35">
      <c r="A227" s="49">
        <v>15.004</v>
      </c>
      <c r="B227" s="4" t="s">
        <v>272</v>
      </c>
      <c r="C227" s="15">
        <v>1500</v>
      </c>
      <c r="D227" s="170">
        <v>0</v>
      </c>
      <c r="L227">
        <v>1</v>
      </c>
      <c r="M227">
        <v>0</v>
      </c>
      <c r="N227">
        <f t="shared" si="6"/>
        <v>0</v>
      </c>
      <c r="O227">
        <v>1</v>
      </c>
    </row>
    <row r="228" spans="1:15" x14ac:dyDescent="0.35">
      <c r="A228" s="50">
        <v>15.005000000000001</v>
      </c>
      <c r="B228" s="3" t="s">
        <v>273</v>
      </c>
      <c r="C228" s="14">
        <v>1050</v>
      </c>
      <c r="D228" s="170">
        <v>0</v>
      </c>
      <c r="L228">
        <v>1</v>
      </c>
      <c r="M228">
        <v>0</v>
      </c>
      <c r="N228">
        <f t="shared" si="6"/>
        <v>0</v>
      </c>
      <c r="O228">
        <v>1</v>
      </c>
    </row>
  </sheetData>
  <pageMargins left="0.7" right="0.7" top="0.78740157499999996" bottom="0.78740157499999996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F04A2-D279-47E1-9F8D-60F5321B6646}">
  <dimension ref="A1:U14"/>
  <sheetViews>
    <sheetView zoomScale="70" zoomScaleNormal="70" workbookViewId="0">
      <selection activeCell="F22" sqref="F22"/>
    </sheetView>
  </sheetViews>
  <sheetFormatPr baseColWidth="10" defaultRowHeight="14.5" x14ac:dyDescent="0.35"/>
  <cols>
    <col min="1" max="1" width="60.26953125" customWidth="1"/>
    <col min="2" max="20" width="20.6328125" customWidth="1"/>
    <col min="21" max="21" width="10.90625" style="90"/>
  </cols>
  <sheetData>
    <row r="1" spans="1:21" ht="84" customHeight="1" x14ac:dyDescent="0.35">
      <c r="A1" s="98" t="s">
        <v>325</v>
      </c>
      <c r="B1" s="99" t="s">
        <v>294</v>
      </c>
      <c r="C1" s="99" t="s">
        <v>290</v>
      </c>
      <c r="D1" s="99" t="s">
        <v>318</v>
      </c>
      <c r="E1" s="100" t="s">
        <v>317</v>
      </c>
      <c r="F1" s="100"/>
      <c r="G1" s="100" t="s">
        <v>319</v>
      </c>
      <c r="H1" s="100" t="s">
        <v>338</v>
      </c>
      <c r="I1" s="100"/>
      <c r="J1" s="100" t="s">
        <v>339</v>
      </c>
      <c r="K1" s="100"/>
      <c r="L1" s="99" t="s">
        <v>340</v>
      </c>
      <c r="M1" s="100" t="s">
        <v>342</v>
      </c>
      <c r="N1" s="100" t="s">
        <v>295</v>
      </c>
      <c r="O1" s="99" t="s">
        <v>296</v>
      </c>
      <c r="P1" s="99"/>
      <c r="Q1" s="99" t="s">
        <v>346</v>
      </c>
      <c r="R1" s="100" t="s">
        <v>345</v>
      </c>
      <c r="S1" s="100"/>
      <c r="T1" s="100"/>
      <c r="U1" s="102" t="s">
        <v>326</v>
      </c>
    </row>
    <row r="2" spans="1:21" ht="15" thickBot="1" x14ac:dyDescent="0.4">
      <c r="A2" s="98" t="s">
        <v>327</v>
      </c>
      <c r="B2" s="91"/>
      <c r="C2" s="91" t="s">
        <v>341</v>
      </c>
      <c r="D2" s="92" t="s">
        <v>297</v>
      </c>
      <c r="E2" s="93" t="s">
        <v>298</v>
      </c>
      <c r="F2" s="93" t="s">
        <v>299</v>
      </c>
      <c r="G2" s="93" t="s">
        <v>343</v>
      </c>
      <c r="H2" s="93" t="s">
        <v>328</v>
      </c>
      <c r="I2" s="93" t="s">
        <v>299</v>
      </c>
      <c r="J2" s="92" t="s">
        <v>300</v>
      </c>
      <c r="K2" s="93" t="s">
        <v>299</v>
      </c>
      <c r="L2" s="92" t="s">
        <v>301</v>
      </c>
      <c r="M2" s="93" t="s">
        <v>343</v>
      </c>
      <c r="N2" s="92" t="s">
        <v>300</v>
      </c>
      <c r="O2" s="92" t="s">
        <v>300</v>
      </c>
      <c r="P2" s="93" t="s">
        <v>299</v>
      </c>
      <c r="Q2" s="92" t="s">
        <v>344</v>
      </c>
      <c r="R2" s="93" t="s">
        <v>298</v>
      </c>
      <c r="S2" s="93" t="s">
        <v>299</v>
      </c>
      <c r="T2" s="92" t="s">
        <v>300</v>
      </c>
    </row>
    <row r="3" spans="1:21" ht="15" thickBot="1" x14ac:dyDescent="0.4">
      <c r="A3" s="156">
        <v>2</v>
      </c>
      <c r="B3" s="109" t="s">
        <v>302</v>
      </c>
      <c r="C3" s="93">
        <v>1.2</v>
      </c>
      <c r="D3" s="97">
        <v>85</v>
      </c>
      <c r="E3" s="95">
        <f>0.3/0.25</f>
        <v>1.2</v>
      </c>
      <c r="F3" s="95" t="s">
        <v>305</v>
      </c>
      <c r="G3" s="101">
        <f>D3*E3</f>
        <v>102</v>
      </c>
      <c r="H3" s="101">
        <f>C3*J3</f>
        <v>66</v>
      </c>
      <c r="I3" s="101" t="s">
        <v>305</v>
      </c>
      <c r="J3" s="97">
        <v>55</v>
      </c>
      <c r="K3" s="95" t="s">
        <v>304</v>
      </c>
      <c r="L3" s="94">
        <f>18*C3</f>
        <v>21.599999999999998</v>
      </c>
      <c r="M3" s="95"/>
      <c r="N3" s="94">
        <v>-25</v>
      </c>
      <c r="O3" s="94">
        <v>0</v>
      </c>
      <c r="P3" s="95" t="s">
        <v>304</v>
      </c>
      <c r="Q3" s="94">
        <f>R3*85</f>
        <v>42.5</v>
      </c>
      <c r="R3" s="95">
        <v>0.5</v>
      </c>
      <c r="S3" s="95" t="s">
        <v>303</v>
      </c>
      <c r="T3" s="95"/>
      <c r="U3" s="90">
        <v>1.5</v>
      </c>
    </row>
    <row r="4" spans="1:21" ht="15" thickBot="1" x14ac:dyDescent="0.4">
      <c r="A4" s="156">
        <v>1</v>
      </c>
      <c r="B4" s="109" t="s">
        <v>26</v>
      </c>
      <c r="C4" s="93">
        <v>2.5</v>
      </c>
      <c r="D4" s="97">
        <v>85</v>
      </c>
      <c r="E4" s="95">
        <v>4</v>
      </c>
      <c r="F4" s="95" t="s">
        <v>305</v>
      </c>
      <c r="G4" s="101">
        <f t="shared" ref="G4:G14" si="0">D4*E4</f>
        <v>340</v>
      </c>
      <c r="H4" s="101">
        <f>C4*J4</f>
        <v>75</v>
      </c>
      <c r="I4" s="101" t="s">
        <v>305</v>
      </c>
      <c r="J4" s="97">
        <v>30</v>
      </c>
      <c r="K4" s="95" t="s">
        <v>304</v>
      </c>
      <c r="L4" s="94">
        <f>18*C4</f>
        <v>45</v>
      </c>
      <c r="M4" s="95"/>
      <c r="N4" s="94">
        <v>-25</v>
      </c>
      <c r="O4" s="94">
        <v>25</v>
      </c>
      <c r="P4" s="95" t="s">
        <v>304</v>
      </c>
      <c r="Q4" s="94">
        <f t="shared" ref="Q4:Q14" si="1">R4*85</f>
        <v>425</v>
      </c>
      <c r="R4" s="95">
        <v>5</v>
      </c>
      <c r="S4" s="95" t="s">
        <v>305</v>
      </c>
      <c r="T4" s="95"/>
      <c r="U4" s="90">
        <v>1.5</v>
      </c>
    </row>
    <row r="5" spans="1:21" ht="15" thickBot="1" x14ac:dyDescent="0.4">
      <c r="A5" s="156" t="s">
        <v>323</v>
      </c>
      <c r="B5" s="110" t="s">
        <v>306</v>
      </c>
      <c r="C5" s="93">
        <v>2.5</v>
      </c>
      <c r="D5" s="97">
        <v>85</v>
      </c>
      <c r="E5" s="95">
        <v>0.2</v>
      </c>
      <c r="F5" s="95" t="s">
        <v>303</v>
      </c>
      <c r="G5" s="101">
        <f t="shared" si="0"/>
        <v>17</v>
      </c>
      <c r="H5" s="101">
        <f>C5*J5*0.036</f>
        <v>4.9499999999999993</v>
      </c>
      <c r="I5" s="101" t="s">
        <v>303</v>
      </c>
      <c r="J5" s="97">
        <v>55</v>
      </c>
      <c r="K5" s="95" t="s">
        <v>304</v>
      </c>
      <c r="L5" s="107">
        <f>C5*15</f>
        <v>37.5</v>
      </c>
      <c r="M5" s="95"/>
      <c r="N5" s="94"/>
      <c r="O5" s="94">
        <v>0</v>
      </c>
      <c r="P5" s="95" t="s">
        <v>304</v>
      </c>
      <c r="Q5" s="94">
        <f t="shared" si="1"/>
        <v>34</v>
      </c>
      <c r="R5" s="95">
        <v>0.4</v>
      </c>
      <c r="S5" s="95" t="s">
        <v>303</v>
      </c>
      <c r="T5" s="95"/>
      <c r="U5" s="90">
        <v>1.5</v>
      </c>
    </row>
    <row r="6" spans="1:21" ht="15" thickBot="1" x14ac:dyDescent="0.4">
      <c r="A6" s="156" t="s">
        <v>324</v>
      </c>
      <c r="B6" s="110" t="s">
        <v>307</v>
      </c>
      <c r="C6" s="93">
        <v>0.85</v>
      </c>
      <c r="D6" s="97">
        <v>85</v>
      </c>
      <c r="E6" s="95">
        <v>0.3</v>
      </c>
      <c r="F6" s="95" t="s">
        <v>303</v>
      </c>
      <c r="G6" s="101">
        <f t="shared" si="0"/>
        <v>25.5</v>
      </c>
      <c r="H6" s="101">
        <f>C6*J6*0.1</f>
        <v>4.6749999999999998</v>
      </c>
      <c r="I6" s="101" t="s">
        <v>303</v>
      </c>
      <c r="J6" s="97">
        <v>55</v>
      </c>
      <c r="K6" s="95" t="s">
        <v>304</v>
      </c>
      <c r="L6" s="107">
        <f t="shared" ref="L6:L14" si="2">C6*15</f>
        <v>12.75</v>
      </c>
      <c r="M6" s="95"/>
      <c r="N6" s="94"/>
      <c r="O6" s="94">
        <v>0</v>
      </c>
      <c r="P6" s="95" t="s">
        <v>304</v>
      </c>
      <c r="Q6" s="94">
        <f t="shared" si="1"/>
        <v>42.5</v>
      </c>
      <c r="R6" s="95">
        <v>0.5</v>
      </c>
      <c r="S6" s="95" t="s">
        <v>303</v>
      </c>
      <c r="T6" s="95"/>
      <c r="U6" s="90">
        <v>1.5</v>
      </c>
    </row>
    <row r="7" spans="1:21" ht="15" thickBot="1" x14ac:dyDescent="0.4">
      <c r="A7" s="156">
        <v>10</v>
      </c>
      <c r="B7" s="113" t="s">
        <v>308</v>
      </c>
      <c r="C7" s="93">
        <v>0.9</v>
      </c>
      <c r="D7" s="97">
        <v>85</v>
      </c>
      <c r="E7" s="95">
        <v>0.4</v>
      </c>
      <c r="F7" s="95" t="s">
        <v>303</v>
      </c>
      <c r="G7" s="101">
        <f t="shared" si="0"/>
        <v>34</v>
      </c>
      <c r="H7" s="101">
        <f>C7*J7*0.2</f>
        <v>28.8</v>
      </c>
      <c r="I7" s="101" t="s">
        <v>303</v>
      </c>
      <c r="J7" s="97">
        <v>160</v>
      </c>
      <c r="K7" s="95" t="s">
        <v>304</v>
      </c>
      <c r="L7" s="107">
        <f t="shared" si="2"/>
        <v>13.5</v>
      </c>
      <c r="M7" s="95"/>
      <c r="N7" s="94"/>
      <c r="O7" s="94">
        <v>0</v>
      </c>
      <c r="P7" s="95" t="s">
        <v>304</v>
      </c>
      <c r="Q7" s="94">
        <f t="shared" si="1"/>
        <v>51</v>
      </c>
      <c r="R7" s="95">
        <v>0.6</v>
      </c>
      <c r="S7" s="95" t="s">
        <v>303</v>
      </c>
      <c r="T7" s="95"/>
      <c r="U7" s="90">
        <v>1.5</v>
      </c>
    </row>
    <row r="8" spans="1:21" ht="15" thickBot="1" x14ac:dyDescent="0.4">
      <c r="A8" s="156" t="s">
        <v>322</v>
      </c>
      <c r="B8" s="111" t="s">
        <v>309</v>
      </c>
      <c r="C8" s="93">
        <v>8.1999999999999993</v>
      </c>
      <c r="D8" s="97">
        <v>85</v>
      </c>
      <c r="E8" s="95">
        <f xml:space="preserve"> 3*8.9</f>
        <v>26.700000000000003</v>
      </c>
      <c r="F8" s="95" t="s">
        <v>305</v>
      </c>
      <c r="G8" s="101">
        <f t="shared" si="0"/>
        <v>2269.5000000000005</v>
      </c>
      <c r="H8" s="101">
        <f>C8*J8</f>
        <v>0</v>
      </c>
      <c r="I8" s="101" t="s">
        <v>305</v>
      </c>
      <c r="J8" s="97">
        <v>0</v>
      </c>
      <c r="K8" s="95" t="s">
        <v>304</v>
      </c>
      <c r="L8" s="94">
        <f t="shared" si="2"/>
        <v>122.99999999999999</v>
      </c>
      <c r="M8" s="95"/>
      <c r="N8" s="94">
        <v>-165</v>
      </c>
      <c r="O8" s="95" t="s">
        <v>310</v>
      </c>
      <c r="P8" s="95" t="s">
        <v>304</v>
      </c>
      <c r="Q8" s="94">
        <f t="shared" si="1"/>
        <v>2787.9999999999995</v>
      </c>
      <c r="R8" s="95">
        <f>4*C8</f>
        <v>32.799999999999997</v>
      </c>
      <c r="S8" s="95" t="s">
        <v>305</v>
      </c>
      <c r="T8" s="95"/>
      <c r="U8" s="90">
        <v>1.5</v>
      </c>
    </row>
    <row r="9" spans="1:21" ht="15" thickBot="1" x14ac:dyDescent="0.4">
      <c r="A9" s="156" t="s">
        <v>320</v>
      </c>
      <c r="B9" s="111" t="s">
        <v>311</v>
      </c>
      <c r="C9" s="93">
        <v>2.69</v>
      </c>
      <c r="D9" s="97">
        <v>85</v>
      </c>
      <c r="E9" s="95">
        <f>3*2.69</f>
        <v>8.07</v>
      </c>
      <c r="F9" s="95" t="s">
        <v>305</v>
      </c>
      <c r="G9" s="101">
        <f t="shared" si="0"/>
        <v>685.95</v>
      </c>
      <c r="H9" s="101">
        <f>C9*J9</f>
        <v>0</v>
      </c>
      <c r="I9" s="101" t="s">
        <v>305</v>
      </c>
      <c r="J9" s="97">
        <v>0</v>
      </c>
      <c r="K9" s="95" t="s">
        <v>304</v>
      </c>
      <c r="L9" s="94">
        <f t="shared" si="2"/>
        <v>40.35</v>
      </c>
      <c r="M9" s="95"/>
      <c r="N9" s="94">
        <v>-125</v>
      </c>
      <c r="O9" s="95" t="s">
        <v>310</v>
      </c>
      <c r="P9" s="95" t="s">
        <v>304</v>
      </c>
      <c r="Q9" s="94">
        <f t="shared" si="1"/>
        <v>914.6</v>
      </c>
      <c r="R9" s="95">
        <f t="shared" ref="R9:R10" si="3">4*C9</f>
        <v>10.76</v>
      </c>
      <c r="S9" s="95" t="s">
        <v>305</v>
      </c>
      <c r="T9" s="95"/>
      <c r="U9" s="90">
        <v>1.5</v>
      </c>
    </row>
    <row r="10" spans="1:21" ht="15" thickBot="1" x14ac:dyDescent="0.4">
      <c r="A10" s="156" t="s">
        <v>321</v>
      </c>
      <c r="B10" s="111" t="s">
        <v>312</v>
      </c>
      <c r="C10" s="93">
        <v>7.85</v>
      </c>
      <c r="D10" s="97">
        <v>85</v>
      </c>
      <c r="E10" s="95">
        <f>3*7.85</f>
        <v>23.549999999999997</v>
      </c>
      <c r="F10" s="95" t="s">
        <v>305</v>
      </c>
      <c r="G10" s="101">
        <f t="shared" si="0"/>
        <v>2001.7499999999998</v>
      </c>
      <c r="H10" s="101">
        <f>C10*J10</f>
        <v>0</v>
      </c>
      <c r="I10" s="101" t="s">
        <v>305</v>
      </c>
      <c r="J10" s="97">
        <v>0</v>
      </c>
      <c r="K10" s="95" t="s">
        <v>304</v>
      </c>
      <c r="L10" s="94">
        <f t="shared" si="2"/>
        <v>117.75</v>
      </c>
      <c r="M10" s="95"/>
      <c r="N10" s="94">
        <v>-165</v>
      </c>
      <c r="O10" s="95" t="s">
        <v>310</v>
      </c>
      <c r="P10" s="95" t="s">
        <v>304</v>
      </c>
      <c r="Q10" s="94">
        <f t="shared" si="1"/>
        <v>2669</v>
      </c>
      <c r="R10" s="95">
        <f t="shared" si="3"/>
        <v>31.4</v>
      </c>
      <c r="S10" s="95" t="s">
        <v>305</v>
      </c>
      <c r="T10" s="95"/>
      <c r="U10" s="90">
        <v>1.5</v>
      </c>
    </row>
    <row r="11" spans="1:21" ht="15" thickBot="1" x14ac:dyDescent="0.4">
      <c r="A11" s="156">
        <v>7</v>
      </c>
      <c r="B11" s="112" t="s">
        <v>313</v>
      </c>
      <c r="C11" s="93">
        <v>0.6</v>
      </c>
      <c r="D11" s="97">
        <v>85</v>
      </c>
      <c r="E11" s="95">
        <v>1.5</v>
      </c>
      <c r="F11" s="95" t="s">
        <v>305</v>
      </c>
      <c r="G11" s="101">
        <f t="shared" si="0"/>
        <v>127.5</v>
      </c>
      <c r="H11" s="101">
        <f>C11*J11</f>
        <v>29.4</v>
      </c>
      <c r="I11" s="101" t="s">
        <v>305</v>
      </c>
      <c r="J11" s="97">
        <v>49</v>
      </c>
      <c r="K11" s="95" t="s">
        <v>304</v>
      </c>
      <c r="L11" s="94">
        <f t="shared" si="2"/>
        <v>9</v>
      </c>
      <c r="M11" s="95"/>
      <c r="N11" s="94">
        <v>-5</v>
      </c>
      <c r="O11" s="94">
        <v>5</v>
      </c>
      <c r="P11" s="95" t="s">
        <v>304</v>
      </c>
      <c r="Q11" s="94">
        <f t="shared" si="1"/>
        <v>144.5</v>
      </c>
      <c r="R11" s="95">
        <v>1.7</v>
      </c>
      <c r="S11" s="95" t="s">
        <v>305</v>
      </c>
      <c r="T11" s="95"/>
      <c r="U11" s="90">
        <v>1.5</v>
      </c>
    </row>
    <row r="12" spans="1:21" ht="15" thickBot="1" x14ac:dyDescent="0.4">
      <c r="A12" s="156">
        <v>9.0039999999999996</v>
      </c>
      <c r="B12" s="92" t="s">
        <v>314</v>
      </c>
      <c r="C12" s="93">
        <v>1.1000000000000001</v>
      </c>
      <c r="D12" s="97">
        <v>85</v>
      </c>
      <c r="E12" s="95">
        <v>0.6</v>
      </c>
      <c r="F12" s="95" t="s">
        <v>303</v>
      </c>
      <c r="G12" s="101">
        <f>D12*E12</f>
        <v>51</v>
      </c>
      <c r="H12" s="101">
        <f>C12*J12*0.1</f>
        <v>17.600000000000001</v>
      </c>
      <c r="I12" s="101" t="s">
        <v>303</v>
      </c>
      <c r="J12" s="97">
        <v>160</v>
      </c>
      <c r="K12" s="95" t="s">
        <v>304</v>
      </c>
      <c r="L12" s="107">
        <f t="shared" si="2"/>
        <v>16.5</v>
      </c>
      <c r="M12" s="95"/>
      <c r="N12" s="94">
        <v>-10</v>
      </c>
      <c r="O12" s="94">
        <v>10</v>
      </c>
      <c r="P12" s="95" t="s">
        <v>304</v>
      </c>
      <c r="Q12" s="94">
        <f t="shared" si="1"/>
        <v>68</v>
      </c>
      <c r="R12" s="95">
        <v>0.8</v>
      </c>
      <c r="S12" s="95" t="s">
        <v>303</v>
      </c>
      <c r="T12" s="95"/>
      <c r="U12" s="90">
        <v>1.5</v>
      </c>
    </row>
    <row r="13" spans="1:21" ht="15" thickBot="1" x14ac:dyDescent="0.4">
      <c r="A13" s="156">
        <v>5</v>
      </c>
      <c r="B13" s="110" t="s">
        <v>315</v>
      </c>
      <c r="C13" s="93">
        <v>1.7</v>
      </c>
      <c r="D13" s="97">
        <v>85</v>
      </c>
      <c r="E13" s="95">
        <v>0.4</v>
      </c>
      <c r="F13" s="95" t="s">
        <v>303</v>
      </c>
      <c r="G13" s="101">
        <f t="shared" si="0"/>
        <v>34</v>
      </c>
      <c r="H13" s="101">
        <f>C13*J13*0.1</f>
        <v>32.300000000000004</v>
      </c>
      <c r="I13" s="101" t="s">
        <v>303</v>
      </c>
      <c r="J13" s="97">
        <v>190</v>
      </c>
      <c r="K13" s="95" t="s">
        <v>304</v>
      </c>
      <c r="L13" s="107">
        <f t="shared" si="2"/>
        <v>25.5</v>
      </c>
      <c r="M13" s="95"/>
      <c r="N13" s="94"/>
      <c r="O13" s="94">
        <v>0</v>
      </c>
      <c r="P13" s="95" t="s">
        <v>304</v>
      </c>
      <c r="Q13" s="94">
        <f t="shared" si="1"/>
        <v>51</v>
      </c>
      <c r="R13" s="95">
        <v>0.6</v>
      </c>
      <c r="S13" s="95" t="s">
        <v>303</v>
      </c>
      <c r="T13" s="95"/>
      <c r="U13" s="90">
        <v>1.5</v>
      </c>
    </row>
    <row r="14" spans="1:21" ht="15" thickBot="1" x14ac:dyDescent="0.4">
      <c r="A14" s="156">
        <v>12</v>
      </c>
      <c r="B14" s="112" t="s">
        <v>316</v>
      </c>
      <c r="C14" s="93">
        <v>0.7</v>
      </c>
      <c r="D14" s="97">
        <v>85</v>
      </c>
      <c r="E14" s="95">
        <v>0.4</v>
      </c>
      <c r="F14" s="95" t="s">
        <v>303</v>
      </c>
      <c r="G14" s="101">
        <f t="shared" si="0"/>
        <v>34</v>
      </c>
      <c r="H14" s="101">
        <f>C14*J14*0.2</f>
        <v>25.2</v>
      </c>
      <c r="I14" s="101" t="s">
        <v>303</v>
      </c>
      <c r="J14" s="97">
        <v>180</v>
      </c>
      <c r="K14" s="95" t="s">
        <v>304</v>
      </c>
      <c r="L14" s="107">
        <f t="shared" si="2"/>
        <v>10.5</v>
      </c>
      <c r="M14" s="95"/>
      <c r="N14" s="94"/>
      <c r="O14" s="94">
        <v>0</v>
      </c>
      <c r="P14" s="95" t="s">
        <v>304</v>
      </c>
      <c r="Q14" s="94">
        <f t="shared" si="1"/>
        <v>51</v>
      </c>
      <c r="R14" s="95">
        <v>0.6</v>
      </c>
      <c r="S14" s="95" t="s">
        <v>303</v>
      </c>
      <c r="T14" s="96"/>
      <c r="U14" s="90">
        <v>1.5</v>
      </c>
    </row>
  </sheetData>
  <phoneticPr fontId="15" type="noConversion"/>
  <pageMargins left="0.7" right="0.7" top="0.78740157499999996" bottom="0.78740157499999996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76F68-4096-4278-8AE0-53638196C0AA}">
  <dimension ref="A1:C12"/>
  <sheetViews>
    <sheetView tabSelected="1" workbookViewId="0">
      <selection activeCell="B6" sqref="B6"/>
    </sheetView>
  </sheetViews>
  <sheetFormatPr baseColWidth="10" defaultRowHeight="14.5" x14ac:dyDescent="0.35"/>
  <cols>
    <col min="1" max="1" width="22" customWidth="1"/>
    <col min="2" max="2" width="13.26953125" customWidth="1"/>
    <col min="3" max="3" width="16.08984375" customWidth="1"/>
  </cols>
  <sheetData>
    <row r="1" spans="1:3" x14ac:dyDescent="0.35">
      <c r="A1" t="s">
        <v>329</v>
      </c>
      <c r="B1" t="s">
        <v>330</v>
      </c>
      <c r="C1" t="s">
        <v>333</v>
      </c>
    </row>
    <row r="2" spans="1:3" x14ac:dyDescent="0.35">
      <c r="A2" t="s">
        <v>331</v>
      </c>
      <c r="B2" t="s">
        <v>332</v>
      </c>
      <c r="C2" t="s">
        <v>334</v>
      </c>
    </row>
    <row r="3" spans="1:3" x14ac:dyDescent="0.35">
      <c r="A3" s="90" t="s">
        <v>335</v>
      </c>
      <c r="B3" s="90">
        <v>10</v>
      </c>
      <c r="C3" s="90">
        <v>12</v>
      </c>
    </row>
    <row r="4" spans="1:3" x14ac:dyDescent="0.35">
      <c r="A4" s="90" t="s">
        <v>337</v>
      </c>
      <c r="B4" s="90">
        <v>10</v>
      </c>
      <c r="C4" s="90">
        <v>18</v>
      </c>
    </row>
    <row r="5" spans="1:3" x14ac:dyDescent="0.35">
      <c r="A5" s="90" t="s">
        <v>336</v>
      </c>
      <c r="B5" s="90">
        <v>10</v>
      </c>
      <c r="C5" s="90">
        <v>21</v>
      </c>
    </row>
    <row r="6" spans="1:3" x14ac:dyDescent="0.35">
      <c r="A6" s="90"/>
      <c r="B6" s="90"/>
      <c r="C6" s="90"/>
    </row>
    <row r="7" spans="1:3" x14ac:dyDescent="0.35">
      <c r="A7" s="108" t="s">
        <v>347</v>
      </c>
      <c r="B7" s="90"/>
      <c r="C7" s="90"/>
    </row>
    <row r="8" spans="1:3" x14ac:dyDescent="0.35">
      <c r="A8" s="90"/>
      <c r="B8" s="90"/>
      <c r="C8" s="90"/>
    </row>
    <row r="9" spans="1:3" x14ac:dyDescent="0.35">
      <c r="A9" s="90"/>
      <c r="B9" s="90"/>
      <c r="C9" s="90"/>
    </row>
    <row r="10" spans="1:3" x14ac:dyDescent="0.35">
      <c r="A10" s="90"/>
      <c r="B10" s="90"/>
      <c r="C10" s="90"/>
    </row>
    <row r="11" spans="1:3" x14ac:dyDescent="0.35">
      <c r="A11" s="90"/>
      <c r="B11" s="90"/>
      <c r="C11" s="90"/>
    </row>
    <row r="12" spans="1:3" x14ac:dyDescent="0.35">
      <c r="A12" s="90"/>
      <c r="B12" s="90"/>
      <c r="C12" s="90"/>
    </row>
  </sheetData>
  <hyperlinks>
    <hyperlink ref="A7" r:id="rId1" xr:uid="{CEE3E3D0-2755-4E81-9D48-5D6D9C506B8E}"/>
  </hyperlinks>
  <pageMargins left="0.7" right="0.7" top="0.78740157499999996" bottom="0.78740157499999996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Material</vt:lpstr>
      <vt:lpstr>Transport_EI</vt:lpstr>
      <vt:lpstr>Scenarios</vt:lpstr>
      <vt:lpstr>Costs</vt:lpstr>
      <vt:lpstr>Cost_Transport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sanchez</dc:creator>
  <cp:lastModifiedBy>simon sanchez</cp:lastModifiedBy>
  <dcterms:created xsi:type="dcterms:W3CDTF">2015-06-05T18:19:34Z</dcterms:created>
  <dcterms:modified xsi:type="dcterms:W3CDTF">2023-01-27T21:16:12Z</dcterms:modified>
</cp:coreProperties>
</file>