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chit/Sanchit/Semester 6/MCP261/2021ME21063_Sanchit_Ex8/"/>
    </mc:Choice>
  </mc:AlternateContent>
  <xr:revisionPtr revIDLastSave="0" documentId="13_ncr:1_{2144C172-83E4-C547-997A-70B445865703}" xr6:coauthVersionLast="47" xr6:coauthVersionMax="47" xr10:uidLastSave="{00000000-0000-0000-0000-000000000000}"/>
  <bookViews>
    <workbookView xWindow="0" yWindow="500" windowWidth="28800" windowHeight="17500" activeTab="2" xr2:uid="{E7A351AA-AFE2-964D-9872-3A5C4369B028}"/>
  </bookViews>
  <sheets>
    <sheet name="Problem1" sheetId="1" r:id="rId1"/>
    <sheet name="Problem2" sheetId="2" r:id="rId2"/>
    <sheet name="Problem3" sheetId="4" r:id="rId3"/>
  </sheets>
  <definedNames>
    <definedName name="solver_eng" localSheetId="0" hidden="1">1</definedName>
    <definedName name="solver_eng" localSheetId="1" hidden="1">1</definedName>
    <definedName name="solver_eng" localSheetId="2" hidden="1">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Problem1!$A$1</definedName>
    <definedName name="solver_opt" localSheetId="2" hidden="1">Problem3!$C$10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49" i="1"/>
  <c r="C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B48" i="1"/>
  <c r="C48" i="1" s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35" i="1"/>
  <c r="D8" i="1"/>
  <c r="D13" i="1" s="1"/>
  <c r="D24" i="1"/>
  <c r="D23" i="1"/>
  <c r="D22" i="1"/>
  <c r="D25" i="1" s="1"/>
  <c r="D26" i="1" s="1"/>
  <c r="D9" i="1"/>
  <c r="E13" i="1"/>
  <c r="G13" i="1" s="1"/>
  <c r="E12" i="1"/>
  <c r="F12" i="1" s="1"/>
  <c r="G12" i="1" l="1"/>
  <c r="F13" i="1"/>
  <c r="D12" i="1"/>
</calcChain>
</file>

<file path=xl/sharedStrings.xml><?xml version="1.0" encoding="utf-8"?>
<sst xmlns="http://schemas.openxmlformats.org/spreadsheetml/2006/main" count="106" uniqueCount="65">
  <si>
    <t>Sample 1</t>
  </si>
  <si>
    <t>Mean</t>
  </si>
  <si>
    <t>Variance</t>
  </si>
  <si>
    <t>Alpha</t>
  </si>
  <si>
    <t>Critical value</t>
  </si>
  <si>
    <t>P-value</t>
  </si>
  <si>
    <t>Test-Statistic</t>
  </si>
  <si>
    <t>Hypothesis</t>
  </si>
  <si>
    <t>Alternate Hypothesis</t>
  </si>
  <si>
    <t>Population mean is 10</t>
  </si>
  <si>
    <t>Population mean is not 10</t>
  </si>
  <si>
    <t>Results</t>
  </si>
  <si>
    <t>Since p-value is less than alpha we reject the null hypothesis</t>
  </si>
  <si>
    <t>Confidence Interval 1</t>
  </si>
  <si>
    <t>Confidence interval 2</t>
  </si>
  <si>
    <t>A)</t>
  </si>
  <si>
    <t>Standard Deviation</t>
  </si>
  <si>
    <t>B)</t>
  </si>
  <si>
    <t>Sample Size</t>
  </si>
  <si>
    <t>Population Mean is greater than or equal to 11</t>
  </si>
  <si>
    <t>Population Mean is not greater than or equal to 11</t>
  </si>
  <si>
    <t>T-stat</t>
  </si>
  <si>
    <t>Since, the p-value is greater than alpha(0.05, 0.01) we failed to reject the null hypothesis</t>
  </si>
  <si>
    <t>C)</t>
  </si>
  <si>
    <t>Total Minutes spent by the service man(Y)</t>
  </si>
  <si>
    <t>Number of copier machines to be serviced(X)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</si>
  <si>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</si>
  <si>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</si>
  <si>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</si>
  <si>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</si>
  <si>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</si>
  <si>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</si>
  <si>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</si>
  <si>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</si>
  <si>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</si>
  <si>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</si>
  <si>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</si>
  <si>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</si>
  <si>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</si>
  <si>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</si>
  <si>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</si>
  <si>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</si>
  <si>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</si>
  <si>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</si>
  <si>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</si>
  <si>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</si>
  <si>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</si>
  <si>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From graph we observe population mean is close to 12.6 since p-value is maximum (0.98) corresponding to the point</t>
  </si>
  <si>
    <t>Q1.</t>
  </si>
  <si>
    <t>The estimated regression function of the data is -&gt; (y = 15.035x-0.5802)</t>
  </si>
  <si>
    <t xml:space="preserve">Q2. </t>
  </si>
  <si>
    <t>The R value is equal to 0.9575 which means that the given model fits very well with the data. R value of 0.9575 means that 95.75% of variances can be explained using the model.</t>
  </si>
  <si>
    <t>Q3.</t>
  </si>
  <si>
    <t>B0=-0.5802, the B0 value represents the y-intercept. This tells us that 0 number of machines will never be repaired, because -0.5802 has no meaning. Rather this indicates presence of error in the model</t>
  </si>
  <si>
    <t>Q4.</t>
  </si>
  <si>
    <t>The time required to repair 5 machines is: (15.035*5-0.5802) = 74.5948</t>
  </si>
  <si>
    <t>Lower 90.0%</t>
  </si>
  <si>
    <t>Upper 90.0%</t>
  </si>
  <si>
    <t>X Variable 1</t>
  </si>
  <si>
    <t>If the number of machines increases by 1, then the mean service time increases by 15.035 minutes. As we can see from the equation, (y = 15.035x-0.5802). We need to find delta y at ( x = 1 ) - ( x = 0 ). Thus we have, 15.035(1) - 0.5802 - (-0.5802) = 15.035. Also, 90% confidence level--&gt; A0 ranges from [-5.29378,4.13347] and A1=[14.2231,15.8474]</t>
  </si>
  <si>
    <t>Let H0: A1=0, H1: A1!=0. Given the alpha value of 0.1 , the t-test comes to be 31.123 and p-value 4.009e-31 which is very close to zero. Therefore, we can reject the null hypothesisand proves there is some linear association between X and Y.</t>
  </si>
  <si>
    <t>Both the results in part (a) and (b) are consistent as can be seen from part 2 above</t>
  </si>
  <si>
    <t>Result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</si>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</sst>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Aptos Narrow"/>
      <scheme val="minor"/>
    </font>
    <font>
      <sz val="14"/>
      <color rgb="FFF5F4EF"/>
      <name val="Aptos Narrow"/>
      <scheme val="minor"/>
    </font>
    <font>
      <sz val="14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0" fillId="0" borderId="7" xfId="0" applyBorder="1"/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Continuous"/>
    </xf>
    <xf numFmtId="0" fontId="5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</a:t>
            </a:r>
            <a:r>
              <a:rPr lang="en-GB" baseline="0"/>
              <a:t>-value vs Popluation Mean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Problem1!$A$35:$A$55</c:f>
              <c:numCache>
                <c:formatCode>General</c:formatCode>
                <c:ptCount val="21"/>
                <c:pt idx="0">
                  <c:v>11</c:v>
                </c:pt>
                <c:pt idx="1">
                  <c:v>11.1</c:v>
                </c:pt>
                <c:pt idx="2">
                  <c:v>11.2</c:v>
                </c:pt>
                <c:pt idx="3">
                  <c:v>11.3</c:v>
                </c:pt>
                <c:pt idx="4">
                  <c:v>11.4</c:v>
                </c:pt>
                <c:pt idx="5">
                  <c:v>11.5</c:v>
                </c:pt>
                <c:pt idx="6">
                  <c:v>11.6</c:v>
                </c:pt>
                <c:pt idx="7">
                  <c:v>11.7</c:v>
                </c:pt>
                <c:pt idx="8">
                  <c:v>11.8</c:v>
                </c:pt>
                <c:pt idx="9">
                  <c:v>11.9</c:v>
                </c:pt>
                <c:pt idx="10">
                  <c:v>12</c:v>
                </c:pt>
                <c:pt idx="11">
                  <c:v>12.1</c:v>
                </c:pt>
                <c:pt idx="12">
                  <c:v>12.2</c:v>
                </c:pt>
                <c:pt idx="13">
                  <c:v>12.3</c:v>
                </c:pt>
                <c:pt idx="14">
                  <c:v>12.4</c:v>
                </c:pt>
                <c:pt idx="15">
                  <c:v>12.5</c:v>
                </c:pt>
                <c:pt idx="16">
                  <c:v>12.6</c:v>
                </c:pt>
                <c:pt idx="17">
                  <c:v>12.7</c:v>
                </c:pt>
                <c:pt idx="18">
                  <c:v>12.8</c:v>
                </c:pt>
                <c:pt idx="19">
                  <c:v>12.9</c:v>
                </c:pt>
                <c:pt idx="20">
                  <c:v>13</c:v>
                </c:pt>
              </c:numCache>
            </c:numRef>
          </c:xVal>
          <c:yVal>
            <c:numRef>
              <c:f>Problem1!$C$35:$C$55</c:f>
              <c:numCache>
                <c:formatCode>General</c:formatCode>
                <c:ptCount val="21"/>
                <c:pt idx="0">
                  <c:v>2.2816237815784643E-5</c:v>
                </c:pt>
                <c:pt idx="1">
                  <c:v>5.4922604596436636E-5</c:v>
                </c:pt>
                <c:pt idx="2">
                  <c:v>1.3173883379111217E-4</c:v>
                </c:pt>
                <c:pt idx="3">
                  <c:v>3.1364559650213174E-4</c:v>
                </c:pt>
                <c:pt idx="4">
                  <c:v>7.3787228040179346E-4</c:v>
                </c:pt>
                <c:pt idx="5">
                  <c:v>1.7066195678242565E-3</c:v>
                </c:pt>
                <c:pt idx="6">
                  <c:v>3.8588237161004814E-3</c:v>
                </c:pt>
                <c:pt idx="7">
                  <c:v>8.4774388406011342E-3</c:v>
                </c:pt>
                <c:pt idx="8">
                  <c:v>1.7977325549223662E-2</c:v>
                </c:pt>
                <c:pt idx="9">
                  <c:v>3.6551459550867457E-2</c:v>
                </c:pt>
                <c:pt idx="10">
                  <c:v>7.0777024698164881E-2</c:v>
                </c:pt>
                <c:pt idx="11">
                  <c:v>0.12970011832248393</c:v>
                </c:pt>
                <c:pt idx="12">
                  <c:v>0.22368590213829626</c:v>
                </c:pt>
                <c:pt idx="13">
                  <c:v>0.36149963999528911</c:v>
                </c:pt>
                <c:pt idx="14">
                  <c:v>0.54600811116406578</c:v>
                </c:pt>
                <c:pt idx="15">
                  <c:v>0.77032435821737955</c:v>
                </c:pt>
                <c:pt idx="16">
                  <c:v>0.98297009994224438</c:v>
                </c:pt>
                <c:pt idx="17">
                  <c:v>0.73797831582682305</c:v>
                </c:pt>
                <c:pt idx="18">
                  <c:v>0.51827379357289105</c:v>
                </c:pt>
                <c:pt idx="19">
                  <c:v>0.33996301196703749</c:v>
                </c:pt>
                <c:pt idx="20">
                  <c:v>0.20846475037398798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D-AD41-9D1A-BE70DD61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16655"/>
        <c:axId val="243173632"/>
      </c:scatterChart>
      <c:valAx>
        <c:axId val="3764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3632"/>
        <c:crosses val="autoZero"/>
        <c:crossBetween val="midCat"/>
      </c:valAx>
      <c:valAx>
        <c:axId val="243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Minutes spent vs</a:t>
            </a:r>
            <a:r>
              <a:rPr lang="en-US" baseline="0"/>
              <a:t> Number of Machines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Problem2!$B$1</c:f>
              <c:strCache>
                <c:ptCount val="1"/>
                <c:pt idx="0">
                  <c:v>Total Minutes spent by the service man(Y)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81696080597295"/>
                  <c:y val="-7.6527523100708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898042269820667"/>
                  <c:y val="-1.5714571971214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Problem2!$A$2:$A$46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</c:numCache>
            </c:numRef>
          </c:xVal>
          <c:yVal>
            <c:numRef>
              <c:f>Problem2!$B$2:$B$46</c:f>
              <c:numCache>
                <c:formatCode>General</c:formatCode>
                <c:ptCount val="45"/>
                <c:pt idx="0">
                  <c:v>20</c:v>
                </c:pt>
                <c:pt idx="1">
                  <c:v>60</c:v>
                </c:pt>
                <c:pt idx="2">
                  <c:v>46</c:v>
                </c:pt>
                <c:pt idx="3">
                  <c:v>41</c:v>
                </c:pt>
                <c:pt idx="4">
                  <c:v>12</c:v>
                </c:pt>
                <c:pt idx="5">
                  <c:v>137</c:v>
                </c:pt>
                <c:pt idx="6">
                  <c:v>68</c:v>
                </c:pt>
                <c:pt idx="7">
                  <c:v>89</c:v>
                </c:pt>
                <c:pt idx="8">
                  <c:v>4</c:v>
                </c:pt>
                <c:pt idx="9">
                  <c:v>32</c:v>
                </c:pt>
                <c:pt idx="10">
                  <c:v>144</c:v>
                </c:pt>
                <c:pt idx="11">
                  <c:v>156</c:v>
                </c:pt>
                <c:pt idx="12">
                  <c:v>93</c:v>
                </c:pt>
                <c:pt idx="13">
                  <c:v>36</c:v>
                </c:pt>
                <c:pt idx="14">
                  <c:v>72</c:v>
                </c:pt>
                <c:pt idx="15">
                  <c:v>100</c:v>
                </c:pt>
                <c:pt idx="16">
                  <c:v>105</c:v>
                </c:pt>
                <c:pt idx="17">
                  <c:v>131</c:v>
                </c:pt>
                <c:pt idx="18">
                  <c:v>127</c:v>
                </c:pt>
                <c:pt idx="19">
                  <c:v>57</c:v>
                </c:pt>
                <c:pt idx="20">
                  <c:v>66</c:v>
                </c:pt>
                <c:pt idx="21">
                  <c:v>101</c:v>
                </c:pt>
                <c:pt idx="22">
                  <c:v>109</c:v>
                </c:pt>
                <c:pt idx="23">
                  <c:v>74</c:v>
                </c:pt>
                <c:pt idx="24">
                  <c:v>134</c:v>
                </c:pt>
                <c:pt idx="25">
                  <c:v>112</c:v>
                </c:pt>
                <c:pt idx="26">
                  <c:v>18</c:v>
                </c:pt>
                <c:pt idx="27">
                  <c:v>73</c:v>
                </c:pt>
                <c:pt idx="28">
                  <c:v>111</c:v>
                </c:pt>
                <c:pt idx="29">
                  <c:v>96</c:v>
                </c:pt>
                <c:pt idx="30">
                  <c:v>123</c:v>
                </c:pt>
                <c:pt idx="31">
                  <c:v>90</c:v>
                </c:pt>
                <c:pt idx="32">
                  <c:v>20</c:v>
                </c:pt>
                <c:pt idx="33">
                  <c:v>28</c:v>
                </c:pt>
                <c:pt idx="34">
                  <c:v>3</c:v>
                </c:pt>
                <c:pt idx="35">
                  <c:v>57</c:v>
                </c:pt>
                <c:pt idx="36">
                  <c:v>86</c:v>
                </c:pt>
                <c:pt idx="37">
                  <c:v>132</c:v>
                </c:pt>
                <c:pt idx="38">
                  <c:v>112</c:v>
                </c:pt>
                <c:pt idx="39">
                  <c:v>27</c:v>
                </c:pt>
                <c:pt idx="40">
                  <c:v>131</c:v>
                </c:pt>
                <c:pt idx="41">
                  <c:v>34</c:v>
                </c:pt>
                <c:pt idx="42">
                  <c:v>27</c:v>
                </c:pt>
                <c:pt idx="43">
                  <c:v>61</c:v>
                </c:pt>
                <c:pt idx="4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1D48-88A7-418E54326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35695"/>
        <c:axId val="807583280"/>
      </c:scatterChart>
      <c:valAx>
        <c:axId val="129643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copier machines to be repaired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83280"/>
        <c:crosses val="autoZero"/>
        <c:crossBetween val="midCat"/>
      </c:valAx>
      <c:valAx>
        <c:axId val="8075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Minutes Spent</a:t>
                </a:r>
                <a:r>
                  <a:rPr lang="en-GB" baseline="0"/>
                  <a:t> by the service man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Minutes Spend vs Number of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Problem3!$B$1</c:f>
              <c:strCache>
                <c:ptCount val="1"/>
                <c:pt idx="0">
                  <c:v>Total Minutes spent by the service man(Y)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27596472298056"/>
                  <c:y val="-1.0844536231599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Problem3!$A$2:$A$46</c:f>
              <c:numCache>
                <c:formatCode>General</c:formatCode>
                <c:ptCount val="4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4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4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9</c:v>
                </c:pt>
                <c:pt idx="25">
                  <c:v>7</c:v>
                </c:pt>
                <c:pt idx="26">
                  <c:v>2</c:v>
                </c:pt>
                <c:pt idx="27">
                  <c:v>5</c:v>
                </c:pt>
                <c:pt idx="28">
                  <c:v>7</c:v>
                </c:pt>
                <c:pt idx="29">
                  <c:v>6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</c:numCache>
            </c:numRef>
          </c:xVal>
          <c:yVal>
            <c:numRef>
              <c:f>Problem3!$B$2:$B$46</c:f>
              <c:numCache>
                <c:formatCode>General</c:formatCode>
                <c:ptCount val="45"/>
                <c:pt idx="0">
                  <c:v>20</c:v>
                </c:pt>
                <c:pt idx="1">
                  <c:v>60</c:v>
                </c:pt>
                <c:pt idx="2">
                  <c:v>46</c:v>
                </c:pt>
                <c:pt idx="3">
                  <c:v>41</c:v>
                </c:pt>
                <c:pt idx="4">
                  <c:v>12</c:v>
                </c:pt>
                <c:pt idx="5">
                  <c:v>137</c:v>
                </c:pt>
                <c:pt idx="6">
                  <c:v>68</c:v>
                </c:pt>
                <c:pt idx="7">
                  <c:v>89</c:v>
                </c:pt>
                <c:pt idx="8">
                  <c:v>4</c:v>
                </c:pt>
                <c:pt idx="9">
                  <c:v>32</c:v>
                </c:pt>
                <c:pt idx="10">
                  <c:v>144</c:v>
                </c:pt>
                <c:pt idx="11">
                  <c:v>156</c:v>
                </c:pt>
                <c:pt idx="12">
                  <c:v>93</c:v>
                </c:pt>
                <c:pt idx="13">
                  <c:v>36</c:v>
                </c:pt>
                <c:pt idx="14">
                  <c:v>72</c:v>
                </c:pt>
                <c:pt idx="15">
                  <c:v>100</c:v>
                </c:pt>
                <c:pt idx="16">
                  <c:v>105</c:v>
                </c:pt>
                <c:pt idx="17">
                  <c:v>131</c:v>
                </c:pt>
                <c:pt idx="18">
                  <c:v>127</c:v>
                </c:pt>
                <c:pt idx="19">
                  <c:v>57</c:v>
                </c:pt>
                <c:pt idx="20">
                  <c:v>66</c:v>
                </c:pt>
                <c:pt idx="21">
                  <c:v>101</c:v>
                </c:pt>
                <c:pt idx="22">
                  <c:v>109</c:v>
                </c:pt>
                <c:pt idx="23">
                  <c:v>74</c:v>
                </c:pt>
                <c:pt idx="24">
                  <c:v>134</c:v>
                </c:pt>
                <c:pt idx="25">
                  <c:v>112</c:v>
                </c:pt>
                <c:pt idx="26">
                  <c:v>18</c:v>
                </c:pt>
                <c:pt idx="27">
                  <c:v>73</c:v>
                </c:pt>
                <c:pt idx="28">
                  <c:v>111</c:v>
                </c:pt>
                <c:pt idx="29">
                  <c:v>96</c:v>
                </c:pt>
                <c:pt idx="30">
                  <c:v>123</c:v>
                </c:pt>
                <c:pt idx="31">
                  <c:v>90</c:v>
                </c:pt>
                <c:pt idx="32">
                  <c:v>20</c:v>
                </c:pt>
                <c:pt idx="33">
                  <c:v>28</c:v>
                </c:pt>
                <c:pt idx="34">
                  <c:v>3</c:v>
                </c:pt>
                <c:pt idx="35">
                  <c:v>57</c:v>
                </c:pt>
                <c:pt idx="36">
                  <c:v>86</c:v>
                </c:pt>
                <c:pt idx="37">
                  <c:v>132</c:v>
                </c:pt>
                <c:pt idx="38">
                  <c:v>112</c:v>
                </c:pt>
                <c:pt idx="39">
                  <c:v>27</c:v>
                </c:pt>
                <c:pt idx="40">
                  <c:v>131</c:v>
                </c:pt>
                <c:pt idx="41">
                  <c:v>34</c:v>
                </c:pt>
                <c:pt idx="42">
                  <c:v>27</c:v>
                </c:pt>
                <c:pt idx="43">
                  <c:v>61</c:v>
                </c:pt>
                <c:pt idx="4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7A41-9B95-7790DF37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64927"/>
        <c:axId val="1470909040"/>
      </c:scatterChart>
      <c:valAx>
        <c:axId val="12306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copier machines to be repaired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09040"/>
        <c:crosses val="autoZero"/>
        <c:crossBetween val="midCat"/>
      </c:valAx>
      <c:valAx>
        <c:axId val="1470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Minutes Spent by the service 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37</xdr:row>
      <xdr:rowOff>6350</xdr:rowOff>
    </xdr:from>
    <xdr:to>
      <xdr:col>5</xdr:col>
      <xdr:colOff>2133600</xdr:colOff>
      <xdr:row>49</xdr:row>
      <xdr:rowOff>52917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EEF1E9-B659-F4AF-5C2B-CD6E3197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816300</xdr:colOff>
      <xdr:row>15</xdr:row>
      <xdr:rowOff>165000</xdr:rowOff>
    </xdr:from>
    <xdr:to>
      <xdr:col>10</xdr:col>
      <xdr:colOff>857579</xdr:colOff>
      <xdr:row>21</xdr:row>
      <xdr:rowOff>199480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8DAEDE9-355C-BEC4-DA39-EE89D1C33D8B}"/>
                </a:ext>
              </a:extLst>
            </xdr14:cNvPr>
            <xdr14:cNvContentPartPr/>
          </xdr14:nvContentPartPr>
          <xdr14:nvPr macro=""/>
          <xdr14:xfrm>
            <a:off x="8245800" y="3213000"/>
            <a:ext cx="2022480" cy="150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8DAEDE9-355C-BEC4-DA39-EE89D1C33D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30680" y="3197626"/>
              <a:ext cx="2053080" cy="15377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516890</xdr:colOff>
      <xdr:row>0</xdr:row>
      <xdr:rowOff>629920</xdr:rowOff>
    </xdr:from>
    <xdr:to>
      <xdr:col>10</xdr:col>
      <xdr:colOff>11430</xdr:colOff>
      <xdr:row>11</xdr:row>
      <xdr:rowOff>185420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CAAECE5-6ACF-ECBE-A0E4-8A0790010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518583</xdr:colOff>
      <xdr:row>10</xdr:row>
      <xdr:rowOff>215900</xdr:rowOff>
    </xdr:from>
    <xdr:to>
      <xdr:col>9</xdr:col>
      <xdr:colOff>137583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89B87-5D13-9F92-AD97-A09B3D2E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8T13:15:02.24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10279 327 8027,'0'0'0</inkml:trace>
  <inkml:trace contextRef="#ctx0" brushRef="#br0" timeOffset="5839">4662 4656 8027,'24'-34'0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F297-6DFE-C24B-88BE-2C8E018D3EBA}">
  <dimension ref="A1:AT55"/>
  <sheetViews>
    <sheetView topLeftCell="C13" zoomScale="75" zoomScaleNormal="138" workbookViewId="0">
      <selection activeCell="F58" sqref="F58"/>
    </sheetView>
  </sheetViews>
  <sheetFormatPr baseColWidth="10" defaultRowHeight="19" x14ac:dyDescent="0.2"/>
  <cols>
    <col min="1" max="1" width="13.6640625" style="2" customWidth="1"/>
    <col min="2" max="2" width="16.5" style="2" customWidth="1"/>
    <col min="3" max="3" width="23.5" style="2" customWidth="1"/>
    <col min="4" max="4" width="29.1640625" style="2" customWidth="1"/>
    <col min="5" max="5" width="16.33203125" style="2" customWidth="1"/>
    <col min="6" max="6" width="39.33203125" style="2" customWidth="1"/>
    <col min="7" max="7" width="22.83203125" style="2" customWidth="1"/>
    <col min="8" max="8" width="49.6640625" style="2" customWidth="1"/>
    <col min="9" max="16384" width="10.83203125" style="2"/>
  </cols>
  <sheetData>
    <row r="1" spans="1:46" ht="20" x14ac:dyDescent="0.2">
      <c r="A1" s="6" t="s">
        <v>0</v>
      </c>
      <c r="C1" s="2" t="s">
        <v>15</v>
      </c>
    </row>
    <row r="2" spans="1:46" x14ac:dyDescent="0.2">
      <c r="A2" s="3">
        <v>12.36978446</v>
      </c>
    </row>
    <row r="3" spans="1:46" ht="20" x14ac:dyDescent="0.2">
      <c r="A3" s="3">
        <v>11.2047633</v>
      </c>
      <c r="C3" s="1" t="s">
        <v>7</v>
      </c>
      <c r="D3" s="1" t="s">
        <v>9</v>
      </c>
    </row>
    <row r="4" spans="1:46" ht="20" x14ac:dyDescent="0.2">
      <c r="A4" s="3">
        <v>14.53633763</v>
      </c>
      <c r="C4" s="1" t="s">
        <v>8</v>
      </c>
      <c r="D4" s="1" t="s">
        <v>10</v>
      </c>
    </row>
    <row r="5" spans="1:46" x14ac:dyDescent="0.2">
      <c r="A5" s="3">
        <v>14.31886911</v>
      </c>
    </row>
    <row r="6" spans="1:46" ht="20" x14ac:dyDescent="0.2">
      <c r="A6" s="3">
        <v>17.930684119999999</v>
      </c>
      <c r="C6" s="1" t="s">
        <v>1</v>
      </c>
      <c r="D6" s="1">
        <v>10</v>
      </c>
    </row>
    <row r="7" spans="1:46" ht="20" x14ac:dyDescent="0.2">
      <c r="A7" s="3">
        <v>10.65019195</v>
      </c>
      <c r="C7" s="1" t="s">
        <v>2</v>
      </c>
      <c r="D7" s="1">
        <v>3</v>
      </c>
    </row>
    <row r="8" spans="1:46" ht="20" x14ac:dyDescent="0.2">
      <c r="A8" s="3">
        <v>12.897395850000001</v>
      </c>
      <c r="C8" s="1" t="s">
        <v>6</v>
      </c>
      <c r="D8" s="1">
        <f xml:space="preserve"> (AVERAGE(A2:A31)-10)/SQRT(3/COUNT(A2:A31))</f>
        <v>8.2003916242507486</v>
      </c>
    </row>
    <row r="9" spans="1:46" ht="20" x14ac:dyDescent="0.2">
      <c r="A9" s="3">
        <v>8.7448313750000004</v>
      </c>
      <c r="C9" s="1" t="s">
        <v>16</v>
      </c>
      <c r="D9" s="1">
        <f>_xlfn.STDEV.S(A2:A31)</f>
        <v>3.1608717056351687</v>
      </c>
      <c r="E9" s="4"/>
      <c r="F9" s="4"/>
    </row>
    <row r="10" spans="1:46" x14ac:dyDescent="0.2">
      <c r="A10" s="3">
        <v>10.52124354</v>
      </c>
    </row>
    <row r="11" spans="1:46" ht="20" x14ac:dyDescent="0.2">
      <c r="A11" s="3">
        <v>8.3433734160000004</v>
      </c>
      <c r="C11" s="6" t="s">
        <v>3</v>
      </c>
      <c r="D11" s="6" t="s">
        <v>5</v>
      </c>
      <c r="E11" s="6" t="s">
        <v>4</v>
      </c>
      <c r="F11" s="6" t="s">
        <v>13</v>
      </c>
      <c r="G11" s="6" t="s">
        <v>14</v>
      </c>
      <c r="H11" s="6" t="s">
        <v>11</v>
      </c>
    </row>
    <row r="12" spans="1:46" ht="40" x14ac:dyDescent="0.2">
      <c r="A12" s="3">
        <v>13.58100896</v>
      </c>
      <c r="C12" s="1">
        <v>0.05</v>
      </c>
      <c r="D12" s="1">
        <f>_xlfn.T.DIST.2T($D$8,COUNT(A2:A31)-1)</f>
        <v>4.8382949063522638E-9</v>
      </c>
      <c r="E12" s="1">
        <f>_xlfn.T.INV.2T(C12,COUNT($A$2:$A$31)-1)</f>
        <v>2.0452296421327048</v>
      </c>
      <c r="F12" s="1">
        <f>D6- E12*SQRT(D7/COUNT(A2:A31))</f>
        <v>9.3532415992769575</v>
      </c>
      <c r="G12" s="1">
        <f>D6+ E12*SQRT(D7/COUNT(A2:A31))</f>
        <v>10.646758400723042</v>
      </c>
      <c r="H12" s="1" t="s">
        <v>12</v>
      </c>
    </row>
    <row r="13" spans="1:46" ht="40" x14ac:dyDescent="0.2">
      <c r="A13" s="3">
        <v>10.54254381</v>
      </c>
      <c r="C13" s="1">
        <v>0.1</v>
      </c>
      <c r="D13" s="1">
        <f>_xlfn.T.DIST.2T($D$8,COUNT(A2:A31)-1)</f>
        <v>4.8382949063522638E-9</v>
      </c>
      <c r="E13" s="1">
        <f>_xlfn.T.INV.2T(C13,COUNT($A$2:$A$31)-1)</f>
        <v>1.6991270265334986</v>
      </c>
      <c r="F13" s="1">
        <f>D6- E13*SQRT(D7/COUNT(A2:A31))</f>
        <v>9.4626888562204794</v>
      </c>
      <c r="G13" s="1">
        <f>D6+ E13*SQRT(D7/COUNT(A2:A31))</f>
        <v>10.537311143779521</v>
      </c>
      <c r="H13" s="1" t="s">
        <v>12</v>
      </c>
    </row>
    <row r="14" spans="1:46" x14ac:dyDescent="0.2">
      <c r="A14" s="3">
        <v>14.78835595</v>
      </c>
    </row>
    <row r="15" spans="1:46" x14ac:dyDescent="0.2">
      <c r="A15" s="3">
        <v>15.89860943</v>
      </c>
    </row>
    <row r="16" spans="1:46" x14ac:dyDescent="0.2">
      <c r="A16" s="3">
        <v>14.84559877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</row>
    <row r="17" spans="1:8" x14ac:dyDescent="0.2">
      <c r="A17" s="3">
        <v>14.087346699999999</v>
      </c>
    </row>
    <row r="18" spans="1:8" ht="20" x14ac:dyDescent="0.2">
      <c r="A18" s="3">
        <v>8.8525065470000008</v>
      </c>
      <c r="C18" s="2" t="s">
        <v>17</v>
      </c>
    </row>
    <row r="19" spans="1:8" ht="40" x14ac:dyDescent="0.2">
      <c r="A19" s="3">
        <v>12.36967866</v>
      </c>
      <c r="C19" s="1" t="s">
        <v>7</v>
      </c>
      <c r="D19" s="1" t="s">
        <v>19</v>
      </c>
    </row>
    <row r="20" spans="1:8" ht="40" x14ac:dyDescent="0.2">
      <c r="A20" s="3">
        <v>17.869343919999999</v>
      </c>
      <c r="C20" s="1" t="s">
        <v>8</v>
      </c>
      <c r="D20" s="1" t="s">
        <v>20</v>
      </c>
    </row>
    <row r="21" spans="1:8" x14ac:dyDescent="0.2">
      <c r="A21" s="3">
        <v>7.2659910239999999</v>
      </c>
    </row>
    <row r="22" spans="1:8" ht="20" x14ac:dyDescent="0.2">
      <c r="A22" s="3">
        <v>11.58740162</v>
      </c>
      <c r="C22" s="1" t="s">
        <v>1</v>
      </c>
      <c r="D22" s="1">
        <f>AVERAGE(A2:A31)</f>
        <v>12.593191523800003</v>
      </c>
      <c r="F22" s="6" t="s">
        <v>62</v>
      </c>
    </row>
    <row r="23" spans="1:8" ht="36" customHeight="1" x14ac:dyDescent="0.2">
      <c r="A23" s="3">
        <v>9.2974642420000002</v>
      </c>
      <c r="C23" s="1" t="s">
        <v>18</v>
      </c>
      <c r="D23" s="1">
        <f>COUNT(A2:A31)</f>
        <v>30</v>
      </c>
      <c r="F23" s="17" t="s">
        <v>22</v>
      </c>
      <c r="G23" s="18"/>
      <c r="H23" s="19"/>
    </row>
    <row r="24" spans="1:8" ht="20" x14ac:dyDescent="0.2">
      <c r="A24" s="3">
        <v>11.16083341</v>
      </c>
      <c r="C24" s="1" t="s">
        <v>16</v>
      </c>
      <c r="D24" s="1">
        <f>STDEV(A2:A31)</f>
        <v>3.1608717056351687</v>
      </c>
    </row>
    <row r="25" spans="1:8" ht="20" x14ac:dyDescent="0.2">
      <c r="A25" s="3">
        <v>18.471611230000001</v>
      </c>
      <c r="C25" s="1" t="s">
        <v>21</v>
      </c>
      <c r="D25" s="1">
        <f>(D22-11)/(D24/SQRT(D23))</f>
        <v>2.7607160849191712</v>
      </c>
    </row>
    <row r="26" spans="1:8" ht="20" x14ac:dyDescent="0.2">
      <c r="A26" s="3">
        <v>14.82355327</v>
      </c>
      <c r="C26" s="1" t="s">
        <v>5</v>
      </c>
      <c r="D26" s="1">
        <f>_xlfn.T.DIST(D25,D23-1,1)</f>
        <v>0.99505196597842482</v>
      </c>
    </row>
    <row r="27" spans="1:8" x14ac:dyDescent="0.2">
      <c r="A27" s="3">
        <v>14.495167410000001</v>
      </c>
    </row>
    <row r="28" spans="1:8" x14ac:dyDescent="0.2">
      <c r="A28" s="3">
        <v>13.12016517</v>
      </c>
    </row>
    <row r="29" spans="1:8" x14ac:dyDescent="0.2">
      <c r="A29" s="3">
        <v>15.204721019999999</v>
      </c>
    </row>
    <row r="30" spans="1:8" x14ac:dyDescent="0.2">
      <c r="A30" s="3">
        <v>12.40849744</v>
      </c>
    </row>
    <row r="31" spans="1:8" x14ac:dyDescent="0.2">
      <c r="A31" s="5">
        <v>5.6078723799999999</v>
      </c>
    </row>
    <row r="32" spans="1:8" s="26" customFormat="1" x14ac:dyDescent="0.2"/>
    <row r="33" spans="1:3" ht="20" x14ac:dyDescent="0.2">
      <c r="A33" s="2" t="s">
        <v>23</v>
      </c>
    </row>
    <row r="34" spans="1:3" ht="20" x14ac:dyDescent="0.2">
      <c r="A34" s="6" t="s">
        <v>1</v>
      </c>
      <c r="B34" s="6" t="s">
        <v>21</v>
      </c>
      <c r="C34" s="6" t="s">
        <v>5</v>
      </c>
    </row>
    <row r="35" spans="1:3" x14ac:dyDescent="0.2">
      <c r="A35" s="1">
        <v>11</v>
      </c>
      <c r="B35" s="1">
        <f t="shared" ref="B35:B55" si="0" xml:space="preserve"> ABS((AVERAGE($A$2:$A$31)-A35)/SQRT($D$7/COUNT($A$2:$A$31)))</f>
        <v>5.0381139640823696</v>
      </c>
      <c r="C35" s="1">
        <f>_xlfn.T.DIST.2T(B35,COUNT($A$2:$A$31)-1)</f>
        <v>2.2816237815784643E-5</v>
      </c>
    </row>
    <row r="36" spans="1:3" x14ac:dyDescent="0.2">
      <c r="A36" s="1">
        <v>11.1</v>
      </c>
      <c r="B36" s="1">
        <f t="shared" si="0"/>
        <v>4.7218861980655324</v>
      </c>
      <c r="C36" s="1">
        <f t="shared" ref="C36:C55" si="1">_xlfn.T.DIST.2T(B36,COUNT($A$2:$A$31)-1)</f>
        <v>5.4922604596436636E-5</v>
      </c>
    </row>
    <row r="37" spans="1:3" x14ac:dyDescent="0.2">
      <c r="A37" s="1">
        <v>11.2</v>
      </c>
      <c r="B37" s="1">
        <f t="shared" si="0"/>
        <v>4.4056584320486962</v>
      </c>
      <c r="C37" s="1">
        <f t="shared" si="1"/>
        <v>1.3173883379111217E-4</v>
      </c>
    </row>
    <row r="38" spans="1:3" x14ac:dyDescent="0.2">
      <c r="A38" s="1">
        <v>11.3</v>
      </c>
      <c r="B38" s="1">
        <f t="shared" si="0"/>
        <v>4.0894306660318538</v>
      </c>
      <c r="C38" s="1">
        <f t="shared" si="1"/>
        <v>3.1364559650213174E-4</v>
      </c>
    </row>
    <row r="39" spans="1:3" x14ac:dyDescent="0.2">
      <c r="A39" s="1">
        <v>11.4</v>
      </c>
      <c r="B39" s="1">
        <f t="shared" si="0"/>
        <v>3.7732029000150167</v>
      </c>
      <c r="C39" s="1">
        <f t="shared" si="1"/>
        <v>7.3787228040179346E-4</v>
      </c>
    </row>
    <row r="40" spans="1:3" x14ac:dyDescent="0.2">
      <c r="A40" s="1">
        <v>11.5</v>
      </c>
      <c r="B40" s="1">
        <f t="shared" si="0"/>
        <v>3.45697513399818</v>
      </c>
      <c r="C40" s="1">
        <f t="shared" si="1"/>
        <v>1.7066195678242565E-3</v>
      </c>
    </row>
    <row r="41" spans="1:3" x14ac:dyDescent="0.2">
      <c r="A41" s="1">
        <v>11.6</v>
      </c>
      <c r="B41" s="1">
        <f t="shared" si="0"/>
        <v>3.1407473679813429</v>
      </c>
      <c r="C41" s="1">
        <f t="shared" si="1"/>
        <v>3.8588237161004814E-3</v>
      </c>
    </row>
    <row r="42" spans="1:3" x14ac:dyDescent="0.2">
      <c r="A42" s="1">
        <v>11.7</v>
      </c>
      <c r="B42" s="1">
        <f t="shared" si="0"/>
        <v>2.8245196019645062</v>
      </c>
      <c r="C42" s="1">
        <f t="shared" si="1"/>
        <v>8.4774388406011342E-3</v>
      </c>
    </row>
    <row r="43" spans="1:3" x14ac:dyDescent="0.2">
      <c r="A43" s="1">
        <v>11.8</v>
      </c>
      <c r="B43" s="1">
        <f t="shared" si="0"/>
        <v>2.5082918359476638</v>
      </c>
      <c r="C43" s="1">
        <f t="shared" si="1"/>
        <v>1.7977325549223662E-2</v>
      </c>
    </row>
    <row r="44" spans="1:3" x14ac:dyDescent="0.2">
      <c r="A44" s="1">
        <v>11.9</v>
      </c>
      <c r="B44" s="1">
        <f t="shared" si="0"/>
        <v>2.1920640699308271</v>
      </c>
      <c r="C44" s="1">
        <f t="shared" si="1"/>
        <v>3.6551459550867457E-2</v>
      </c>
    </row>
    <row r="45" spans="1:3" x14ac:dyDescent="0.2">
      <c r="A45" s="1">
        <v>12</v>
      </c>
      <c r="B45" s="1">
        <f t="shared" si="0"/>
        <v>1.8758363039139903</v>
      </c>
      <c r="C45" s="1">
        <f t="shared" si="1"/>
        <v>7.0777024698164881E-2</v>
      </c>
    </row>
    <row r="46" spans="1:3" x14ac:dyDescent="0.2">
      <c r="A46" s="1">
        <v>12.1</v>
      </c>
      <c r="B46" s="1">
        <f t="shared" si="0"/>
        <v>1.5596085378971534</v>
      </c>
      <c r="C46" s="1">
        <f t="shared" si="1"/>
        <v>0.12970011832248393</v>
      </c>
    </row>
    <row r="47" spans="1:3" x14ac:dyDescent="0.2">
      <c r="A47" s="1">
        <v>12.2</v>
      </c>
      <c r="B47" s="1">
        <f t="shared" si="0"/>
        <v>1.2433807718803165</v>
      </c>
      <c r="C47" s="1">
        <f t="shared" si="1"/>
        <v>0.22368590213829626</v>
      </c>
    </row>
    <row r="48" spans="1:3" x14ac:dyDescent="0.2">
      <c r="A48" s="1">
        <v>12.3</v>
      </c>
      <c r="B48" s="1">
        <f t="shared" si="0"/>
        <v>0.92715300586347416</v>
      </c>
      <c r="C48" s="1">
        <f t="shared" si="1"/>
        <v>0.36149963999528911</v>
      </c>
    </row>
    <row r="49" spans="1:8" x14ac:dyDescent="0.2">
      <c r="A49" s="1">
        <v>12.4</v>
      </c>
      <c r="B49" s="1">
        <f t="shared" si="0"/>
        <v>0.61092523984663738</v>
      </c>
      <c r="C49" s="1">
        <f t="shared" si="1"/>
        <v>0.54600811116406578</v>
      </c>
    </row>
    <row r="50" spans="1:8" x14ac:dyDescent="0.2">
      <c r="A50" s="1">
        <v>12.5</v>
      </c>
      <c r="B50" s="1">
        <f t="shared" si="0"/>
        <v>0.29469747382980055</v>
      </c>
      <c r="C50" s="1">
        <f t="shared" si="1"/>
        <v>0.77032435821737955</v>
      </c>
    </row>
    <row r="51" spans="1:8" x14ac:dyDescent="0.2">
      <c r="A51" s="1">
        <v>12.6</v>
      </c>
      <c r="B51" s="1">
        <f t="shared" si="0"/>
        <v>2.1530292187036237E-2</v>
      </c>
      <c r="C51" s="1">
        <f t="shared" si="1"/>
        <v>0.98297009994224438</v>
      </c>
    </row>
    <row r="52" spans="1:8" ht="20" x14ac:dyDescent="0.2">
      <c r="A52" s="1">
        <v>12.7</v>
      </c>
      <c r="B52" s="1">
        <f t="shared" si="0"/>
        <v>0.33775805820387306</v>
      </c>
      <c r="C52" s="1">
        <f t="shared" si="1"/>
        <v>0.73797831582682305</v>
      </c>
      <c r="F52" s="6" t="s">
        <v>62</v>
      </c>
    </row>
    <row r="53" spans="1:8" ht="19" customHeight="1" x14ac:dyDescent="0.2">
      <c r="A53" s="1">
        <v>12.8</v>
      </c>
      <c r="B53" s="1">
        <f t="shared" si="0"/>
        <v>0.65398582422071549</v>
      </c>
      <c r="C53" s="1">
        <f t="shared" si="1"/>
        <v>0.51827379357289105</v>
      </c>
      <c r="F53" s="27" t="s">
        <v>47</v>
      </c>
      <c r="G53" s="27"/>
      <c r="H53" s="27"/>
    </row>
    <row r="54" spans="1:8" x14ac:dyDescent="0.2">
      <c r="A54" s="1">
        <v>12.9</v>
      </c>
      <c r="B54" s="1">
        <f t="shared" si="0"/>
        <v>0.97021359023755227</v>
      </c>
      <c r="C54" s="1">
        <f t="shared" si="1"/>
        <v>0.33996301196703749</v>
      </c>
    </row>
    <row r="55" spans="1:8" x14ac:dyDescent="0.2">
      <c r="A55" s="1">
        <v>13</v>
      </c>
      <c r="B55" s="1">
        <f t="shared" si="0"/>
        <v>1.286441356254389</v>
      </c>
      <c r="C55" s="1">
        <f t="shared" si="1"/>
        <v>0.20846475037398798</v>
      </c>
    </row>
  </sheetData>
  <mergeCells count="2">
    <mergeCell ref="F23:H23"/>
    <mergeCell ref="F53:H5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67A4-A290-8642-8419-6B78FE0944EA}">
  <dimension ref="A1:P78"/>
  <sheetViews>
    <sheetView zoomScale="50" zoomScaleNormal="125" workbookViewId="0">
      <selection activeCell="M8" sqref="M8"/>
    </sheetView>
  </sheetViews>
  <sheetFormatPr baseColWidth="10" defaultRowHeight="19" x14ac:dyDescent="0.2"/>
  <cols>
    <col min="1" max="1" width="24.6640625" style="7" customWidth="1"/>
    <col min="2" max="2" width="25.33203125" style="7" customWidth="1"/>
    <col min="3" max="3" width="15.83203125" style="7" customWidth="1"/>
    <col min="4" max="4" width="21.6640625" style="7" customWidth="1"/>
    <col min="5" max="5" width="13.6640625" style="7" customWidth="1"/>
    <col min="6" max="6" width="12.83203125" style="7" customWidth="1"/>
    <col min="7" max="7" width="13.1640625" style="7" customWidth="1"/>
    <col min="8" max="8" width="14.6640625" style="7" customWidth="1"/>
    <col min="9" max="9" width="12.6640625" style="7" customWidth="1"/>
    <col min="10" max="10" width="13.33203125" style="7" customWidth="1"/>
    <col min="11" max="11" width="13.1640625" style="7" customWidth="1"/>
    <col min="12" max="16384" width="10.83203125" style="7"/>
  </cols>
  <sheetData>
    <row r="1" spans="1:16" ht="60" x14ac:dyDescent="0.2">
      <c r="A1" s="14" t="s">
        <v>25</v>
      </c>
      <c r="B1" s="14" t="s">
        <v>24</v>
      </c>
    </row>
    <row r="2" spans="1:16" x14ac:dyDescent="0.2">
      <c r="A2" s="8">
        <v>2</v>
      </c>
      <c r="B2" s="8">
        <v>20</v>
      </c>
    </row>
    <row r="3" spans="1:16" x14ac:dyDescent="0.2">
      <c r="A3" s="9">
        <v>4</v>
      </c>
      <c r="B3" s="9">
        <v>60</v>
      </c>
    </row>
    <row r="4" spans="1:16" x14ac:dyDescent="0.2">
      <c r="A4" s="8">
        <v>3</v>
      </c>
      <c r="B4" s="8">
        <v>46</v>
      </c>
    </row>
    <row r="5" spans="1:16" x14ac:dyDescent="0.2">
      <c r="A5" s="9">
        <v>2</v>
      </c>
      <c r="B5" s="9">
        <v>41</v>
      </c>
    </row>
    <row r="6" spans="1:16" x14ac:dyDescent="0.2">
      <c r="A6" s="8">
        <v>1</v>
      </c>
      <c r="B6" s="8">
        <v>12</v>
      </c>
    </row>
    <row r="7" spans="1:16" x14ac:dyDescent="0.2">
      <c r="A7" s="9">
        <v>10</v>
      </c>
      <c r="B7" s="9">
        <v>137</v>
      </c>
    </row>
    <row r="8" spans="1:16" x14ac:dyDescent="0.2">
      <c r="A8" s="8">
        <v>5</v>
      </c>
      <c r="B8" s="8">
        <v>68</v>
      </c>
      <c r="L8" s="20" t="s">
        <v>48</v>
      </c>
      <c r="M8" s="16" t="s">
        <v>49</v>
      </c>
      <c r="N8" s="16"/>
      <c r="O8" s="16"/>
      <c r="P8" s="16"/>
    </row>
    <row r="9" spans="1:16" x14ac:dyDescent="0.2">
      <c r="A9" s="9">
        <v>5</v>
      </c>
      <c r="B9" s="9">
        <v>89</v>
      </c>
      <c r="L9" s="20" t="s">
        <v>50</v>
      </c>
      <c r="M9" s="16" t="s">
        <v>51</v>
      </c>
      <c r="N9" s="16"/>
      <c r="O9" s="16"/>
      <c r="P9" s="16"/>
    </row>
    <row r="10" spans="1:16" x14ac:dyDescent="0.2">
      <c r="A10" s="8">
        <v>1</v>
      </c>
      <c r="B10" s="8">
        <v>4</v>
      </c>
      <c r="C10"/>
      <c r="D10" t="s">
        <v>26</v>
      </c>
      <c r="E10"/>
      <c r="F10"/>
      <c r="G10"/>
      <c r="H10"/>
      <c r="I10"/>
      <c r="J10"/>
      <c r="K10"/>
      <c r="L10" s="20" t="s">
        <v>52</v>
      </c>
      <c r="M10" s="16" t="s">
        <v>53</v>
      </c>
      <c r="N10" s="16"/>
      <c r="O10" s="16"/>
      <c r="P10" s="16"/>
    </row>
    <row r="11" spans="1:16" ht="20" thickBot="1" x14ac:dyDescent="0.25">
      <c r="A11" s="9">
        <v>2</v>
      </c>
      <c r="B11" s="9">
        <v>32</v>
      </c>
      <c r="C11"/>
      <c r="D11"/>
      <c r="E11"/>
      <c r="F11"/>
      <c r="G11"/>
      <c r="H11"/>
      <c r="I11"/>
      <c r="J11"/>
      <c r="K11"/>
      <c r="L11" s="20" t="s">
        <v>54</v>
      </c>
      <c r="M11" s="16" t="s">
        <v>55</v>
      </c>
      <c r="N11" s="16"/>
      <c r="O11" s="16"/>
      <c r="P11" s="16"/>
    </row>
    <row r="12" spans="1:16" x14ac:dyDescent="0.2">
      <c r="A12" s="8">
        <v>9</v>
      </c>
      <c r="B12" s="8">
        <v>144</v>
      </c>
      <c r="C12" s="12"/>
      <c r="D12" s="11" t="s">
        <v>27</v>
      </c>
      <c r="E12" s="11"/>
      <c r="F12"/>
      <c r="G12"/>
      <c r="H12"/>
      <c r="I12"/>
      <c r="J12"/>
      <c r="K12"/>
      <c r="L12"/>
      <c r="M12" s="16"/>
      <c r="N12" s="16"/>
      <c r="O12" s="16"/>
      <c r="P12" s="16"/>
    </row>
    <row r="13" spans="1:16" x14ac:dyDescent="0.2">
      <c r="A13" s="9">
        <v>10</v>
      </c>
      <c r="B13" s="9">
        <v>156</v>
      </c>
      <c r="C13"/>
      <c r="D13" t="s">
        <v>28</v>
      </c>
      <c r="E13">
        <v>0.97851698170194268</v>
      </c>
      <c r="F13"/>
      <c r="G13"/>
      <c r="H13"/>
      <c r="I13"/>
      <c r="J13"/>
      <c r="K13"/>
      <c r="L13"/>
      <c r="M13" s="16"/>
      <c r="N13" s="16"/>
      <c r="O13" s="16"/>
      <c r="P13" s="16"/>
    </row>
    <row r="14" spans="1:16" x14ac:dyDescent="0.2">
      <c r="A14" s="8">
        <v>6</v>
      </c>
      <c r="B14" s="8">
        <v>93</v>
      </c>
      <c r="C14"/>
      <c r="D14" t="s">
        <v>29</v>
      </c>
      <c r="E14">
        <v>0.95749548347907998</v>
      </c>
      <c r="F14"/>
      <c r="G14"/>
      <c r="H14"/>
      <c r="I14"/>
      <c r="J14"/>
      <c r="K14"/>
      <c r="L14"/>
      <c r="M14" s="16"/>
      <c r="N14" s="16"/>
      <c r="O14" s="16"/>
      <c r="P14" s="16"/>
    </row>
    <row r="15" spans="1:16" x14ac:dyDescent="0.2">
      <c r="A15" s="9">
        <v>3</v>
      </c>
      <c r="B15" s="9">
        <v>36</v>
      </c>
      <c r="C15"/>
      <c r="D15" t="s">
        <v>30</v>
      </c>
      <c r="E15">
        <v>0.95650700635068653</v>
      </c>
      <c r="F15"/>
      <c r="G15"/>
      <c r="H15"/>
      <c r="I15"/>
      <c r="J15"/>
      <c r="K15"/>
      <c r="L15"/>
    </row>
    <row r="16" spans="1:16" x14ac:dyDescent="0.2">
      <c r="A16" s="8">
        <v>4</v>
      </c>
      <c r="B16" s="8">
        <v>72</v>
      </c>
      <c r="C16"/>
      <c r="D16" t="s">
        <v>31</v>
      </c>
      <c r="E16">
        <v>8.9135082012335634</v>
      </c>
      <c r="F16"/>
      <c r="G16"/>
      <c r="H16"/>
      <c r="I16"/>
      <c r="J16"/>
      <c r="K16"/>
      <c r="L16"/>
    </row>
    <row r="17" spans="1:12" ht="20" thickBot="1" x14ac:dyDescent="0.25">
      <c r="A17" s="9">
        <v>8</v>
      </c>
      <c r="B17" s="9">
        <v>100</v>
      </c>
      <c r="C17"/>
      <c r="D17" s="15" t="s">
        <v>32</v>
      </c>
      <c r="E17" s="15">
        <v>45</v>
      </c>
      <c r="F17"/>
      <c r="G17"/>
      <c r="H17"/>
      <c r="I17"/>
      <c r="J17"/>
      <c r="K17"/>
      <c r="L17"/>
    </row>
    <row r="18" spans="1:12" x14ac:dyDescent="0.2">
      <c r="A18" s="8">
        <v>7</v>
      </c>
      <c r="B18" s="8">
        <v>105</v>
      </c>
      <c r="C18"/>
      <c r="D18"/>
      <c r="E18"/>
      <c r="F18"/>
      <c r="G18"/>
      <c r="H18"/>
      <c r="I18"/>
      <c r="J18"/>
      <c r="K18"/>
      <c r="L18"/>
    </row>
    <row r="19" spans="1:12" ht="20" thickBot="1" x14ac:dyDescent="0.25">
      <c r="A19" s="9">
        <v>8</v>
      </c>
      <c r="B19" s="9">
        <v>131</v>
      </c>
      <c r="C19"/>
      <c r="D19" t="s">
        <v>33</v>
      </c>
      <c r="E19"/>
      <c r="F19"/>
      <c r="G19"/>
      <c r="H19"/>
      <c r="I19"/>
      <c r="J19"/>
      <c r="K19"/>
      <c r="L19"/>
    </row>
    <row r="20" spans="1:12" x14ac:dyDescent="0.2">
      <c r="A20" s="8">
        <v>10</v>
      </c>
      <c r="B20" s="8">
        <v>127</v>
      </c>
      <c r="C20" s="13"/>
      <c r="D20" s="10"/>
      <c r="E20" s="10" t="s">
        <v>38</v>
      </c>
      <c r="F20" s="10" t="s">
        <v>39</v>
      </c>
      <c r="G20" s="10" t="s">
        <v>40</v>
      </c>
      <c r="H20" s="10" t="s">
        <v>41</v>
      </c>
      <c r="I20" s="10" t="s">
        <v>42</v>
      </c>
      <c r="J20"/>
      <c r="K20"/>
      <c r="L20"/>
    </row>
    <row r="21" spans="1:12" x14ac:dyDescent="0.2">
      <c r="A21" s="9">
        <v>4</v>
      </c>
      <c r="B21" s="9">
        <v>57</v>
      </c>
      <c r="C21"/>
      <c r="D21" t="s">
        <v>34</v>
      </c>
      <c r="E21">
        <v>1</v>
      </c>
      <c r="F21">
        <v>76960.422976501315</v>
      </c>
      <c r="G21">
        <v>76960.422976501315</v>
      </c>
      <c r="H21">
        <v>968.65719597906741</v>
      </c>
      <c r="I21">
        <v>4.0090321186045718E-31</v>
      </c>
      <c r="J21"/>
      <c r="K21"/>
      <c r="L21"/>
    </row>
    <row r="22" spans="1:12" x14ac:dyDescent="0.2">
      <c r="A22" s="8">
        <v>5</v>
      </c>
      <c r="B22" s="8">
        <v>66</v>
      </c>
      <c r="C22"/>
      <c r="D22" t="s">
        <v>35</v>
      </c>
      <c r="E22">
        <v>43</v>
      </c>
      <c r="F22">
        <v>3416.3770234986932</v>
      </c>
      <c r="G22">
        <v>79.450628453457981</v>
      </c>
      <c r="H22"/>
      <c r="I22"/>
      <c r="J22"/>
      <c r="K22"/>
      <c r="L22"/>
    </row>
    <row r="23" spans="1:12" ht="20" thickBot="1" x14ac:dyDescent="0.25">
      <c r="A23" s="9">
        <v>7</v>
      </c>
      <c r="B23" s="9">
        <v>101</v>
      </c>
      <c r="C23"/>
      <c r="D23" s="15" t="s">
        <v>36</v>
      </c>
      <c r="E23" s="15">
        <v>44</v>
      </c>
      <c r="F23" s="15">
        <v>80376.800000000003</v>
      </c>
      <c r="G23" s="15"/>
      <c r="H23" s="15"/>
      <c r="I23" s="15"/>
      <c r="J23"/>
      <c r="K23"/>
      <c r="L23"/>
    </row>
    <row r="24" spans="1:12" ht="20" thickBot="1" x14ac:dyDescent="0.25">
      <c r="A24" s="8">
        <v>7</v>
      </c>
      <c r="B24" s="8">
        <v>109</v>
      </c>
      <c r="C24"/>
      <c r="D24"/>
      <c r="E24"/>
      <c r="F24"/>
      <c r="G24"/>
      <c r="H24"/>
      <c r="I24"/>
      <c r="J24"/>
      <c r="K24"/>
      <c r="L24"/>
    </row>
    <row r="25" spans="1:12" x14ac:dyDescent="0.2">
      <c r="A25" s="9">
        <v>5</v>
      </c>
      <c r="B25" s="9">
        <v>74</v>
      </c>
      <c r="C25" s="13"/>
      <c r="D25" s="10"/>
      <c r="E25" s="10" t="s">
        <v>43</v>
      </c>
      <c r="F25" s="10" t="s">
        <v>31</v>
      </c>
      <c r="G25" s="10" t="s">
        <v>44</v>
      </c>
      <c r="H25" s="10" t="s">
        <v>5</v>
      </c>
      <c r="I25" s="10" t="s">
        <v>45</v>
      </c>
      <c r="J25" s="10" t="s">
        <v>46</v>
      </c>
      <c r="K25" s="13"/>
      <c r="L25" s="13"/>
    </row>
    <row r="26" spans="1:12" x14ac:dyDescent="0.2">
      <c r="A26" s="8">
        <v>9</v>
      </c>
      <c r="B26" s="8">
        <v>134</v>
      </c>
      <c r="C26"/>
      <c r="D26" t="s">
        <v>37</v>
      </c>
      <c r="E26">
        <v>-0.58015665796347093</v>
      </c>
      <c r="F26">
        <v>2.8039410991838003</v>
      </c>
      <c r="G26">
        <v>-0.20690757667211657</v>
      </c>
      <c r="H26">
        <v>0.83705873176805357</v>
      </c>
      <c r="I26">
        <v>-6.2348427997817337</v>
      </c>
      <c r="J26">
        <v>5.0745294838547919</v>
      </c>
      <c r="K26"/>
      <c r="L26"/>
    </row>
    <row r="27" spans="1:12" ht="20" thickBot="1" x14ac:dyDescent="0.25">
      <c r="A27" s="9">
        <v>7</v>
      </c>
      <c r="B27" s="9">
        <v>112</v>
      </c>
      <c r="C27"/>
      <c r="D27" s="15" t="s">
        <v>25</v>
      </c>
      <c r="E27" s="15">
        <v>15.035248041775462</v>
      </c>
      <c r="F27" s="15">
        <v>0.48308721355584389</v>
      </c>
      <c r="G27" s="15">
        <v>31.123258119597111</v>
      </c>
      <c r="H27" s="15">
        <v>4.0090321186045718E-31</v>
      </c>
      <c r="I27" s="15">
        <v>14.061009826650686</v>
      </c>
      <c r="J27" s="15">
        <v>16.009486256900239</v>
      </c>
      <c r="K27"/>
      <c r="L27"/>
    </row>
    <row r="28" spans="1:12" x14ac:dyDescent="0.2">
      <c r="A28" s="8">
        <v>2</v>
      </c>
      <c r="B28" s="8">
        <v>18</v>
      </c>
      <c r="C28"/>
      <c r="D28"/>
      <c r="E28"/>
      <c r="F28"/>
      <c r="G28"/>
      <c r="H28"/>
      <c r="I28"/>
      <c r="J28"/>
      <c r="K28"/>
      <c r="L28"/>
    </row>
    <row r="29" spans="1:12" x14ac:dyDescent="0.2">
      <c r="A29" s="9">
        <v>5</v>
      </c>
      <c r="B29" s="9">
        <v>73</v>
      </c>
      <c r="C29"/>
      <c r="D29"/>
      <c r="E29"/>
      <c r="F29"/>
      <c r="G29"/>
      <c r="H29"/>
      <c r="I29"/>
      <c r="J29"/>
      <c r="K29"/>
      <c r="L29"/>
    </row>
    <row r="30" spans="1:12" x14ac:dyDescent="0.2">
      <c r="A30" s="8">
        <v>7</v>
      </c>
      <c r="B30" s="8">
        <v>111</v>
      </c>
      <c r="C30"/>
      <c r="D30"/>
      <c r="E30"/>
      <c r="F30"/>
      <c r="G30"/>
      <c r="H30"/>
      <c r="I30"/>
      <c r="J30"/>
      <c r="K30"/>
      <c r="L30"/>
    </row>
    <row r="31" spans="1:12" x14ac:dyDescent="0.2">
      <c r="A31" s="9">
        <v>6</v>
      </c>
      <c r="B31" s="9">
        <v>96</v>
      </c>
      <c r="D31"/>
      <c r="E31"/>
      <c r="F31"/>
      <c r="G31"/>
      <c r="H31"/>
      <c r="I31"/>
      <c r="J31"/>
      <c r="K31"/>
      <c r="L31"/>
    </row>
    <row r="32" spans="1:12" x14ac:dyDescent="0.2">
      <c r="A32" s="8">
        <v>8</v>
      </c>
      <c r="B32" s="8">
        <v>123</v>
      </c>
      <c r="D32"/>
      <c r="E32"/>
      <c r="F32"/>
      <c r="G32"/>
      <c r="H32"/>
      <c r="I32"/>
      <c r="J32"/>
      <c r="K32"/>
      <c r="L32"/>
    </row>
    <row r="33" spans="1:12" x14ac:dyDescent="0.2">
      <c r="A33" s="9">
        <v>5</v>
      </c>
      <c r="B33" s="9">
        <v>90</v>
      </c>
      <c r="D33" s="13"/>
      <c r="E33" s="13"/>
      <c r="F33" s="13"/>
      <c r="G33"/>
      <c r="H33"/>
      <c r="I33"/>
      <c r="J33"/>
      <c r="K33"/>
      <c r="L33"/>
    </row>
    <row r="34" spans="1:12" x14ac:dyDescent="0.2">
      <c r="A34" s="8">
        <v>2</v>
      </c>
      <c r="B34" s="8">
        <v>20</v>
      </c>
      <c r="D34"/>
      <c r="E34"/>
      <c r="F34"/>
      <c r="G34"/>
      <c r="H34"/>
      <c r="I34"/>
      <c r="J34"/>
      <c r="K34"/>
      <c r="L34"/>
    </row>
    <row r="35" spans="1:12" x14ac:dyDescent="0.2">
      <c r="A35" s="9">
        <v>2</v>
      </c>
      <c r="B35" s="9">
        <v>28</v>
      </c>
      <c r="D35"/>
      <c r="E35"/>
      <c r="F35"/>
      <c r="G35"/>
      <c r="H35"/>
      <c r="I35"/>
      <c r="J35"/>
      <c r="K35"/>
      <c r="L35"/>
    </row>
    <row r="36" spans="1:12" x14ac:dyDescent="0.2">
      <c r="A36" s="8">
        <v>1</v>
      </c>
      <c r="B36" s="8">
        <v>3</v>
      </c>
      <c r="D36"/>
      <c r="E36"/>
      <c r="F36"/>
      <c r="G36"/>
      <c r="H36"/>
      <c r="I36"/>
      <c r="J36"/>
      <c r="K36"/>
      <c r="L36"/>
    </row>
    <row r="37" spans="1:12" x14ac:dyDescent="0.2">
      <c r="A37" s="9">
        <v>4</v>
      </c>
      <c r="B37" s="9">
        <v>57</v>
      </c>
      <c r="D37"/>
      <c r="E37"/>
      <c r="F37"/>
      <c r="G37"/>
      <c r="H37"/>
      <c r="I37"/>
      <c r="J37"/>
      <c r="K37"/>
      <c r="L37"/>
    </row>
    <row r="38" spans="1:12" x14ac:dyDescent="0.2">
      <c r="A38" s="8">
        <v>5</v>
      </c>
      <c r="B38" s="8">
        <v>86</v>
      </c>
      <c r="D38"/>
      <c r="E38"/>
      <c r="F38"/>
      <c r="G38"/>
      <c r="H38"/>
      <c r="I38"/>
      <c r="J38"/>
      <c r="K38"/>
      <c r="L38"/>
    </row>
    <row r="39" spans="1:12" x14ac:dyDescent="0.2">
      <c r="A39" s="9">
        <v>9</v>
      </c>
      <c r="B39" s="9">
        <v>132</v>
      </c>
      <c r="D39"/>
      <c r="E39"/>
      <c r="F39"/>
      <c r="G39"/>
      <c r="H39"/>
      <c r="I39"/>
      <c r="J39"/>
      <c r="K39"/>
      <c r="L39"/>
    </row>
    <row r="40" spans="1:12" x14ac:dyDescent="0.2">
      <c r="A40" s="8">
        <v>7</v>
      </c>
      <c r="B40" s="8">
        <v>112</v>
      </c>
      <c r="D40"/>
      <c r="E40"/>
      <c r="F40"/>
      <c r="G40"/>
      <c r="H40"/>
      <c r="I40"/>
      <c r="J40"/>
      <c r="K40"/>
      <c r="L40"/>
    </row>
    <row r="41" spans="1:12" x14ac:dyDescent="0.2">
      <c r="A41" s="9">
        <v>1</v>
      </c>
      <c r="B41" s="9">
        <v>27</v>
      </c>
      <c r="D41"/>
      <c r="E41"/>
      <c r="F41"/>
      <c r="G41"/>
      <c r="H41"/>
      <c r="I41"/>
      <c r="J41"/>
      <c r="K41"/>
      <c r="L41"/>
    </row>
    <row r="42" spans="1:12" x14ac:dyDescent="0.2">
      <c r="A42" s="8">
        <v>9</v>
      </c>
      <c r="B42" s="8">
        <v>131</v>
      </c>
      <c r="D42"/>
      <c r="E42"/>
      <c r="F42"/>
      <c r="G42"/>
      <c r="H42"/>
      <c r="I42"/>
      <c r="J42"/>
      <c r="K42"/>
      <c r="L42"/>
    </row>
    <row r="43" spans="1:12" x14ac:dyDescent="0.2">
      <c r="A43" s="9">
        <v>2</v>
      </c>
      <c r="B43" s="9">
        <v>34</v>
      </c>
      <c r="D43"/>
      <c r="E43"/>
      <c r="F43"/>
      <c r="G43"/>
      <c r="H43"/>
      <c r="I43"/>
      <c r="J43"/>
      <c r="K43"/>
      <c r="L43"/>
    </row>
    <row r="44" spans="1:12" x14ac:dyDescent="0.2">
      <c r="A44" s="8">
        <v>2</v>
      </c>
      <c r="B44" s="8">
        <v>27</v>
      </c>
      <c r="D44"/>
      <c r="E44"/>
      <c r="F44"/>
      <c r="G44"/>
      <c r="H44"/>
      <c r="I44"/>
      <c r="J44"/>
      <c r="K44"/>
      <c r="L44"/>
    </row>
    <row r="45" spans="1:12" x14ac:dyDescent="0.2">
      <c r="A45" s="9">
        <v>4</v>
      </c>
      <c r="B45" s="9">
        <v>61</v>
      </c>
      <c r="D45"/>
      <c r="E45"/>
      <c r="F45"/>
      <c r="G45"/>
      <c r="H45"/>
      <c r="I45"/>
      <c r="J45"/>
      <c r="K45"/>
      <c r="L45"/>
    </row>
    <row r="46" spans="1:12" x14ac:dyDescent="0.2">
      <c r="A46" s="8">
        <v>5</v>
      </c>
      <c r="B46" s="8">
        <v>77</v>
      </c>
      <c r="D46"/>
      <c r="E46"/>
      <c r="F46"/>
      <c r="G46"/>
      <c r="H46"/>
      <c r="I46"/>
      <c r="J46"/>
      <c r="K46"/>
      <c r="L46"/>
    </row>
    <row r="47" spans="1:12" x14ac:dyDescent="0.2">
      <c r="D47"/>
      <c r="E47"/>
      <c r="F47"/>
      <c r="G47"/>
      <c r="H47"/>
      <c r="I47"/>
      <c r="J47"/>
      <c r="K47"/>
      <c r="L47"/>
    </row>
    <row r="48" spans="1:12" x14ac:dyDescent="0.2">
      <c r="D48"/>
      <c r="E48"/>
      <c r="F48"/>
      <c r="G48"/>
      <c r="H48"/>
      <c r="I48"/>
      <c r="J48"/>
      <c r="K48"/>
      <c r="L48"/>
    </row>
    <row r="49" spans="4:12" x14ac:dyDescent="0.2">
      <c r="D49"/>
      <c r="E49"/>
      <c r="F49"/>
      <c r="G49"/>
      <c r="H49"/>
      <c r="I49"/>
      <c r="J49"/>
      <c r="K49"/>
      <c r="L49"/>
    </row>
    <row r="50" spans="4:12" x14ac:dyDescent="0.2">
      <c r="D50"/>
      <c r="E50"/>
      <c r="F50"/>
      <c r="G50"/>
      <c r="H50"/>
      <c r="I50"/>
      <c r="J50"/>
      <c r="K50"/>
      <c r="L50"/>
    </row>
    <row r="51" spans="4:12" x14ac:dyDescent="0.2">
      <c r="D51"/>
      <c r="E51"/>
      <c r="F51"/>
      <c r="G51"/>
      <c r="H51"/>
      <c r="I51"/>
      <c r="J51"/>
      <c r="K51"/>
      <c r="L51"/>
    </row>
    <row r="52" spans="4:12" x14ac:dyDescent="0.2">
      <c r="D52"/>
      <c r="E52"/>
      <c r="F52"/>
      <c r="G52"/>
      <c r="H52"/>
      <c r="I52"/>
      <c r="J52"/>
      <c r="K52"/>
      <c r="L52"/>
    </row>
    <row r="53" spans="4:12" x14ac:dyDescent="0.2">
      <c r="D53"/>
      <c r="E53"/>
      <c r="F53"/>
      <c r="G53"/>
      <c r="H53"/>
      <c r="I53"/>
      <c r="J53"/>
      <c r="K53"/>
      <c r="L53"/>
    </row>
    <row r="54" spans="4:12" x14ac:dyDescent="0.2">
      <c r="D54"/>
      <c r="E54"/>
      <c r="F54"/>
      <c r="G54"/>
      <c r="H54"/>
      <c r="I54"/>
      <c r="J54"/>
      <c r="K54"/>
      <c r="L54"/>
    </row>
    <row r="55" spans="4:12" x14ac:dyDescent="0.2">
      <c r="D55"/>
      <c r="E55"/>
      <c r="F55"/>
      <c r="G55"/>
      <c r="H55"/>
      <c r="I55"/>
      <c r="J55"/>
      <c r="K55"/>
      <c r="L55"/>
    </row>
    <row r="56" spans="4:12" x14ac:dyDescent="0.2">
      <c r="D56"/>
      <c r="E56"/>
      <c r="F56"/>
      <c r="G56"/>
      <c r="H56"/>
      <c r="I56"/>
      <c r="J56"/>
      <c r="K56"/>
      <c r="L56"/>
    </row>
    <row r="57" spans="4:12" x14ac:dyDescent="0.2">
      <c r="D57"/>
      <c r="E57"/>
      <c r="F57"/>
      <c r="G57"/>
      <c r="H57"/>
      <c r="I57"/>
      <c r="J57"/>
      <c r="K57"/>
      <c r="L57"/>
    </row>
    <row r="58" spans="4:12" x14ac:dyDescent="0.2">
      <c r="D58"/>
      <c r="E58"/>
      <c r="F58"/>
      <c r="G58"/>
      <c r="H58"/>
      <c r="I58"/>
      <c r="J58"/>
      <c r="K58"/>
      <c r="L58"/>
    </row>
    <row r="59" spans="4:12" x14ac:dyDescent="0.2">
      <c r="D59"/>
      <c r="E59"/>
      <c r="F59"/>
      <c r="G59"/>
      <c r="H59"/>
      <c r="I59"/>
      <c r="J59"/>
      <c r="K59"/>
      <c r="L59"/>
    </row>
    <row r="60" spans="4:12" x14ac:dyDescent="0.2">
      <c r="D60"/>
      <c r="E60"/>
      <c r="F60"/>
      <c r="G60"/>
      <c r="H60"/>
      <c r="I60"/>
      <c r="J60"/>
      <c r="K60"/>
      <c r="L60"/>
    </row>
    <row r="61" spans="4:12" x14ac:dyDescent="0.2">
      <c r="D61"/>
      <c r="E61"/>
      <c r="F61"/>
      <c r="G61"/>
      <c r="H61"/>
      <c r="I61"/>
      <c r="J61"/>
      <c r="K61"/>
      <c r="L61"/>
    </row>
    <row r="62" spans="4:12" x14ac:dyDescent="0.2">
      <c r="D62"/>
      <c r="E62"/>
      <c r="F62"/>
      <c r="G62"/>
      <c r="H62"/>
      <c r="I62"/>
      <c r="J62"/>
      <c r="K62"/>
      <c r="L62"/>
    </row>
    <row r="63" spans="4:12" x14ac:dyDescent="0.2">
      <c r="D63"/>
      <c r="E63"/>
      <c r="F63"/>
      <c r="G63"/>
      <c r="H63"/>
      <c r="I63"/>
      <c r="J63"/>
      <c r="K63"/>
      <c r="L63"/>
    </row>
    <row r="64" spans="4:12" x14ac:dyDescent="0.2">
      <c r="D64"/>
      <c r="E64"/>
      <c r="F64"/>
      <c r="G64"/>
      <c r="H64"/>
      <c r="I64"/>
      <c r="J64"/>
      <c r="K64"/>
      <c r="L64"/>
    </row>
    <row r="65" spans="4:12" x14ac:dyDescent="0.2">
      <c r="D65"/>
      <c r="E65"/>
      <c r="F65"/>
      <c r="G65"/>
      <c r="H65"/>
      <c r="I65"/>
      <c r="J65"/>
      <c r="K65"/>
      <c r="L65"/>
    </row>
    <row r="66" spans="4:12" x14ac:dyDescent="0.2">
      <c r="D66"/>
      <c r="E66"/>
      <c r="F66"/>
      <c r="G66"/>
      <c r="H66"/>
      <c r="I66"/>
      <c r="J66"/>
      <c r="K66"/>
      <c r="L66"/>
    </row>
    <row r="67" spans="4:12" x14ac:dyDescent="0.2">
      <c r="D67"/>
      <c r="E67"/>
      <c r="F67"/>
      <c r="G67"/>
      <c r="H67"/>
      <c r="I67"/>
      <c r="J67"/>
      <c r="K67"/>
      <c r="L67"/>
    </row>
    <row r="68" spans="4:12" x14ac:dyDescent="0.2">
      <c r="D68"/>
      <c r="E68"/>
      <c r="F68"/>
      <c r="G68"/>
      <c r="H68"/>
      <c r="I68"/>
      <c r="J68"/>
      <c r="K68"/>
      <c r="L68"/>
    </row>
    <row r="69" spans="4:12" x14ac:dyDescent="0.2">
      <c r="D69"/>
      <c r="E69"/>
      <c r="F69"/>
      <c r="G69"/>
      <c r="H69"/>
      <c r="I69"/>
      <c r="J69"/>
      <c r="K69"/>
      <c r="L69"/>
    </row>
    <row r="70" spans="4:12" x14ac:dyDescent="0.2">
      <c r="D70"/>
      <c r="E70"/>
      <c r="F70"/>
      <c r="G70"/>
      <c r="H70"/>
      <c r="I70"/>
      <c r="J70"/>
      <c r="K70"/>
      <c r="L70"/>
    </row>
    <row r="71" spans="4:12" x14ac:dyDescent="0.2">
      <c r="D71"/>
      <c r="E71"/>
      <c r="F71"/>
      <c r="G71"/>
      <c r="H71"/>
      <c r="I71"/>
      <c r="J71"/>
      <c r="K71"/>
      <c r="L71"/>
    </row>
    <row r="72" spans="4:12" x14ac:dyDescent="0.2">
      <c r="D72"/>
      <c r="E72"/>
      <c r="F72"/>
      <c r="G72"/>
      <c r="H72"/>
      <c r="I72"/>
      <c r="J72"/>
      <c r="K72"/>
      <c r="L72"/>
    </row>
    <row r="73" spans="4:12" x14ac:dyDescent="0.2">
      <c r="D73"/>
      <c r="E73"/>
      <c r="F73"/>
      <c r="G73"/>
      <c r="H73"/>
      <c r="I73"/>
      <c r="J73"/>
      <c r="K73"/>
      <c r="L73"/>
    </row>
    <row r="74" spans="4:12" x14ac:dyDescent="0.2">
      <c r="D74"/>
      <c r="E74"/>
      <c r="F74"/>
      <c r="G74"/>
      <c r="H74"/>
      <c r="I74"/>
      <c r="J74"/>
      <c r="K74"/>
      <c r="L74"/>
    </row>
    <row r="75" spans="4:12" x14ac:dyDescent="0.2">
      <c r="D75"/>
      <c r="E75"/>
      <c r="F75"/>
      <c r="G75"/>
      <c r="H75"/>
      <c r="I75"/>
      <c r="J75"/>
      <c r="K75"/>
      <c r="L75"/>
    </row>
    <row r="76" spans="4:12" x14ac:dyDescent="0.2">
      <c r="D76"/>
      <c r="E76"/>
      <c r="F76"/>
      <c r="G76"/>
      <c r="H76"/>
      <c r="I76"/>
      <c r="J76"/>
      <c r="K76"/>
      <c r="L76"/>
    </row>
    <row r="77" spans="4:12" x14ac:dyDescent="0.2">
      <c r="D77"/>
      <c r="E77"/>
      <c r="F77"/>
      <c r="G77"/>
      <c r="H77"/>
      <c r="I77"/>
      <c r="J77"/>
      <c r="K77"/>
      <c r="L77"/>
    </row>
    <row r="78" spans="4:12" x14ac:dyDescent="0.2">
      <c r="D78"/>
      <c r="E78"/>
      <c r="F78"/>
      <c r="G78"/>
      <c r="H78"/>
      <c r="I78"/>
      <c r="J78"/>
      <c r="K78"/>
      <c r="L7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5D53-E55C-354A-9947-14903180F72A}">
  <dimension ref="A1:M54"/>
  <sheetViews>
    <sheetView tabSelected="1" zoomScale="50" workbookViewId="0">
      <selection activeCell="A54" sqref="A54"/>
    </sheetView>
  </sheetViews>
  <sheetFormatPr baseColWidth="10" defaultRowHeight="19" x14ac:dyDescent="0.2"/>
  <cols>
    <col min="1" max="1" width="24.6640625" style="7" customWidth="1"/>
    <col min="2" max="2" width="25.33203125" style="7" customWidth="1"/>
    <col min="4" max="4" width="15.33203125" customWidth="1"/>
    <col min="5" max="5" width="14.33203125" customWidth="1"/>
    <col min="6" max="6" width="15" customWidth="1"/>
    <col min="9" max="9" width="13.1640625" customWidth="1"/>
    <col min="10" max="10" width="12.1640625" customWidth="1"/>
    <col min="11" max="11" width="12.6640625" customWidth="1"/>
    <col min="12" max="12" width="14.1640625" customWidth="1"/>
  </cols>
  <sheetData>
    <row r="1" spans="1:13" ht="60" x14ac:dyDescent="0.2">
      <c r="A1" s="14" t="s">
        <v>25</v>
      </c>
      <c r="B1" s="14" t="s">
        <v>24</v>
      </c>
    </row>
    <row r="2" spans="1:13" x14ac:dyDescent="0.2">
      <c r="A2" s="8">
        <v>2</v>
      </c>
      <c r="B2" s="8">
        <v>20</v>
      </c>
    </row>
    <row r="3" spans="1:13" x14ac:dyDescent="0.2">
      <c r="A3" s="9">
        <v>4</v>
      </c>
      <c r="B3" s="9">
        <v>60</v>
      </c>
    </row>
    <row r="4" spans="1:13" x14ac:dyDescent="0.2">
      <c r="A4" s="8">
        <v>3</v>
      </c>
      <c r="B4" s="8">
        <v>46</v>
      </c>
    </row>
    <row r="5" spans="1:13" x14ac:dyDescent="0.2">
      <c r="A5" s="9">
        <v>2</v>
      </c>
      <c r="B5" s="9">
        <v>41</v>
      </c>
    </row>
    <row r="6" spans="1:13" x14ac:dyDescent="0.2">
      <c r="A6" s="8">
        <v>1</v>
      </c>
      <c r="B6" s="8">
        <v>12</v>
      </c>
      <c r="L6" s="20" t="s">
        <v>48</v>
      </c>
      <c r="M6" s="25" t="s">
        <v>59</v>
      </c>
    </row>
    <row r="7" spans="1:13" x14ac:dyDescent="0.2">
      <c r="A7" s="9">
        <v>10</v>
      </c>
      <c r="B7" s="9">
        <v>137</v>
      </c>
      <c r="L7" s="20" t="s">
        <v>50</v>
      </c>
      <c r="M7" s="25" t="s">
        <v>60</v>
      </c>
    </row>
    <row r="8" spans="1:13" x14ac:dyDescent="0.2">
      <c r="A8" s="8">
        <v>5</v>
      </c>
      <c r="B8" s="8">
        <v>68</v>
      </c>
      <c r="L8" s="20" t="s">
        <v>52</v>
      </c>
      <c r="M8" s="25" t="s">
        <v>61</v>
      </c>
    </row>
    <row r="9" spans="1:13" x14ac:dyDescent="0.2">
      <c r="A9" s="9">
        <v>5</v>
      </c>
      <c r="B9" s="9">
        <v>89</v>
      </c>
    </row>
    <row r="10" spans="1:13" x14ac:dyDescent="0.2">
      <c r="A10" s="8">
        <v>1</v>
      </c>
      <c r="B10" s="8">
        <v>4</v>
      </c>
    </row>
    <row r="11" spans="1:13" x14ac:dyDescent="0.2">
      <c r="A11" s="9">
        <v>2</v>
      </c>
      <c r="B11" s="9">
        <v>32</v>
      </c>
    </row>
    <row r="12" spans="1:13" x14ac:dyDescent="0.2">
      <c r="A12" s="8">
        <v>9</v>
      </c>
      <c r="B12" s="8">
        <v>144</v>
      </c>
    </row>
    <row r="13" spans="1:13" x14ac:dyDescent="0.2">
      <c r="A13" s="9">
        <v>10</v>
      </c>
      <c r="B13" s="9">
        <v>156</v>
      </c>
    </row>
    <row r="14" spans="1:13" x14ac:dyDescent="0.2">
      <c r="A14" s="8">
        <v>6</v>
      </c>
      <c r="B14" s="8">
        <v>93</v>
      </c>
    </row>
    <row r="15" spans="1:13" x14ac:dyDescent="0.2">
      <c r="A15" s="9">
        <v>3</v>
      </c>
      <c r="B15" s="9">
        <v>36</v>
      </c>
    </row>
    <row r="16" spans="1:13" x14ac:dyDescent="0.2">
      <c r="A16" s="8">
        <v>4</v>
      </c>
      <c r="B16" s="8">
        <v>72</v>
      </c>
    </row>
    <row r="17" spans="1:5" x14ac:dyDescent="0.2">
      <c r="A17" s="9">
        <v>8</v>
      </c>
      <c r="B17" s="9">
        <v>100</v>
      </c>
    </row>
    <row r="18" spans="1:5" x14ac:dyDescent="0.2">
      <c r="A18" s="8">
        <v>7</v>
      </c>
      <c r="B18" s="8">
        <v>105</v>
      </c>
    </row>
    <row r="19" spans="1:5" x14ac:dyDescent="0.2">
      <c r="A19" s="9">
        <v>8</v>
      </c>
      <c r="B19" s="9">
        <v>131</v>
      </c>
    </row>
    <row r="20" spans="1:5" x14ac:dyDescent="0.2">
      <c r="A20" s="8">
        <v>10</v>
      </c>
      <c r="B20" s="8">
        <v>127</v>
      </c>
    </row>
    <row r="21" spans="1:5" x14ac:dyDescent="0.2">
      <c r="A21" s="9">
        <v>4</v>
      </c>
      <c r="B21" s="9">
        <v>57</v>
      </c>
    </row>
    <row r="22" spans="1:5" x14ac:dyDescent="0.2">
      <c r="A22" s="8">
        <v>5</v>
      </c>
      <c r="B22" s="8">
        <v>66</v>
      </c>
    </row>
    <row r="23" spans="1:5" x14ac:dyDescent="0.2">
      <c r="A23" s="9">
        <v>7</v>
      </c>
      <c r="B23" s="9">
        <v>101</v>
      </c>
    </row>
    <row r="24" spans="1:5" x14ac:dyDescent="0.2">
      <c r="A24" s="8">
        <v>7</v>
      </c>
      <c r="B24" s="8">
        <v>109</v>
      </c>
    </row>
    <row r="25" spans="1:5" x14ac:dyDescent="0.2">
      <c r="A25" s="9">
        <v>5</v>
      </c>
      <c r="B25" s="9">
        <v>74</v>
      </c>
    </row>
    <row r="26" spans="1:5" x14ac:dyDescent="0.2">
      <c r="A26" s="8">
        <v>9</v>
      </c>
      <c r="B26" s="8">
        <v>134</v>
      </c>
      <c r="D26" t="s">
        <v>26</v>
      </c>
    </row>
    <row r="27" spans="1:5" ht="20" thickBot="1" x14ac:dyDescent="0.25">
      <c r="A27" s="9">
        <v>7</v>
      </c>
      <c r="B27" s="9">
        <v>112</v>
      </c>
    </row>
    <row r="28" spans="1:5" x14ac:dyDescent="0.2">
      <c r="A28" s="8">
        <v>2</v>
      </c>
      <c r="B28" s="8">
        <v>18</v>
      </c>
      <c r="D28" s="24" t="s">
        <v>27</v>
      </c>
      <c r="E28" s="24"/>
    </row>
    <row r="29" spans="1:5" x14ac:dyDescent="0.2">
      <c r="A29" s="9">
        <v>5</v>
      </c>
      <c r="B29" s="9">
        <v>73</v>
      </c>
      <c r="D29" s="21" t="s">
        <v>28</v>
      </c>
      <c r="E29" s="21">
        <v>0.97851698170194268</v>
      </c>
    </row>
    <row r="30" spans="1:5" x14ac:dyDescent="0.2">
      <c r="A30" s="8">
        <v>7</v>
      </c>
      <c r="B30" s="8">
        <v>111</v>
      </c>
      <c r="D30" s="21" t="s">
        <v>29</v>
      </c>
      <c r="E30" s="21">
        <v>0.95749548347907998</v>
      </c>
    </row>
    <row r="31" spans="1:5" x14ac:dyDescent="0.2">
      <c r="A31" s="9">
        <v>6</v>
      </c>
      <c r="B31" s="9">
        <v>96</v>
      </c>
      <c r="D31" s="21" t="s">
        <v>30</v>
      </c>
      <c r="E31" s="21">
        <v>0.95650700635068653</v>
      </c>
    </row>
    <row r="32" spans="1:5" x14ac:dyDescent="0.2">
      <c r="A32" s="8">
        <v>8</v>
      </c>
      <c r="B32" s="8">
        <v>123</v>
      </c>
      <c r="D32" s="21" t="s">
        <v>31</v>
      </c>
      <c r="E32" s="21">
        <v>8.9135082012335634</v>
      </c>
    </row>
    <row r="33" spans="1:12" ht="20" thickBot="1" x14ac:dyDescent="0.25">
      <c r="A33" s="9">
        <v>5</v>
      </c>
      <c r="B33" s="9">
        <v>90</v>
      </c>
      <c r="D33" s="22" t="s">
        <v>32</v>
      </c>
      <c r="E33" s="22">
        <v>45</v>
      </c>
    </row>
    <row r="34" spans="1:12" x14ac:dyDescent="0.2">
      <c r="A34" s="8">
        <v>2</v>
      </c>
      <c r="B34" s="8">
        <v>20</v>
      </c>
    </row>
    <row r="35" spans="1:12" ht="20" thickBot="1" x14ac:dyDescent="0.25">
      <c r="A35" s="9">
        <v>2</v>
      </c>
      <c r="B35" s="9">
        <v>28</v>
      </c>
      <c r="D35" t="s">
        <v>33</v>
      </c>
    </row>
    <row r="36" spans="1:12" x14ac:dyDescent="0.2">
      <c r="A36" s="8">
        <v>1</v>
      </c>
      <c r="B36" s="8">
        <v>3</v>
      </c>
      <c r="D36" s="23"/>
      <c r="E36" s="23" t="s">
        <v>38</v>
      </c>
      <c r="F36" s="23" t="s">
        <v>39</v>
      </c>
      <c r="G36" s="23" t="s">
        <v>40</v>
      </c>
      <c r="H36" s="23" t="s">
        <v>41</v>
      </c>
      <c r="I36" s="23" t="s">
        <v>42</v>
      </c>
    </row>
    <row r="37" spans="1:12" x14ac:dyDescent="0.2">
      <c r="A37" s="9">
        <v>4</v>
      </c>
      <c r="B37" s="9">
        <v>57</v>
      </c>
      <c r="D37" s="21" t="s">
        <v>34</v>
      </c>
      <c r="E37" s="21">
        <v>1</v>
      </c>
      <c r="F37" s="21">
        <v>76960.422976501315</v>
      </c>
      <c r="G37" s="21">
        <v>76960.422976501315</v>
      </c>
      <c r="H37" s="21">
        <v>968.65719597906741</v>
      </c>
      <c r="I37" s="21">
        <v>4.0090321186045718E-31</v>
      </c>
    </row>
    <row r="38" spans="1:12" x14ac:dyDescent="0.2">
      <c r="A38" s="8">
        <v>5</v>
      </c>
      <c r="B38" s="8">
        <v>86</v>
      </c>
      <c r="D38" s="21" t="s">
        <v>35</v>
      </c>
      <c r="E38" s="21">
        <v>43</v>
      </c>
      <c r="F38" s="21">
        <v>3416.3770234986932</v>
      </c>
      <c r="G38" s="21">
        <v>79.450628453457981</v>
      </c>
      <c r="H38" s="21"/>
      <c r="I38" s="21"/>
    </row>
    <row r="39" spans="1:12" ht="20" thickBot="1" x14ac:dyDescent="0.25">
      <c r="A39" s="9">
        <v>9</v>
      </c>
      <c r="B39" s="9">
        <v>132</v>
      </c>
      <c r="D39" s="22" t="s">
        <v>36</v>
      </c>
      <c r="E39" s="22">
        <v>44</v>
      </c>
      <c r="F39" s="22">
        <v>80376.800000000003</v>
      </c>
      <c r="G39" s="22"/>
      <c r="H39" s="22"/>
      <c r="I39" s="22"/>
    </row>
    <row r="40" spans="1:12" ht="20" thickBot="1" x14ac:dyDescent="0.25">
      <c r="A40" s="8">
        <v>7</v>
      </c>
      <c r="B40" s="8">
        <v>112</v>
      </c>
    </row>
    <row r="41" spans="1:12" x14ac:dyDescent="0.2">
      <c r="A41" s="9">
        <v>1</v>
      </c>
      <c r="B41" s="9">
        <v>27</v>
      </c>
      <c r="D41" s="23"/>
      <c r="E41" s="23" t="s">
        <v>43</v>
      </c>
      <c r="F41" s="23" t="s">
        <v>31</v>
      </c>
      <c r="G41" s="23" t="s">
        <v>44</v>
      </c>
      <c r="H41" s="23" t="s">
        <v>5</v>
      </c>
      <c r="I41" s="23" t="s">
        <v>45</v>
      </c>
      <c r="J41" s="23" t="s">
        <v>46</v>
      </c>
      <c r="K41" s="23" t="s">
        <v>56</v>
      </c>
      <c r="L41" s="23" t="s">
        <v>57</v>
      </c>
    </row>
    <row r="42" spans="1:12" x14ac:dyDescent="0.2">
      <c r="A42" s="8">
        <v>9</v>
      </c>
      <c r="B42" s="8">
        <v>131</v>
      </c>
      <c r="D42" s="21" t="s">
        <v>37</v>
      </c>
      <c r="E42" s="21">
        <v>-0.58015665796347093</v>
      </c>
      <c r="F42" s="21">
        <v>2.8039410991838003</v>
      </c>
      <c r="G42" s="21">
        <v>-0.20690757667211657</v>
      </c>
      <c r="H42" s="21">
        <v>0.83705873176805357</v>
      </c>
      <c r="I42" s="21">
        <v>-6.2348427997817337</v>
      </c>
      <c r="J42" s="21">
        <v>5.0745294838547919</v>
      </c>
      <c r="K42" s="21">
        <v>-5.2937798933068283</v>
      </c>
      <c r="L42" s="21">
        <v>4.1334665773798864</v>
      </c>
    </row>
    <row r="43" spans="1:12" ht="20" thickBot="1" x14ac:dyDescent="0.25">
      <c r="A43" s="9">
        <v>2</v>
      </c>
      <c r="B43" s="9">
        <v>34</v>
      </c>
      <c r="D43" s="22" t="s">
        <v>58</v>
      </c>
      <c r="E43" s="22">
        <v>15.035248041775462</v>
      </c>
      <c r="F43" s="22">
        <v>0.48308721355584389</v>
      </c>
      <c r="G43" s="22">
        <v>31.123258119597111</v>
      </c>
      <c r="H43" s="22">
        <v>4.0090321186045718E-31</v>
      </c>
      <c r="I43" s="22">
        <v>14.061009826650686</v>
      </c>
      <c r="J43" s="22">
        <v>16.009486256900239</v>
      </c>
      <c r="K43" s="22">
        <v>14.223144279974994</v>
      </c>
      <c r="L43" s="22">
        <v>15.847351803575931</v>
      </c>
    </row>
    <row r="44" spans="1:12" x14ac:dyDescent="0.2">
      <c r="A44" s="8">
        <v>2</v>
      </c>
      <c r="B44" s="8">
        <v>27</v>
      </c>
    </row>
    <row r="45" spans="1:12" x14ac:dyDescent="0.2">
      <c r="A45" s="9">
        <v>4</v>
      </c>
      <c r="B45" s="9">
        <v>61</v>
      </c>
    </row>
    <row r="46" spans="1:12" x14ac:dyDescent="0.2">
      <c r="A46" s="8">
        <v>5</v>
      </c>
      <c r="B46" s="8">
        <v>77</v>
      </c>
      <c r="I46" t="s">
        <v>63</v>
      </c>
    </row>
    <row r="54" spans="1:1" x14ac:dyDescent="0.2">
      <c r="A54" s="7" t="s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</dc:creator>
  <cp:lastModifiedBy>Sanchit</cp:lastModifiedBy>
  <dcterms:created xsi:type="dcterms:W3CDTF">2024-04-05T10:43:18Z</dcterms:created>
  <dcterms:modified xsi:type="dcterms:W3CDTF">2024-04-08T18:22:12Z</dcterms:modified>
</cp:coreProperties>
</file>