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4740" windowWidth="15600" windowHeight="10032" activeTab="2"/>
  </bookViews>
  <sheets>
    <sheet name="Business Problem" sheetId="8" r:id="rId1"/>
    <sheet name="Model Equation" sheetId="9" r:id="rId2"/>
    <sheet name="Gains Table - Dev &amp; Val Sample" sheetId="5" r:id="rId3"/>
  </sheets>
  <calcPr calcId="145621"/>
</workbook>
</file>

<file path=xl/calcChain.xml><?xml version="1.0" encoding="utf-8"?>
<calcChain xmlns="http://schemas.openxmlformats.org/spreadsheetml/2006/main">
  <c r="G14" i="5" l="1"/>
  <c r="D12" i="9" l="1"/>
  <c r="D11" i="9"/>
  <c r="D10" i="9"/>
  <c r="D9" i="9"/>
  <c r="D8" i="9"/>
  <c r="D7" i="9"/>
  <c r="D6" i="9"/>
  <c r="D5" i="9"/>
  <c r="D4" i="9"/>
  <c r="E29" i="5" l="1"/>
  <c r="J20" i="5" s="1"/>
  <c r="D29" i="5"/>
  <c r="H23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H8" i="5"/>
  <c r="G11" i="5"/>
  <c r="D14" i="5"/>
  <c r="H6" i="5" s="1"/>
  <c r="E14" i="5"/>
  <c r="J8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F12" i="5"/>
  <c r="G12" i="5" s="1"/>
  <c r="F13" i="5"/>
  <c r="G13" i="5" s="1"/>
  <c r="F4" i="5"/>
  <c r="H13" i="5" l="1"/>
  <c r="H5" i="5"/>
  <c r="H12" i="5"/>
  <c r="J11" i="5"/>
  <c r="H9" i="5"/>
  <c r="J7" i="5"/>
  <c r="J4" i="5"/>
  <c r="K4" i="5" s="1"/>
  <c r="J10" i="5"/>
  <c r="H11" i="5"/>
  <c r="H7" i="5"/>
  <c r="J13" i="5"/>
  <c r="J9" i="5"/>
  <c r="J5" i="5"/>
  <c r="J6" i="5"/>
  <c r="F14" i="5"/>
  <c r="H4" i="5"/>
  <c r="I4" i="5" s="1"/>
  <c r="H10" i="5"/>
  <c r="J12" i="5"/>
  <c r="H25" i="5"/>
  <c r="F29" i="5"/>
  <c r="H26" i="5"/>
  <c r="J27" i="5"/>
  <c r="J26" i="5"/>
  <c r="J19" i="5"/>
  <c r="K19" i="5" s="1"/>
  <c r="H22" i="5"/>
  <c r="J23" i="5"/>
  <c r="H19" i="5"/>
  <c r="I19" i="5" s="1"/>
  <c r="H21" i="5"/>
  <c r="J22" i="5"/>
  <c r="K20" i="5"/>
  <c r="H28" i="5"/>
  <c r="H24" i="5"/>
  <c r="H20" i="5"/>
  <c r="J25" i="5"/>
  <c r="J21" i="5"/>
  <c r="G19" i="5"/>
  <c r="H27" i="5"/>
  <c r="J28" i="5"/>
  <c r="J24" i="5"/>
  <c r="G4" i="5"/>
  <c r="I20" i="5" l="1"/>
  <c r="L20" i="5" s="1"/>
  <c r="L4" i="5"/>
  <c r="R4" i="5"/>
  <c r="I5" i="5"/>
  <c r="K5" i="5"/>
  <c r="K6" i="5" s="1"/>
  <c r="K7" i="5" s="1"/>
  <c r="K8" i="5" s="1"/>
  <c r="K9" i="5" s="1"/>
  <c r="K10" i="5" s="1"/>
  <c r="K11" i="5" s="1"/>
  <c r="K12" i="5" s="1"/>
  <c r="K13" i="5" s="1"/>
  <c r="L19" i="5"/>
  <c r="R19" i="5"/>
  <c r="K21" i="5"/>
  <c r="K22" i="5" s="1"/>
  <c r="K23" i="5" s="1"/>
  <c r="K24" i="5" s="1"/>
  <c r="K25" i="5" s="1"/>
  <c r="K26" i="5" s="1"/>
  <c r="K27" i="5" s="1"/>
  <c r="K28" i="5" s="1"/>
  <c r="I21" i="5"/>
  <c r="R20" i="5"/>
  <c r="R5" i="5" l="1"/>
  <c r="I6" i="5"/>
  <c r="L5" i="5"/>
  <c r="I22" i="5"/>
  <c r="L21" i="5"/>
  <c r="R21" i="5"/>
  <c r="I7" i="5" l="1"/>
  <c r="L6" i="5"/>
  <c r="R6" i="5"/>
  <c r="I23" i="5"/>
  <c r="L22" i="5"/>
  <c r="R22" i="5"/>
  <c r="L7" i="5" l="1"/>
  <c r="I8" i="5"/>
  <c r="R7" i="5"/>
  <c r="R23" i="5"/>
  <c r="I24" i="5"/>
  <c r="L23" i="5"/>
  <c r="L8" i="5" l="1"/>
  <c r="R8" i="5"/>
  <c r="I9" i="5"/>
  <c r="I25" i="5"/>
  <c r="L24" i="5"/>
  <c r="R24" i="5"/>
  <c r="L9" i="5" l="1"/>
  <c r="R9" i="5"/>
  <c r="I10" i="5"/>
  <c r="I26" i="5"/>
  <c r="L25" i="5"/>
  <c r="R25" i="5"/>
  <c r="L10" i="5" l="1"/>
  <c r="I11" i="5"/>
  <c r="R10" i="5"/>
  <c r="I27" i="5"/>
  <c r="L26" i="5"/>
  <c r="R26" i="5"/>
  <c r="L11" i="5" l="1"/>
  <c r="I12" i="5"/>
  <c r="R11" i="5"/>
  <c r="R27" i="5"/>
  <c r="I28" i="5"/>
  <c r="L27" i="5"/>
  <c r="L12" i="5" l="1"/>
  <c r="I13" i="5"/>
  <c r="R12" i="5"/>
  <c r="L28" i="5"/>
  <c r="L29" i="5" s="1"/>
  <c r="R28" i="5"/>
  <c r="R13" i="5" l="1"/>
  <c r="L13" i="5"/>
  <c r="L14" i="5" s="1"/>
</calcChain>
</file>

<file path=xl/sharedStrings.xml><?xml version="1.0" encoding="utf-8"?>
<sst xmlns="http://schemas.openxmlformats.org/spreadsheetml/2006/main" count="63" uniqueCount="46">
  <si>
    <t>DebtRatio</t>
  </si>
  <si>
    <t>MonthlyIncome</t>
  </si>
  <si>
    <t>NumberOfTimes90DaysLate</t>
  </si>
  <si>
    <t>NumberRealEstateLoansOrLines</t>
  </si>
  <si>
    <t>age</t>
  </si>
  <si>
    <t>NumberOfDependents</t>
  </si>
  <si>
    <t>Decile</t>
  </si>
  <si>
    <t>MIN SCORE</t>
  </si>
  <si>
    <t>MAX SCORE</t>
  </si>
  <si>
    <t>Random Model</t>
  </si>
  <si>
    <t>Lift</t>
  </si>
  <si>
    <t>Baseline</t>
  </si>
  <si>
    <t>Dev Sample</t>
  </si>
  <si>
    <t>Val Sample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</si>
  <si>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</si>
  <si>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</si>
  <si>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</si>
  <si>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</si>
  <si>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</si>
  <si>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</si>
  <si>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</si>
  <si>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</si>
  <si>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</si>
  <si>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Business Problem</t>
  </si>
  <si>
    <t>Banks play a crucial role in market economies. They decide who can get finance and on what terms and can make or break investment decisions.</t>
  </si>
  <si>
    <t xml:space="preserve">Credit scoring algorithms, which make a guess at the probability of default, are the method banks use to determine whether or not a loan should be granted. </t>
  </si>
  <si>
    <t>This excercise requires to improve on the state of the art in credit scoring, by predicting the probability that somebody will experience financial distress in the next two years.</t>
  </si>
  <si>
    <t xml:space="preserve">For markets and society to function, individuals and companies need access to credit. </t>
  </si>
  <si>
    <t>The goal of this excercise is to build a model that borrowers can use to help make the best financial decisions.</t>
  </si>
  <si>
    <t>Historical data are provided on 150,000 borrowers</t>
  </si>
  <si>
    <t>Both Training &amp; Testing models should have similar pecentages of bads</t>
  </si>
  <si>
    <t>Both of them should follow rank ordering(at least 5 or 6 deciels)</t>
  </si>
  <si>
    <t>Model Equation</t>
  </si>
  <si>
    <t>x</t>
  </si>
  <si>
    <t>(Intercept)</t>
  </si>
  <si>
    <t>NumberOfTime30.59DaysPastDueNotWorse</t>
  </si>
  <si>
    <t>NumberOfTime60.89DaysPastDueNotWorse</t>
  </si>
  <si>
    <t>Log(p/1-p) = linear eqn</t>
  </si>
  <si>
    <t>p/1-p = exp(linear eqn)</t>
  </si>
  <si>
    <t>odds</t>
  </si>
  <si>
    <t>p= odds/1+odds</t>
  </si>
  <si>
    <t>the cut-off will be decided based on KS-statistic &amp; lift value(business)</t>
  </si>
  <si>
    <t>Few Checks</t>
  </si>
  <si>
    <t>First two deciles should give &gt;2 lift</t>
  </si>
  <si>
    <t>KS Should come in first 5 deciles</t>
  </si>
  <si>
    <t>if p&gt;0.06 then predicted_bad = 1 elase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</si>
</sst>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11" fontId="0" fillId="0" borderId="0" xfId="0" applyNumberFormat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3" fontId="4" fillId="2" borderId="1" xfId="0" applyNumberFormat="1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  <xf numFmtId="0" fontId="0" fillId="5" borderId="0" xfId="0" applyFill="1"/>
    <xf numFmtId="0" fontId="6" fillId="5" borderId="0" xfId="2" applyFill="1"/>
    <xf numFmtId="0" fontId="7" fillId="2" borderId="0" xfId="2" applyFont="1" applyFill="1"/>
    <xf numFmtId="0" fontId="6" fillId="2" borderId="0" xfId="2" applyFill="1"/>
    <xf numFmtId="0" fontId="6" fillId="5" borderId="0" xfId="2" applyNumberFormat="1" applyFill="1"/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3" fontId="4" fillId="6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9" fontId="4" fillId="0" borderId="1" xfId="1" applyFont="1" applyBorder="1" applyAlignment="1">
      <alignment vertical="top" wrapText="1"/>
    </xf>
  </cellXfs>
  <cellStyles count="3">
    <cellStyle name="Normal" xfId="0" builtinId="0"/>
    <cellStyle name="Normal_Business Problem" xfId="2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0.4564783105022831</c:v>
                </c:pt>
                <c:pt idx="2">
                  <c:v>0.64640410958904115</c:v>
                </c:pt>
                <c:pt idx="3">
                  <c:v>0.76426940639269414</c:v>
                </c:pt>
                <c:pt idx="4">
                  <c:v>0.83504566210045672</c:v>
                </c:pt>
                <c:pt idx="5">
                  <c:v>0.89240867579908689</c:v>
                </c:pt>
                <c:pt idx="6">
                  <c:v>0.92836757990867591</c:v>
                </c:pt>
                <c:pt idx="7">
                  <c:v>0.95376712328767133</c:v>
                </c:pt>
                <c:pt idx="8">
                  <c:v>0.97502853881278551</c:v>
                </c:pt>
                <c:pt idx="9">
                  <c:v>0.98972602739726034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0.44731610337972166</c:v>
                </c:pt>
                <c:pt idx="2">
                  <c:v>0.63386348575215368</c:v>
                </c:pt>
                <c:pt idx="3">
                  <c:v>0.74652087475149098</c:v>
                </c:pt>
                <c:pt idx="4">
                  <c:v>0.82107355864811127</c:v>
                </c:pt>
                <c:pt idx="5">
                  <c:v>0.881378396288933</c:v>
                </c:pt>
                <c:pt idx="6">
                  <c:v>0.9254473161033796</c:v>
                </c:pt>
                <c:pt idx="7">
                  <c:v>0.95659377070907869</c:v>
                </c:pt>
                <c:pt idx="8">
                  <c:v>0.97746852220013236</c:v>
                </c:pt>
                <c:pt idx="9">
                  <c:v>0.99204771371769362</c:v>
                </c:pt>
                <c:pt idx="10">
                  <c:v>0.99999999999999978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86688"/>
        <c:axId val="166392960"/>
      </c:lineChart>
      <c:catAx>
        <c:axId val="166386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92960"/>
        <c:crosses val="autoZero"/>
        <c:auto val="1"/>
        <c:lblAlgn val="ctr"/>
        <c:lblOffset val="100"/>
        <c:noMultiLvlLbl val="0"/>
      </c:catAx>
      <c:valAx>
        <c:axId val="166392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638668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4.5647831050228307</c:v>
                </c:pt>
                <c:pt idx="1">
                  <c:v>3.2320205479452055</c:v>
                </c:pt>
                <c:pt idx="2">
                  <c:v>2.5475646879756471</c:v>
                </c:pt>
                <c:pt idx="3">
                  <c:v>2.0876141552511416</c:v>
                </c:pt>
                <c:pt idx="4">
                  <c:v>1.7848173515981738</c:v>
                </c:pt>
                <c:pt idx="5">
                  <c:v>1.5472792998477933</c:v>
                </c:pt>
                <c:pt idx="6">
                  <c:v>1.3625244618395305</c:v>
                </c:pt>
                <c:pt idx="7">
                  <c:v>1.2187856735159819</c:v>
                </c:pt>
                <c:pt idx="8">
                  <c:v>1.0996955859969559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4.4731610337972167</c:v>
                </c:pt>
                <c:pt idx="1">
                  <c:v>3.1693174287607682</c:v>
                </c:pt>
                <c:pt idx="2">
                  <c:v>2.4884029158383032</c:v>
                </c:pt>
                <c:pt idx="3">
                  <c:v>2.0526838966202781</c:v>
                </c:pt>
                <c:pt idx="4">
                  <c:v>1.762756792577866</c:v>
                </c:pt>
                <c:pt idx="5">
                  <c:v>1.5424121935056327</c:v>
                </c:pt>
                <c:pt idx="6">
                  <c:v>1.3665625295843982</c:v>
                </c:pt>
                <c:pt idx="7">
                  <c:v>1.2218356527501655</c:v>
                </c:pt>
                <c:pt idx="8">
                  <c:v>1.1022752374641041</c:v>
                </c:pt>
                <c:pt idx="9">
                  <c:v>0.99999999999999978</c:v>
                </c:pt>
              </c:numCache>
            </c:numRef>
          </c:val>
          <c:smooth val="0"/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04768"/>
        <c:axId val="162306688"/>
      </c:lineChart>
      <c:catAx>
        <c:axId val="162304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306688"/>
        <c:crosses val="autoZero"/>
        <c:auto val="1"/>
        <c:lblAlgn val="ctr"/>
        <c:lblOffset val="100"/>
        <c:noMultiLvlLbl val="0"/>
      </c:catAx>
      <c:valAx>
        <c:axId val="162306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16230476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0.30466666666666664</c:v>
                </c:pt>
                <c:pt idx="1">
                  <c:v>0.12676190476190477</c:v>
                </c:pt>
                <c:pt idx="2">
                  <c:v>7.8666666666666663E-2</c:v>
                </c:pt>
                <c:pt idx="3">
                  <c:v>4.7238095238095239E-2</c:v>
                </c:pt>
                <c:pt idx="4">
                  <c:v>3.8285714285714284E-2</c:v>
                </c:pt>
                <c:pt idx="5">
                  <c:v>2.4E-2</c:v>
                </c:pt>
                <c:pt idx="6">
                  <c:v>1.6952380952380951E-2</c:v>
                </c:pt>
                <c:pt idx="7">
                  <c:v>1.4190476190476191E-2</c:v>
                </c:pt>
                <c:pt idx="8">
                  <c:v>9.8095238095238096E-3</c:v>
                </c:pt>
                <c:pt idx="9">
                  <c:v>6.8571428571428568E-3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0.3</c:v>
                </c:pt>
                <c:pt idx="1">
                  <c:v>0.12511111111111112</c:v>
                </c:pt>
                <c:pt idx="2">
                  <c:v>7.5555555555555556E-2</c:v>
                </c:pt>
                <c:pt idx="3">
                  <c:v>0.05</c:v>
                </c:pt>
                <c:pt idx="4">
                  <c:v>4.0444444444444443E-2</c:v>
                </c:pt>
                <c:pt idx="5">
                  <c:v>2.9555555555555557E-2</c:v>
                </c:pt>
                <c:pt idx="6">
                  <c:v>2.0888888888888887E-2</c:v>
                </c:pt>
                <c:pt idx="7">
                  <c:v>1.4E-2</c:v>
                </c:pt>
                <c:pt idx="8">
                  <c:v>9.7777777777777776E-3</c:v>
                </c:pt>
                <c:pt idx="9">
                  <c:v>5.3333333333333332E-3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1776"/>
        <c:axId val="162510336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91776"/>
        <c:axId val="162510336"/>
      </c:lineChart>
      <c:catAx>
        <c:axId val="16249177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2510336"/>
        <c:crosses val="autoZero"/>
        <c:auto val="1"/>
        <c:lblAlgn val="ctr"/>
        <c:lblOffset val="100"/>
        <c:noMultiLvlLbl val="0"/>
      </c:catAx>
      <c:valAx>
        <c:axId val="162510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249177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4" name="Right Brace 3"/>
        <xdr:cNvSpPr/>
      </xdr:nvSpPr>
      <xdr:spPr>
        <a:xfrm>
          <a:off x="8820150" y="1076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5" name="Rounded Rectangle 4"/>
        <xdr:cNvSpPr/>
      </xdr:nvSpPr>
      <xdr:spPr>
        <a:xfrm>
          <a:off x="9096375" y="762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70% of Churners in the top 3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10" name="Rounded Rectangle 9"/>
        <xdr:cNvSpPr/>
      </xdr:nvSpPr>
      <xdr:spPr>
        <a:xfrm>
          <a:off x="9257108" y="6020989"/>
          <a:ext cx="4127501" cy="613172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27" sqref="H27"/>
    </sheetView>
  </sheetViews>
  <sheetFormatPr defaultColWidth="9.109375" defaultRowHeight="14.4" x14ac:dyDescent="0.3"/>
  <cols>
    <col min="1" max="16384" width="9.109375" style="21"/>
  </cols>
  <sheetData>
    <row r="1" spans="1:2" x14ac:dyDescent="0.25">
      <c r="A1" s="22"/>
      <c r="B1" s="22"/>
    </row>
    <row r="2" spans="1:2" x14ac:dyDescent="0.25">
      <c r="A2" s="23" t="s">
        <v>23</v>
      </c>
      <c r="B2" s="24"/>
    </row>
    <row r="3" spans="1:2" x14ac:dyDescent="0.25">
      <c r="A3" s="22"/>
      <c r="B3" s="22"/>
    </row>
    <row r="4" spans="1:2" x14ac:dyDescent="0.25">
      <c r="A4" s="22" t="s">
        <v>24</v>
      </c>
      <c r="B4" s="22"/>
    </row>
    <row r="5" spans="1:2" x14ac:dyDescent="0.25">
      <c r="A5" s="22"/>
      <c r="B5" s="22"/>
    </row>
    <row r="6" spans="1:2" x14ac:dyDescent="0.25">
      <c r="A6" s="25" t="s">
        <v>25</v>
      </c>
      <c r="B6" s="22"/>
    </row>
    <row r="7" spans="1:2" x14ac:dyDescent="0.25">
      <c r="A7" s="25" t="s">
        <v>26</v>
      </c>
      <c r="B7" s="22"/>
    </row>
    <row r="8" spans="1:2" x14ac:dyDescent="0.25">
      <c r="A8" s="25"/>
      <c r="B8" s="22"/>
    </row>
    <row r="9" spans="1:2" x14ac:dyDescent="0.25">
      <c r="A9" s="22" t="s">
        <v>27</v>
      </c>
      <c r="B9" s="22"/>
    </row>
    <row r="10" spans="1:2" x14ac:dyDescent="0.25">
      <c r="A10" s="22"/>
      <c r="B10" s="22"/>
    </row>
    <row r="11" spans="1:2" x14ac:dyDescent="0.25">
      <c r="A11" s="22" t="s">
        <v>28</v>
      </c>
      <c r="B11" s="22"/>
    </row>
    <row r="12" spans="1:2" x14ac:dyDescent="0.25">
      <c r="A12" s="22"/>
      <c r="B12" s="22"/>
    </row>
    <row r="13" spans="1:2" x14ac:dyDescent="0.25">
      <c r="A13" s="22" t="s">
        <v>29</v>
      </c>
      <c r="B1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0" sqref="B20"/>
    </sheetView>
  </sheetViews>
  <sheetFormatPr defaultRowHeight="14.4" x14ac:dyDescent="0.3"/>
  <sheetData>
    <row r="1" spans="1:4" x14ac:dyDescent="0.25">
      <c r="A1" t="s">
        <v>32</v>
      </c>
    </row>
    <row r="3" spans="1:4" x14ac:dyDescent="0.25">
      <c r="C3" t="s">
        <v>33</v>
      </c>
    </row>
    <row r="4" spans="1:4" x14ac:dyDescent="0.25">
      <c r="B4" t="s">
        <v>34</v>
      </c>
      <c r="C4">
        <v>-1.55086172203897</v>
      </c>
      <c r="D4">
        <f>C4</f>
        <v>-1.55086172203897</v>
      </c>
    </row>
    <row r="5" spans="1:4" x14ac:dyDescent="0.25">
      <c r="B5" t="s">
        <v>35</v>
      </c>
      <c r="C5">
        <v>0.51749932486011496</v>
      </c>
      <c r="D5" t="str">
        <f>B5&amp;"*"&amp;C5</f>
        <v>NumberOfTime30.59DaysPastDueNotWorse*0.517499324860115</v>
      </c>
    </row>
    <row r="6" spans="1:4" x14ac:dyDescent="0.25">
      <c r="B6" t="s">
        <v>1</v>
      </c>
      <c r="C6" s="1">
        <v>-3.6780212918339803E-5</v>
      </c>
      <c r="D6" t="str">
        <f t="shared" ref="D6:D12" si="0">B6&amp;"*"&amp;C6</f>
        <v>MonthlyIncome*-3.67802129183398E-05</v>
      </c>
    </row>
    <row r="7" spans="1:4" x14ac:dyDescent="0.25">
      <c r="B7" t="s">
        <v>2</v>
      </c>
      <c r="C7">
        <v>0.59442391091796698</v>
      </c>
      <c r="D7" t="str">
        <f t="shared" si="0"/>
        <v>NumberOfTimes90DaysLate*0.594423910917967</v>
      </c>
    </row>
    <row r="8" spans="1:4" x14ac:dyDescent="0.25">
      <c r="B8" t="s">
        <v>36</v>
      </c>
      <c r="C8">
        <v>0.140030284580349</v>
      </c>
      <c r="D8" t="str">
        <f t="shared" si="0"/>
        <v>NumberOfTime60.89DaysPastDueNotWorse*0.140030284580349</v>
      </c>
    </row>
    <row r="9" spans="1:4" x14ac:dyDescent="0.25">
      <c r="B9" t="s">
        <v>4</v>
      </c>
      <c r="C9">
        <v>-2.7316203785303899E-2</v>
      </c>
      <c r="D9" t="str">
        <f t="shared" si="0"/>
        <v>age*-0.0273162037853039</v>
      </c>
    </row>
    <row r="10" spans="1:4" x14ac:dyDescent="0.25">
      <c r="B10" t="s">
        <v>0</v>
      </c>
      <c r="C10" s="1">
        <v>-3.5632726156683802E-5</v>
      </c>
      <c r="D10" t="str">
        <f t="shared" si="0"/>
        <v>DebtRatio*-3.56327261566838E-05</v>
      </c>
    </row>
    <row r="11" spans="1:4" x14ac:dyDescent="0.25">
      <c r="B11" t="s">
        <v>3</v>
      </c>
      <c r="C11">
        <v>5.4979942010352501E-2</v>
      </c>
      <c r="D11" t="str">
        <f t="shared" si="0"/>
        <v>NumberRealEstateLoansOrLines*0.0549799420103525</v>
      </c>
    </row>
    <row r="12" spans="1:4" x14ac:dyDescent="0.25">
      <c r="B12" t="s">
        <v>5</v>
      </c>
      <c r="C12">
        <v>8.8805762429876103E-2</v>
      </c>
      <c r="D12" t="str">
        <f t="shared" si="0"/>
        <v>NumberOfDependents*0.0888057624298761</v>
      </c>
    </row>
    <row r="15" spans="1:4" x14ac:dyDescent="0.25">
      <c r="B15" t="s">
        <v>37</v>
      </c>
    </row>
    <row r="16" spans="1:4" x14ac:dyDescent="0.25">
      <c r="B16" t="s">
        <v>38</v>
      </c>
      <c r="C16" t="s">
        <v>39</v>
      </c>
    </row>
    <row r="17" spans="2:7" x14ac:dyDescent="0.25">
      <c r="B17" t="s">
        <v>40</v>
      </c>
    </row>
    <row r="19" spans="2:7" x14ac:dyDescent="0.25">
      <c r="B19" t="s">
        <v>45</v>
      </c>
      <c r="G1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9"/>
  <sheetViews>
    <sheetView showGridLines="0" tabSelected="1" zoomScale="110" zoomScaleNormal="110" workbookViewId="0">
      <selection activeCell="N13" sqref="N13"/>
    </sheetView>
  </sheetViews>
  <sheetFormatPr defaultRowHeight="14.4" x14ac:dyDescent="0.3"/>
  <cols>
    <col min="1" max="1" width="7.44140625" customWidth="1"/>
    <col min="2" max="2" width="6.88671875" bestFit="1" customWidth="1"/>
    <col min="3" max="3" width="7.44140625" bestFit="1" customWidth="1"/>
    <col min="4" max="4" width="9.88671875" bestFit="1" customWidth="1"/>
    <col min="5" max="5" width="8.33203125" bestFit="1" customWidth="1"/>
    <col min="6" max="6" width="9.88671875" bestFit="1" customWidth="1"/>
    <col min="7" max="7" width="13.88671875" customWidth="1"/>
    <col min="8" max="8" width="12.88671875" customWidth="1"/>
    <col min="9" max="12" width="10.5546875" customWidth="1"/>
    <col min="17" max="17" width="14.6640625" bestFit="1" customWidth="1"/>
    <col min="18" max="19" width="8.5546875" bestFit="1" customWidth="1"/>
  </cols>
  <sheetData>
    <row r="1" spans="1:21" ht="15" x14ac:dyDescent="0.25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14"/>
      <c r="K1" s="14"/>
      <c r="L1" s="14"/>
    </row>
    <row r="2" spans="1:21" ht="36" x14ac:dyDescent="0.25">
      <c r="A2" s="2" t="s">
        <v>6</v>
      </c>
      <c r="B2" s="2" t="s">
        <v>7</v>
      </c>
      <c r="C2" s="2" t="s">
        <v>8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Q2" s="3" t="s">
        <v>9</v>
      </c>
      <c r="R2" s="3" t="s">
        <v>10</v>
      </c>
      <c r="S2" s="3" t="s">
        <v>11</v>
      </c>
    </row>
    <row r="3" spans="1:21" ht="1.5" customHeight="1" x14ac:dyDescent="0.25">
      <c r="A3" s="2">
        <v>0</v>
      </c>
      <c r="B3" s="2"/>
      <c r="C3" s="2"/>
      <c r="D3" s="2"/>
      <c r="E3" s="2"/>
      <c r="F3" s="2"/>
      <c r="G3" s="2"/>
      <c r="H3" s="2"/>
      <c r="I3" s="2">
        <v>0</v>
      </c>
      <c r="J3" s="15"/>
      <c r="K3" s="15"/>
      <c r="L3" s="15"/>
      <c r="Q3" s="4">
        <v>0</v>
      </c>
      <c r="R3" s="4">
        <v>0</v>
      </c>
      <c r="S3" s="4">
        <v>1</v>
      </c>
    </row>
    <row r="4" spans="1:21" x14ac:dyDescent="0.3">
      <c r="A4" s="26">
        <v>1</v>
      </c>
      <c r="B4" s="27">
        <v>0.17302732901048801</v>
      </c>
      <c r="C4" s="27">
        <v>0.99945036990289304</v>
      </c>
      <c r="D4" s="28">
        <v>3199</v>
      </c>
      <c r="E4" s="28">
        <v>7301</v>
      </c>
      <c r="F4" s="6">
        <f>SUM(D4:E4)</f>
        <v>10500</v>
      </c>
      <c r="G4" s="7">
        <f>D4/F4</f>
        <v>0.30466666666666664</v>
      </c>
      <c r="H4" s="7">
        <f>D4/$D$14</f>
        <v>0.4564783105022831</v>
      </c>
      <c r="I4" s="7">
        <f>H4</f>
        <v>0.4564783105022831</v>
      </c>
      <c r="J4" s="7">
        <f>E4/$E$14</f>
        <v>7.4506082129153398E-2</v>
      </c>
      <c r="K4" s="7">
        <f>J4</f>
        <v>7.4506082129153398E-2</v>
      </c>
      <c r="L4" s="7">
        <f>ABS(I4-K4)</f>
        <v>0.38197222837312972</v>
      </c>
      <c r="Q4" s="8">
        <v>0.1</v>
      </c>
      <c r="R4" s="9">
        <f t="shared" ref="R4:R13" si="0">I4/Q4</f>
        <v>4.5647831050228307</v>
      </c>
      <c r="S4" s="4">
        <v>1</v>
      </c>
      <c r="U4" t="s">
        <v>42</v>
      </c>
    </row>
    <row r="5" spans="1:21" x14ac:dyDescent="0.3">
      <c r="A5" s="26">
        <v>2</v>
      </c>
      <c r="B5" s="27">
        <v>0.105827484436247</v>
      </c>
      <c r="C5" s="27">
        <v>0.17302401283643001</v>
      </c>
      <c r="D5" s="28">
        <v>1331</v>
      </c>
      <c r="E5" s="28">
        <v>9169</v>
      </c>
      <c r="F5" s="6">
        <f t="shared" ref="F5:F13" si="1">SUM(D5:E5)</f>
        <v>10500</v>
      </c>
      <c r="G5" s="7">
        <f t="shared" ref="G5:G13" si="2">D5/F5</f>
        <v>0.12676190476190477</v>
      </c>
      <c r="H5" s="7">
        <f t="shared" ref="H5:H13" si="3">D5/$D$14</f>
        <v>0.189925799086758</v>
      </c>
      <c r="I5" s="7">
        <f>I4+H5</f>
        <v>0.64640410958904115</v>
      </c>
      <c r="J5" s="7">
        <f t="shared" ref="J5:J13" si="4">E5/$E$14</f>
        <v>9.3568862764307287E-2</v>
      </c>
      <c r="K5" s="7">
        <f>K4+J5</f>
        <v>0.1680749448934607</v>
      </c>
      <c r="L5" s="7">
        <f t="shared" ref="L5:L13" si="5">ABS(I5-K5)</f>
        <v>0.47832916469558046</v>
      </c>
      <c r="Q5" s="8">
        <v>0.2</v>
      </c>
      <c r="R5" s="10">
        <f t="shared" si="0"/>
        <v>3.2320205479452055</v>
      </c>
      <c r="S5" s="4">
        <v>1</v>
      </c>
      <c r="U5" t="s">
        <v>30</v>
      </c>
    </row>
    <row r="6" spans="1:21" x14ac:dyDescent="0.3">
      <c r="A6" s="26">
        <v>3</v>
      </c>
      <c r="B6" s="27">
        <v>6.1101590190137001E-2</v>
      </c>
      <c r="C6" s="27">
        <v>0.105823560479383</v>
      </c>
      <c r="D6" s="28">
        <v>826</v>
      </c>
      <c r="E6" s="28">
        <v>9674</v>
      </c>
      <c r="F6" s="19">
        <f t="shared" si="1"/>
        <v>10500</v>
      </c>
      <c r="G6" s="20">
        <f t="shared" si="2"/>
        <v>7.8666666666666663E-2</v>
      </c>
      <c r="H6" s="20">
        <f t="shared" si="3"/>
        <v>0.11786529680365297</v>
      </c>
      <c r="I6" s="20">
        <f t="shared" ref="I6:I13" si="6">I5+H6</f>
        <v>0.76426940639269414</v>
      </c>
      <c r="J6" s="20">
        <f t="shared" si="4"/>
        <v>9.8722344681198462E-2</v>
      </c>
      <c r="K6" s="20">
        <f t="shared" ref="K6:K13" si="7">K5+J6</f>
        <v>0.26679728957465915</v>
      </c>
      <c r="L6" s="20">
        <f t="shared" si="5"/>
        <v>0.49747211681803499</v>
      </c>
      <c r="Q6" s="8">
        <v>0.3</v>
      </c>
      <c r="R6" s="10">
        <f t="shared" si="0"/>
        <v>2.5475646879756471</v>
      </c>
      <c r="S6" s="4">
        <v>1</v>
      </c>
      <c r="U6" t="s">
        <v>31</v>
      </c>
    </row>
    <row r="7" spans="1:21" x14ac:dyDescent="0.3">
      <c r="A7" s="26">
        <v>4</v>
      </c>
      <c r="B7" s="27">
        <v>4.0279811003013297E-2</v>
      </c>
      <c r="C7" s="27">
        <v>6.1097835543519899E-2</v>
      </c>
      <c r="D7" s="28">
        <v>496</v>
      </c>
      <c r="E7" s="28">
        <v>10004</v>
      </c>
      <c r="F7" s="6">
        <f t="shared" si="1"/>
        <v>10500</v>
      </c>
      <c r="G7" s="7">
        <f t="shared" si="2"/>
        <v>4.7238095238095239E-2</v>
      </c>
      <c r="H7" s="7">
        <f t="shared" si="3"/>
        <v>7.0776255707762553E-2</v>
      </c>
      <c r="I7" s="7">
        <f t="shared" si="6"/>
        <v>0.83504566210045672</v>
      </c>
      <c r="J7" s="7">
        <f t="shared" si="4"/>
        <v>0.10208996652787983</v>
      </c>
      <c r="K7" s="7">
        <f t="shared" si="7"/>
        <v>0.36888725610253897</v>
      </c>
      <c r="L7" s="7">
        <f t="shared" si="5"/>
        <v>0.46615840599791775</v>
      </c>
      <c r="Q7" s="8">
        <v>0.4</v>
      </c>
      <c r="R7" s="10">
        <f t="shared" si="0"/>
        <v>2.0876141552511416</v>
      </c>
      <c r="S7" s="4">
        <v>1</v>
      </c>
      <c r="U7" t="s">
        <v>43</v>
      </c>
    </row>
    <row r="8" spans="1:21" x14ac:dyDescent="0.3">
      <c r="A8" s="26">
        <v>5</v>
      </c>
      <c r="B8" s="27">
        <v>2.9530779655811801E-2</v>
      </c>
      <c r="C8" s="27">
        <v>4.0278282525927203E-2</v>
      </c>
      <c r="D8" s="28">
        <v>402</v>
      </c>
      <c r="E8" s="28">
        <v>10098</v>
      </c>
      <c r="F8" s="6">
        <f t="shared" si="1"/>
        <v>10500</v>
      </c>
      <c r="G8" s="7">
        <f t="shared" si="2"/>
        <v>3.8285714285714284E-2</v>
      </c>
      <c r="H8" s="7">
        <f t="shared" si="3"/>
        <v>5.7363013698630137E-2</v>
      </c>
      <c r="I8" s="7">
        <f t="shared" si="6"/>
        <v>0.89240867579908689</v>
      </c>
      <c r="J8" s="7">
        <f t="shared" si="4"/>
        <v>0.10304922850844966</v>
      </c>
      <c r="K8" s="7">
        <f t="shared" si="7"/>
        <v>0.47193648461098864</v>
      </c>
      <c r="L8" s="7">
        <f t="shared" si="5"/>
        <v>0.42047219118809825</v>
      </c>
      <c r="Q8" s="8">
        <v>0.5</v>
      </c>
      <c r="R8" s="10">
        <f t="shared" si="0"/>
        <v>1.7848173515981738</v>
      </c>
      <c r="S8" s="4">
        <v>1</v>
      </c>
      <c r="U8" t="s">
        <v>44</v>
      </c>
    </row>
    <row r="9" spans="1:21" x14ac:dyDescent="0.3">
      <c r="A9" s="26">
        <v>6</v>
      </c>
      <c r="B9" s="27">
        <v>2.32673430263447E-2</v>
      </c>
      <c r="C9" s="27">
        <v>2.9530287814533498E-2</v>
      </c>
      <c r="D9" s="28">
        <v>252</v>
      </c>
      <c r="E9" s="28">
        <v>10248</v>
      </c>
      <c r="F9" s="6">
        <f t="shared" si="1"/>
        <v>10500</v>
      </c>
      <c r="G9" s="7">
        <f t="shared" si="2"/>
        <v>2.4E-2</v>
      </c>
      <c r="H9" s="7">
        <f t="shared" si="3"/>
        <v>3.5958904109589039E-2</v>
      </c>
      <c r="I9" s="7">
        <f t="shared" si="6"/>
        <v>0.92836757990867591</v>
      </c>
      <c r="J9" s="7">
        <f t="shared" si="4"/>
        <v>0.10457996571148666</v>
      </c>
      <c r="K9" s="7">
        <f t="shared" si="7"/>
        <v>0.57651645032247534</v>
      </c>
      <c r="L9" s="7">
        <f t="shared" si="5"/>
        <v>0.35185112958620057</v>
      </c>
      <c r="Q9" s="8">
        <v>0.6</v>
      </c>
      <c r="R9" s="10">
        <f t="shared" si="0"/>
        <v>1.5472792998477933</v>
      </c>
      <c r="S9" s="4">
        <v>1</v>
      </c>
    </row>
    <row r="10" spans="1:21" x14ac:dyDescent="0.3">
      <c r="A10" s="26">
        <v>7</v>
      </c>
      <c r="B10" s="27">
        <v>1.9028577955154301E-2</v>
      </c>
      <c r="C10" s="27">
        <v>2.32669505725819E-2</v>
      </c>
      <c r="D10" s="28">
        <v>178</v>
      </c>
      <c r="E10" s="28">
        <v>10322</v>
      </c>
      <c r="F10" s="6">
        <f t="shared" si="1"/>
        <v>10500</v>
      </c>
      <c r="G10" s="7">
        <f t="shared" si="2"/>
        <v>1.6952380952380951E-2</v>
      </c>
      <c r="H10" s="7">
        <f t="shared" si="3"/>
        <v>2.5399543378995432E-2</v>
      </c>
      <c r="I10" s="7">
        <f t="shared" si="6"/>
        <v>0.95376712328767133</v>
      </c>
      <c r="J10" s="7">
        <f t="shared" si="4"/>
        <v>0.10533512939831823</v>
      </c>
      <c r="K10" s="7">
        <f t="shared" si="7"/>
        <v>0.68185157972079358</v>
      </c>
      <c r="L10" s="7">
        <f t="shared" si="5"/>
        <v>0.27191554356687775</v>
      </c>
      <c r="Q10" s="8">
        <v>0.7</v>
      </c>
      <c r="R10" s="10">
        <f t="shared" si="0"/>
        <v>1.3625244618395305</v>
      </c>
      <c r="S10" s="4">
        <v>1</v>
      </c>
    </row>
    <row r="11" spans="1:21" x14ac:dyDescent="0.3">
      <c r="A11" s="26">
        <v>8</v>
      </c>
      <c r="B11" s="27">
        <v>1.5521858896846701E-2</v>
      </c>
      <c r="C11" s="27">
        <v>1.9028535496685501E-2</v>
      </c>
      <c r="D11" s="28">
        <v>149</v>
      </c>
      <c r="E11" s="28">
        <v>10351</v>
      </c>
      <c r="F11" s="6">
        <f t="shared" si="1"/>
        <v>10500</v>
      </c>
      <c r="G11" s="7">
        <f t="shared" si="2"/>
        <v>1.4190476190476191E-2</v>
      </c>
      <c r="H11" s="7">
        <f t="shared" si="3"/>
        <v>2.1261415525114156E-2</v>
      </c>
      <c r="I11" s="7">
        <f t="shared" si="6"/>
        <v>0.97502853881278551</v>
      </c>
      <c r="J11" s="7">
        <f t="shared" si="4"/>
        <v>0.10563107192423872</v>
      </c>
      <c r="K11" s="7">
        <f t="shared" si="7"/>
        <v>0.78748265164503228</v>
      </c>
      <c r="L11" s="7">
        <f t="shared" si="5"/>
        <v>0.18754588716775322</v>
      </c>
      <c r="Q11" s="8">
        <v>0.8</v>
      </c>
      <c r="R11" s="10">
        <f t="shared" si="0"/>
        <v>1.2187856735159819</v>
      </c>
      <c r="S11" s="4">
        <v>1</v>
      </c>
    </row>
    <row r="12" spans="1:21" x14ac:dyDescent="0.3">
      <c r="A12" s="26">
        <v>9</v>
      </c>
      <c r="B12" s="27">
        <v>1.22078321585507E-2</v>
      </c>
      <c r="C12" s="27">
        <v>1.5521826996595999E-2</v>
      </c>
      <c r="D12" s="28">
        <v>103</v>
      </c>
      <c r="E12" s="28">
        <v>10397</v>
      </c>
      <c r="F12" s="6">
        <f t="shared" si="1"/>
        <v>10500</v>
      </c>
      <c r="G12" s="7">
        <f t="shared" si="2"/>
        <v>9.8095238095238096E-3</v>
      </c>
      <c r="H12" s="7">
        <f t="shared" si="3"/>
        <v>1.4697488584474885E-2</v>
      </c>
      <c r="I12" s="7">
        <f t="shared" si="6"/>
        <v>0.98972602739726034</v>
      </c>
      <c r="J12" s="7">
        <f t="shared" si="4"/>
        <v>0.10610049799983672</v>
      </c>
      <c r="K12" s="7">
        <f t="shared" si="7"/>
        <v>0.89358314964486896</v>
      </c>
      <c r="L12" s="7">
        <f t="shared" si="5"/>
        <v>9.6142877752391387E-2</v>
      </c>
      <c r="Q12" s="8">
        <v>0.9</v>
      </c>
      <c r="R12" s="10">
        <f t="shared" si="0"/>
        <v>1.0996955859969559</v>
      </c>
      <c r="S12" s="4">
        <v>1</v>
      </c>
    </row>
    <row r="13" spans="1:21" x14ac:dyDescent="0.3">
      <c r="A13" s="26">
        <v>10</v>
      </c>
      <c r="B13" s="27">
        <v>2.06775783198906E-3</v>
      </c>
      <c r="C13" s="27">
        <v>1.22075674376315E-2</v>
      </c>
      <c r="D13" s="28">
        <v>72</v>
      </c>
      <c r="E13" s="28">
        <v>10428</v>
      </c>
      <c r="F13" s="6">
        <f t="shared" si="1"/>
        <v>10500</v>
      </c>
      <c r="G13" s="7">
        <f t="shared" si="2"/>
        <v>6.8571428571428568E-3</v>
      </c>
      <c r="H13" s="7">
        <f t="shared" si="3"/>
        <v>1.0273972602739725E-2</v>
      </c>
      <c r="I13" s="7">
        <f t="shared" si="6"/>
        <v>1</v>
      </c>
      <c r="J13" s="7">
        <f t="shared" si="4"/>
        <v>0.10641685035513103</v>
      </c>
      <c r="K13" s="7">
        <f t="shared" si="7"/>
        <v>1</v>
      </c>
      <c r="L13" s="7">
        <f t="shared" si="5"/>
        <v>0</v>
      </c>
      <c r="Q13" s="8">
        <v>1</v>
      </c>
      <c r="R13" s="10">
        <f t="shared" si="0"/>
        <v>1</v>
      </c>
      <c r="S13" s="11">
        <v>1</v>
      </c>
    </row>
    <row r="14" spans="1:21" x14ac:dyDescent="0.3">
      <c r="A14" s="5"/>
      <c r="B14" s="12"/>
      <c r="C14" s="12"/>
      <c r="D14" s="13">
        <f>SUM(D4:D13)</f>
        <v>7008</v>
      </c>
      <c r="E14" s="13">
        <f>SUM(E4:E13)</f>
        <v>97992</v>
      </c>
      <c r="F14" s="13">
        <f>SUM(F4:F13)</f>
        <v>105000</v>
      </c>
      <c r="G14" s="30">
        <f>D14/F14</f>
        <v>6.6742857142857145E-2</v>
      </c>
      <c r="H14" s="5"/>
      <c r="I14" s="5"/>
      <c r="J14" s="16"/>
      <c r="K14" s="18" t="s">
        <v>22</v>
      </c>
      <c r="L14" s="17">
        <f>MAX(L4:L13)</f>
        <v>0.49747211681803499</v>
      </c>
    </row>
    <row r="16" spans="1:21" ht="15" customHeight="1" x14ac:dyDescent="0.25">
      <c r="A16" s="29" t="s">
        <v>13</v>
      </c>
      <c r="B16" s="29"/>
      <c r="C16" s="29"/>
      <c r="D16" s="29"/>
      <c r="E16" s="29"/>
      <c r="F16" s="29"/>
      <c r="G16" s="29"/>
      <c r="H16" s="29"/>
      <c r="I16" s="29"/>
      <c r="J16" s="14"/>
      <c r="K16" s="14"/>
      <c r="L16" s="14"/>
    </row>
    <row r="17" spans="1:19" ht="36" x14ac:dyDescent="0.25">
      <c r="A17" s="2" t="s">
        <v>6</v>
      </c>
      <c r="B17" s="2" t="s">
        <v>7</v>
      </c>
      <c r="C17" s="2" t="s">
        <v>8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  <c r="I17" s="2" t="s">
        <v>19</v>
      </c>
      <c r="J17" s="2" t="s">
        <v>20</v>
      </c>
      <c r="K17" s="2" t="s">
        <v>21</v>
      </c>
      <c r="L17" s="2" t="s">
        <v>22</v>
      </c>
      <c r="Q17" s="3" t="s">
        <v>9</v>
      </c>
      <c r="R17" s="3" t="s">
        <v>10</v>
      </c>
      <c r="S17" s="3" t="s">
        <v>11</v>
      </c>
    </row>
    <row r="18" spans="1:19" ht="1.5" customHeight="1" x14ac:dyDescent="0.25">
      <c r="A18" s="2">
        <v>0</v>
      </c>
      <c r="B18" s="2"/>
      <c r="C18" s="2"/>
      <c r="D18" s="2"/>
      <c r="E18" s="2"/>
      <c r="F18" s="2"/>
      <c r="G18" s="2"/>
      <c r="H18" s="2"/>
      <c r="I18" s="2">
        <v>0</v>
      </c>
      <c r="J18" s="15"/>
      <c r="K18" s="15"/>
      <c r="L18" s="15"/>
      <c r="Q18" s="4">
        <v>0</v>
      </c>
      <c r="R18" s="4"/>
      <c r="S18" s="4">
        <v>1</v>
      </c>
    </row>
    <row r="19" spans="1:19" x14ac:dyDescent="0.3">
      <c r="A19" s="26">
        <v>1</v>
      </c>
      <c r="B19" s="27">
        <v>0.17342898552132199</v>
      </c>
      <c r="C19" s="27">
        <v>0.99942782199464997</v>
      </c>
      <c r="D19" s="28">
        <v>1350</v>
      </c>
      <c r="E19" s="28">
        <v>3150</v>
      </c>
      <c r="F19" s="6">
        <f>SUM(D19:E19)</f>
        <v>4500</v>
      </c>
      <c r="G19" s="7">
        <f>D19/F19</f>
        <v>0.3</v>
      </c>
      <c r="H19" s="7">
        <f>D19/$D$29</f>
        <v>0.44731610337972166</v>
      </c>
      <c r="I19" s="7">
        <f>H19</f>
        <v>0.44731610337972166</v>
      </c>
      <c r="J19" s="7">
        <f>E19/$E$29</f>
        <v>7.5032156638559389E-2</v>
      </c>
      <c r="K19" s="7">
        <f>J19</f>
        <v>7.5032156638559389E-2</v>
      </c>
      <c r="L19" s="7">
        <f>ABS(I19-K19)</f>
        <v>0.37228394674116227</v>
      </c>
      <c r="P19" s="8"/>
      <c r="Q19" s="8">
        <v>0.1</v>
      </c>
      <c r="R19" s="9">
        <f t="shared" ref="R19:R28" si="8">I19/Q19</f>
        <v>4.4731610337972167</v>
      </c>
      <c r="S19" s="4">
        <v>1</v>
      </c>
    </row>
    <row r="20" spans="1:19" x14ac:dyDescent="0.3">
      <c r="A20" s="26">
        <v>2</v>
      </c>
      <c r="B20" s="27">
        <v>0.106828834776828</v>
      </c>
      <c r="C20" s="27">
        <v>0.173419468300225</v>
      </c>
      <c r="D20" s="28">
        <v>563</v>
      </c>
      <c r="E20" s="28">
        <v>3937</v>
      </c>
      <c r="F20" s="6">
        <f t="shared" ref="F20:F28" si="9">SUM(D20:E20)</f>
        <v>4500</v>
      </c>
      <c r="G20" s="7">
        <f t="shared" ref="G20:G28" si="10">D20/F20</f>
        <v>0.12511111111111112</v>
      </c>
      <c r="H20" s="7">
        <f t="shared" ref="H20:H28" si="11">D20/$D$29</f>
        <v>0.18654738237243207</v>
      </c>
      <c r="I20" s="7">
        <f>I19+H20</f>
        <v>0.63386348575215368</v>
      </c>
      <c r="J20" s="7">
        <f t="shared" ref="J20:J28" si="12">E20/$E$29</f>
        <v>9.3778285932066122E-2</v>
      </c>
      <c r="K20" s="7">
        <f>K19+J20</f>
        <v>0.1688104425706255</v>
      </c>
      <c r="L20" s="7">
        <f t="shared" ref="L20:L28" si="13">ABS(I20-K20)</f>
        <v>0.46505304318152818</v>
      </c>
      <c r="P20" s="8"/>
      <c r="Q20" s="8">
        <v>0.2</v>
      </c>
      <c r="R20" s="10">
        <f t="shared" si="8"/>
        <v>3.1693174287607682</v>
      </c>
      <c r="S20" s="4">
        <v>1</v>
      </c>
    </row>
    <row r="21" spans="1:19" x14ac:dyDescent="0.3">
      <c r="A21" s="26">
        <v>3</v>
      </c>
      <c r="B21" s="27">
        <v>6.1756383483281302E-2</v>
      </c>
      <c r="C21" s="27">
        <v>0.106813969433794</v>
      </c>
      <c r="D21" s="28">
        <v>340</v>
      </c>
      <c r="E21" s="28">
        <v>4160</v>
      </c>
      <c r="F21" s="19">
        <f t="shared" si="9"/>
        <v>4500</v>
      </c>
      <c r="G21" s="20">
        <f t="shared" si="10"/>
        <v>7.5555555555555556E-2</v>
      </c>
      <c r="H21" s="20">
        <f t="shared" si="11"/>
        <v>0.1126573889993373</v>
      </c>
      <c r="I21" s="20">
        <f t="shared" ref="I21:I28" si="14">I20+H21</f>
        <v>0.74652087475149098</v>
      </c>
      <c r="J21" s="20">
        <f t="shared" si="12"/>
        <v>9.9090086227430804E-2</v>
      </c>
      <c r="K21" s="20">
        <f t="shared" ref="K21:K28" si="15">K20+J21</f>
        <v>0.26790052879805631</v>
      </c>
      <c r="L21" s="20">
        <f t="shared" si="13"/>
        <v>0.47862034595343467</v>
      </c>
      <c r="P21" s="8"/>
      <c r="Q21" s="8">
        <v>0.3</v>
      </c>
      <c r="R21" s="10">
        <f t="shared" si="8"/>
        <v>2.4884029158383032</v>
      </c>
      <c r="S21" s="4">
        <v>1</v>
      </c>
    </row>
    <row r="22" spans="1:19" x14ac:dyDescent="0.3">
      <c r="A22" s="26">
        <v>4</v>
      </c>
      <c r="B22" s="27">
        <v>4.02874034969243E-2</v>
      </c>
      <c r="C22" s="27">
        <v>6.17372691045543E-2</v>
      </c>
      <c r="D22" s="28">
        <v>225</v>
      </c>
      <c r="E22" s="28">
        <v>4275</v>
      </c>
      <c r="F22" s="6">
        <f t="shared" si="9"/>
        <v>4500</v>
      </c>
      <c r="G22" s="7">
        <f t="shared" si="10"/>
        <v>0.05</v>
      </c>
      <c r="H22" s="7">
        <f t="shared" si="11"/>
        <v>7.4552683896620273E-2</v>
      </c>
      <c r="I22" s="7">
        <f t="shared" si="14"/>
        <v>0.82107355864811127</v>
      </c>
      <c r="J22" s="7">
        <f t="shared" si="12"/>
        <v>0.10182935543804487</v>
      </c>
      <c r="K22" s="7">
        <f t="shared" si="15"/>
        <v>0.3697298842361012</v>
      </c>
      <c r="L22" s="7">
        <f t="shared" si="13"/>
        <v>0.45134367441201007</v>
      </c>
      <c r="P22" s="8"/>
      <c r="Q22" s="8">
        <v>0.4</v>
      </c>
      <c r="R22" s="10">
        <f t="shared" si="8"/>
        <v>2.0526838966202781</v>
      </c>
      <c r="S22" s="4">
        <v>1</v>
      </c>
    </row>
    <row r="23" spans="1:19" x14ac:dyDescent="0.3">
      <c r="A23" s="26">
        <v>5</v>
      </c>
      <c r="B23" s="27">
        <v>2.9486007596706401E-2</v>
      </c>
      <c r="C23" s="27">
        <v>4.0283469013588903E-2</v>
      </c>
      <c r="D23" s="28">
        <v>182</v>
      </c>
      <c r="E23" s="28">
        <v>4318</v>
      </c>
      <c r="F23" s="6">
        <f t="shared" si="9"/>
        <v>4500</v>
      </c>
      <c r="G23" s="7">
        <f t="shared" si="10"/>
        <v>4.0444444444444443E-2</v>
      </c>
      <c r="H23" s="7">
        <f t="shared" si="11"/>
        <v>6.0304837640821736E-2</v>
      </c>
      <c r="I23" s="7">
        <f t="shared" si="14"/>
        <v>0.881378396288933</v>
      </c>
      <c r="J23" s="7">
        <f t="shared" si="12"/>
        <v>0.10285360392549188</v>
      </c>
      <c r="K23" s="7">
        <f t="shared" si="15"/>
        <v>0.47258348816159307</v>
      </c>
      <c r="L23" s="7">
        <f t="shared" si="13"/>
        <v>0.40879490812733993</v>
      </c>
      <c r="P23" s="8"/>
      <c r="Q23" s="8">
        <v>0.5</v>
      </c>
      <c r="R23" s="10">
        <f t="shared" si="8"/>
        <v>1.762756792577866</v>
      </c>
      <c r="S23" s="4">
        <v>1</v>
      </c>
    </row>
    <row r="24" spans="1:19" x14ac:dyDescent="0.3">
      <c r="A24" s="26">
        <v>6</v>
      </c>
      <c r="B24" s="27">
        <v>2.32257618547595E-2</v>
      </c>
      <c r="C24" s="27">
        <v>2.94846170095691E-2</v>
      </c>
      <c r="D24" s="28">
        <v>133</v>
      </c>
      <c r="E24" s="28">
        <v>4367</v>
      </c>
      <c r="F24" s="6">
        <f t="shared" si="9"/>
        <v>4500</v>
      </c>
      <c r="G24" s="7">
        <f t="shared" si="10"/>
        <v>2.9555555555555557E-2</v>
      </c>
      <c r="H24" s="7">
        <f t="shared" si="11"/>
        <v>4.4068919814446654E-2</v>
      </c>
      <c r="I24" s="7">
        <f t="shared" si="14"/>
        <v>0.9254473161033796</v>
      </c>
      <c r="J24" s="7">
        <f t="shared" si="12"/>
        <v>0.10402077080653613</v>
      </c>
      <c r="K24" s="7">
        <f t="shared" si="15"/>
        <v>0.57660425896812917</v>
      </c>
      <c r="L24" s="7">
        <f t="shared" si="13"/>
        <v>0.34884305713525043</v>
      </c>
      <c r="P24" s="8"/>
      <c r="Q24" s="8">
        <v>0.6</v>
      </c>
      <c r="R24" s="10">
        <f t="shared" si="8"/>
        <v>1.5424121935056327</v>
      </c>
      <c r="S24" s="4">
        <v>1</v>
      </c>
    </row>
    <row r="25" spans="1:19" x14ac:dyDescent="0.3">
      <c r="A25" s="26">
        <v>7</v>
      </c>
      <c r="B25" s="27">
        <v>1.8951750644916499E-2</v>
      </c>
      <c r="C25" s="27">
        <v>2.3223595773677799E-2</v>
      </c>
      <c r="D25" s="28">
        <v>94</v>
      </c>
      <c r="E25" s="28">
        <v>4406</v>
      </c>
      <c r="F25" s="6">
        <f t="shared" si="9"/>
        <v>4500</v>
      </c>
      <c r="G25" s="7">
        <f t="shared" si="10"/>
        <v>2.0888888888888887E-2</v>
      </c>
      <c r="H25" s="7">
        <f t="shared" si="11"/>
        <v>3.1146454605699137E-2</v>
      </c>
      <c r="I25" s="7">
        <f t="shared" si="14"/>
        <v>0.95659377070907869</v>
      </c>
      <c r="J25" s="7">
        <f t="shared" si="12"/>
        <v>0.1049497403649183</v>
      </c>
      <c r="K25" s="7">
        <f t="shared" si="15"/>
        <v>0.6815539993330475</v>
      </c>
      <c r="L25" s="7">
        <f t="shared" si="13"/>
        <v>0.27503977137603119</v>
      </c>
      <c r="P25" s="8"/>
      <c r="Q25" s="8">
        <v>0.7</v>
      </c>
      <c r="R25" s="10">
        <f t="shared" si="8"/>
        <v>1.3665625295843982</v>
      </c>
      <c r="S25" s="4">
        <v>1</v>
      </c>
    </row>
    <row r="26" spans="1:19" x14ac:dyDescent="0.3">
      <c r="A26" s="26">
        <v>8</v>
      </c>
      <c r="B26" s="27">
        <v>1.5535107608027499E-2</v>
      </c>
      <c r="C26" s="27">
        <v>1.8949700914044701E-2</v>
      </c>
      <c r="D26" s="28">
        <v>63</v>
      </c>
      <c r="E26" s="28">
        <v>4437</v>
      </c>
      <c r="F26" s="6">
        <f t="shared" si="9"/>
        <v>4500</v>
      </c>
      <c r="G26" s="7">
        <f t="shared" si="10"/>
        <v>1.4E-2</v>
      </c>
      <c r="H26" s="7">
        <f t="shared" si="11"/>
        <v>2.0874751491053677E-2</v>
      </c>
      <c r="I26" s="7">
        <f t="shared" si="14"/>
        <v>0.97746852220013236</v>
      </c>
      <c r="J26" s="7">
        <f t="shared" si="12"/>
        <v>0.10568815206517079</v>
      </c>
      <c r="K26" s="7">
        <f t="shared" si="15"/>
        <v>0.78724215139821829</v>
      </c>
      <c r="L26" s="7">
        <f t="shared" si="13"/>
        <v>0.19022637080191407</v>
      </c>
      <c r="P26" s="8"/>
      <c r="Q26" s="8">
        <v>0.8</v>
      </c>
      <c r="R26" s="10">
        <f t="shared" si="8"/>
        <v>1.2218356527501655</v>
      </c>
      <c r="S26" s="4">
        <v>1</v>
      </c>
    </row>
    <row r="27" spans="1:19" x14ac:dyDescent="0.3">
      <c r="A27" s="26">
        <v>9</v>
      </c>
      <c r="B27" s="27">
        <v>1.2249402418445601E-2</v>
      </c>
      <c r="C27" s="27">
        <v>1.55345668253008E-2</v>
      </c>
      <c r="D27" s="28">
        <v>44</v>
      </c>
      <c r="E27" s="28">
        <v>4456</v>
      </c>
      <c r="F27" s="6">
        <f t="shared" si="9"/>
        <v>4500</v>
      </c>
      <c r="G27" s="7">
        <f t="shared" si="10"/>
        <v>9.7777777777777776E-3</v>
      </c>
      <c r="H27" s="7">
        <f t="shared" si="11"/>
        <v>1.4579191517561299E-2</v>
      </c>
      <c r="I27" s="7">
        <f t="shared" si="14"/>
        <v>0.99204771371769362</v>
      </c>
      <c r="J27" s="7">
        <f t="shared" si="12"/>
        <v>0.10614072697822877</v>
      </c>
      <c r="K27" s="7">
        <f t="shared" si="15"/>
        <v>0.89338287837644703</v>
      </c>
      <c r="L27" s="7">
        <f t="shared" si="13"/>
        <v>9.8664835341246593E-2</v>
      </c>
      <c r="P27" s="8"/>
      <c r="Q27" s="8">
        <v>0.9</v>
      </c>
      <c r="R27" s="10">
        <f t="shared" si="8"/>
        <v>1.1022752374641041</v>
      </c>
      <c r="S27" s="4">
        <v>1</v>
      </c>
    </row>
    <row r="28" spans="1:19" x14ac:dyDescent="0.3">
      <c r="A28" s="26">
        <v>10</v>
      </c>
      <c r="B28" s="27">
        <v>2.0663886369274099E-3</v>
      </c>
      <c r="C28" s="27">
        <v>1.22470491478352E-2</v>
      </c>
      <c r="D28" s="28">
        <v>24</v>
      </c>
      <c r="E28" s="28">
        <v>4476</v>
      </c>
      <c r="F28" s="6">
        <f t="shared" si="9"/>
        <v>4500</v>
      </c>
      <c r="G28" s="7">
        <f t="shared" si="10"/>
        <v>5.3333333333333332E-3</v>
      </c>
      <c r="H28" s="7">
        <f t="shared" si="11"/>
        <v>7.9522862823061622E-3</v>
      </c>
      <c r="I28" s="7">
        <f t="shared" si="14"/>
        <v>0.99999999999999978</v>
      </c>
      <c r="J28" s="7">
        <f t="shared" si="12"/>
        <v>0.10661712162355295</v>
      </c>
      <c r="K28" s="7">
        <f t="shared" si="15"/>
        <v>1</v>
      </c>
      <c r="L28" s="7">
        <f t="shared" si="13"/>
        <v>2.2204460492503131E-16</v>
      </c>
      <c r="P28" s="8"/>
      <c r="Q28" s="8">
        <v>1</v>
      </c>
      <c r="R28" s="10">
        <f t="shared" si="8"/>
        <v>0.99999999999999978</v>
      </c>
      <c r="S28" s="11">
        <v>1</v>
      </c>
    </row>
    <row r="29" spans="1:19" ht="15" x14ac:dyDescent="0.25">
      <c r="A29" s="5"/>
      <c r="B29" s="12"/>
      <c r="C29" s="12"/>
      <c r="D29" s="13">
        <f>SUM(D19:D28)</f>
        <v>3018</v>
      </c>
      <c r="E29" s="13">
        <f>SUM(E19:E28)</f>
        <v>41982</v>
      </c>
      <c r="F29" s="13">
        <f>SUM(F19:F28)</f>
        <v>45000</v>
      </c>
      <c r="G29" s="5"/>
      <c r="H29" s="5"/>
      <c r="I29" s="5"/>
      <c r="J29" s="16"/>
      <c r="K29" s="18" t="s">
        <v>22</v>
      </c>
      <c r="L29" s="17">
        <f>MAX(L19:L28)</f>
        <v>0.47862034595343467</v>
      </c>
    </row>
  </sheetData>
  <mergeCells count="2">
    <mergeCell ref="A1:I1"/>
    <mergeCell ref="A16:I16"/>
  </mergeCells>
  <conditionalFormatting sqref="G6:G13 G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G21:G28 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conditionalFormatting sqref="G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{792EB30D-D181-40E0-8C37-FDC8889E7CB8}</x14:id>
        </ext>
      </extLst>
    </cfRule>
  </conditionalFormatting>
  <conditionalFormatting sqref="G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{0503F98B-7444-4F6A-8231-543CAA57F5A1}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G6:G13 G4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G21:G28 G19</xm:sqref>
        </x14:conditionalFormatting>
        <x14:conditionalFormatting xmlns:xm="http://schemas.microsoft.com/office/excel/2006/main">
          <x14:cfRule type="dataBar" id="{792EB30D-D181-40E0-8C37-FDC8889E7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0503F98B-7444-4F6A-8231-543CAA57F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Problem</vt:lpstr>
      <vt:lpstr>Model Equation</vt:lpstr>
      <vt:lpstr>Gains Table - Dev &amp; Val 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Chandra Mouli Kotta Kota</cp:lastModifiedBy>
  <dcterms:created xsi:type="dcterms:W3CDTF">2014-11-01T15:25:33Z</dcterms:created>
  <dcterms:modified xsi:type="dcterms:W3CDTF">2015-07-25T06:57:12Z</dcterms:modified>
</cp:coreProperties>
</file>