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IWARI\OneDrive\Documents\excel file\"/>
    </mc:Choice>
  </mc:AlternateContent>
  <xr:revisionPtr revIDLastSave="0" documentId="8_{AEADB43D-3F71-4E9A-AB6C-67829F039DA7}" xr6:coauthVersionLast="47" xr6:coauthVersionMax="47" xr10:uidLastSave="{00000000-0000-0000-0000-000000000000}"/>
  <bookViews>
    <workbookView xWindow="-108" yWindow="-108" windowWidth="23256" windowHeight="12456" xr2:uid="{FF4DD546-D545-4DED-BEBD-3CDA33B21F3B}"/>
  </bookViews>
  <sheets>
    <sheet name="Q1 TO 6" sheetId="1" r:id="rId1"/>
    <sheet name="Q7" sheetId="3" r:id="rId2"/>
    <sheet name="Q8" sheetId="4" r:id="rId3"/>
  </sheets>
  <definedNames>
    <definedName name="_xlchart.v1.0" hidden="1">'Q1 TO 6'!$A$44:$A$53</definedName>
    <definedName name="_xlchart.v1.1" hidden="1">'Q1 TO 6'!$B$43</definedName>
    <definedName name="_xlchart.v1.10" hidden="1">'Q1 TO 6'!$F$44:$F$53</definedName>
    <definedName name="_xlchart.v1.11" hidden="1">'Q1 TO 6'!$G$43</definedName>
    <definedName name="_xlchart.v1.12" hidden="1">'Q1 TO 6'!$G$44:$G$53</definedName>
    <definedName name="_xlchart.v1.13" hidden="1">'Q1 TO 6'!$H$43</definedName>
    <definedName name="_xlchart.v1.14" hidden="1">'Q1 TO 6'!$H$44:$H$53</definedName>
    <definedName name="_xlchart.v1.15" hidden="1">'Q1 TO 6'!$A$1:$C$66</definedName>
    <definedName name="_xlchart.v1.16" hidden="1">'Q1 TO 6'!$A$57:$C$66</definedName>
    <definedName name="_xlchart.v1.17" hidden="1">'Q1 TO 6'!$D$56</definedName>
    <definedName name="_xlchart.v1.18" hidden="1">'Q1 TO 6'!$D$57:$D$66</definedName>
    <definedName name="_xlchart.v1.19" hidden="1">'Q1 TO 6'!$E$56</definedName>
    <definedName name="_xlchart.v1.2" hidden="1">'Q1 TO 6'!$B$44:$B$53</definedName>
    <definedName name="_xlchart.v1.20" hidden="1">'Q1 TO 6'!$E$57:$E$66</definedName>
    <definedName name="_xlchart.v1.21" hidden="1">'Q1 TO 6'!$F$56</definedName>
    <definedName name="_xlchart.v1.22" hidden="1">'Q1 TO 6'!$F$57:$F$66</definedName>
    <definedName name="_xlchart.v1.23" hidden="1">'Q1 TO 6'!$G$56</definedName>
    <definedName name="_xlchart.v1.24" hidden="1">'Q1 TO 6'!$G$57:$G$66</definedName>
    <definedName name="_xlchart.v1.25" hidden="1">'Q1 TO 6'!$H$56</definedName>
    <definedName name="_xlchart.v1.26" hidden="1">'Q1 TO 6'!$H$57:$H$66</definedName>
    <definedName name="_xlchart.v1.27" hidden="1">'Q1 TO 6'!$I$56</definedName>
    <definedName name="_xlchart.v1.28" hidden="1">'Q1 TO 6'!$I$57:$I$66</definedName>
    <definedName name="_xlchart.v1.3" hidden="1">'Q1 TO 6'!$C$43</definedName>
    <definedName name="_xlchart.v1.4" hidden="1">'Q1 TO 6'!$C$44:$C$53</definedName>
    <definedName name="_xlchart.v1.5" hidden="1">'Q1 TO 6'!$D$43</definedName>
    <definedName name="_xlchart.v1.6" hidden="1">'Q1 TO 6'!$D$44:$D$53</definedName>
    <definedName name="_xlchart.v1.7" hidden="1">'Q1 TO 6'!$E$43</definedName>
    <definedName name="_xlchart.v1.8" hidden="1">'Q1 TO 6'!$E$44:$E$53</definedName>
    <definedName name="_xlchart.v1.9" hidden="1">'Q1 TO 6'!$F$43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F44" i="1"/>
  <c r="A51" i="1"/>
  <c r="A50" i="1"/>
  <c r="A47" i="1"/>
  <c r="A46" i="1"/>
  <c r="B70" i="1"/>
  <c r="J70" i="1" s="1"/>
  <c r="C70" i="1"/>
  <c r="L71" i="1"/>
  <c r="L72" i="1"/>
  <c r="L73" i="1"/>
  <c r="L74" i="1"/>
  <c r="L75" i="1"/>
  <c r="L76" i="1"/>
  <c r="L77" i="1"/>
  <c r="L70" i="1"/>
  <c r="I71" i="1"/>
  <c r="I72" i="1"/>
  <c r="I73" i="1"/>
  <c r="I74" i="1"/>
  <c r="I75" i="1"/>
  <c r="I76" i="1"/>
  <c r="I77" i="1"/>
  <c r="H71" i="1"/>
  <c r="H72" i="1"/>
  <c r="H73" i="1"/>
  <c r="H74" i="1"/>
  <c r="H75" i="1"/>
  <c r="H76" i="1"/>
  <c r="H77" i="1"/>
  <c r="I70" i="1"/>
  <c r="H70" i="1"/>
  <c r="G71" i="1"/>
  <c r="G72" i="1"/>
  <c r="G73" i="1"/>
  <c r="G74" i="1"/>
  <c r="G75" i="1"/>
  <c r="G76" i="1"/>
  <c r="G77" i="1"/>
  <c r="G70" i="1"/>
  <c r="F71" i="1"/>
  <c r="F72" i="1"/>
  <c r="F73" i="1"/>
  <c r="F74" i="1"/>
  <c r="F75" i="1"/>
  <c r="F76" i="1"/>
  <c r="F77" i="1"/>
  <c r="F70" i="1"/>
  <c r="E71" i="1"/>
  <c r="E72" i="1"/>
  <c r="E73" i="1"/>
  <c r="E74" i="1"/>
  <c r="E75" i="1"/>
  <c r="E76" i="1"/>
  <c r="E77" i="1"/>
  <c r="E70" i="1"/>
  <c r="D71" i="1"/>
  <c r="D72" i="1"/>
  <c r="D73" i="1"/>
  <c r="D74" i="1"/>
  <c r="D75" i="1"/>
  <c r="D76" i="1"/>
  <c r="D77" i="1"/>
  <c r="D70" i="1"/>
  <c r="H57" i="1"/>
  <c r="I58" i="1"/>
  <c r="I59" i="1"/>
  <c r="I60" i="1"/>
  <c r="I61" i="1"/>
  <c r="I62" i="1"/>
  <c r="I63" i="1"/>
  <c r="I64" i="1"/>
  <c r="I65" i="1"/>
  <c r="I66" i="1"/>
  <c r="I57" i="1"/>
  <c r="H58" i="1"/>
  <c r="H59" i="1"/>
  <c r="H60" i="1"/>
  <c r="H61" i="1"/>
  <c r="H62" i="1"/>
  <c r="H63" i="1"/>
  <c r="H64" i="1"/>
  <c r="H65" i="1"/>
  <c r="H66" i="1"/>
  <c r="G58" i="1" a="1"/>
  <c r="G58" i="1" s="1"/>
  <c r="G59" i="1" a="1"/>
  <c r="G59" i="1" s="1"/>
  <c r="G60" i="1" a="1"/>
  <c r="G60" i="1" s="1"/>
  <c r="G61" i="1" a="1"/>
  <c r="G61" i="1"/>
  <c r="G62" i="1" a="1"/>
  <c r="G62" i="1" s="1"/>
  <c r="G63" i="1" a="1"/>
  <c r="G63" i="1"/>
  <c r="G64" i="1" a="1"/>
  <c r="G64" i="1" s="1"/>
  <c r="G65" i="1" a="1"/>
  <c r="G65" i="1" s="1"/>
  <c r="G66" i="1" a="1"/>
  <c r="G66" i="1" s="1"/>
  <c r="G57" i="1" a="1"/>
  <c r="G57" i="1" s="1"/>
  <c r="F58" i="1"/>
  <c r="F59" i="1"/>
  <c r="F60" i="1"/>
  <c r="F61" i="1"/>
  <c r="F62" i="1"/>
  <c r="F63" i="1"/>
  <c r="F64" i="1"/>
  <c r="F65" i="1"/>
  <c r="F66" i="1"/>
  <c r="F57" i="1"/>
  <c r="H29" i="1"/>
  <c r="G29" i="1"/>
  <c r="G44" i="1"/>
  <c r="A45" i="1"/>
  <c r="A48" i="1"/>
  <c r="A49" i="1"/>
  <c r="A52" i="1"/>
  <c r="A53" i="1"/>
  <c r="A44" i="1"/>
  <c r="D19" i="1"/>
  <c r="E19" i="1"/>
  <c r="F19" i="1"/>
  <c r="H44" i="1" l="1"/>
  <c r="K70" i="1"/>
  <c r="K74" i="1"/>
  <c r="J74" i="1"/>
  <c r="K77" i="1"/>
  <c r="K73" i="1"/>
  <c r="K76" i="1"/>
  <c r="K72" i="1"/>
  <c r="K75" i="1"/>
  <c r="K71" i="1"/>
  <c r="J77" i="1"/>
  <c r="J73" i="1"/>
  <c r="J76" i="1"/>
  <c r="J72" i="1"/>
  <c r="J75" i="1"/>
  <c r="J71" i="1"/>
  <c r="D3" i="1"/>
  <c r="C3" i="1"/>
  <c r="B12" i="1"/>
  <c r="B3" i="1"/>
  <c r="B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<sst xmlns="http://schemas.openxmlformats.org/spreadsheetml/2006/main" count="136" uniqueCount="82">
  <si>
    <t>Q1. FIND MEAN, MEDIAN &amp; MODE OF THE DESIRED COLUMNS OF THE DATA SET.</t>
  </si>
  <si>
    <t>DATASET</t>
  </si>
  <si>
    <t>MEAN</t>
  </si>
  <si>
    <t>MEDIAN</t>
  </si>
  <si>
    <t>MODE</t>
  </si>
  <si>
    <t>Q2. USE SUM,SUMIF &amp; SUMIFS GET THE DESIRED OUTPUT FROM THE DATABASE.</t>
  </si>
  <si>
    <t>SUM</t>
  </si>
  <si>
    <t>SUMIF</t>
  </si>
  <si>
    <t>SUMIFS</t>
  </si>
  <si>
    <t>DATASET2</t>
  </si>
  <si>
    <t>DATASET3</t>
  </si>
  <si>
    <t>UNIQUE_ID</t>
  </si>
  <si>
    <t>ROLLNO</t>
  </si>
  <si>
    <t>NAME</t>
  </si>
  <si>
    <t>CITY</t>
  </si>
  <si>
    <t>RANK</t>
  </si>
  <si>
    <t>VLOOKUP</t>
  </si>
  <si>
    <t>HLOOKUP</t>
  </si>
  <si>
    <t>XLOOKUP</t>
  </si>
  <si>
    <t>Q4. BY USING VLOOKUP, HLOOKUP &amp; XLOOKUP MAKE US COMPRESSED DATASET.</t>
  </si>
  <si>
    <t>Q3. USE COUNT, COUNTA &amp; COUNTIFS PRINT A TABLE OF THE OUTPUT</t>
  </si>
  <si>
    <t>YEAR</t>
  </si>
  <si>
    <t>MONTH</t>
  </si>
  <si>
    <t>SALE</t>
  </si>
  <si>
    <t>PROFIT</t>
  </si>
  <si>
    <t>LOSE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</si>
  <si>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</si>
  <si>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</si>
  <si>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</si>
  <si>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</si>
  <si>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</si>
  <si>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</si>
  <si>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</si>
  <si>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</si>
  <si>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</si>
  <si>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</si>
  <si>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COUNT</t>
  </si>
  <si>
    <t>COUNTA</t>
  </si>
  <si>
    <t>COUNTIFS</t>
  </si>
  <si>
    <t>NOVEMBER</t>
  </si>
  <si>
    <t>COURSE NAME</t>
  </si>
  <si>
    <t>IF</t>
  </si>
  <si>
    <t>IFS</t>
  </si>
  <si>
    <t>IFNA</t>
  </si>
  <si>
    <t>INDEX</t>
  </si>
  <si>
    <t>MARKS</t>
  </si>
  <si>
    <t>DA</t>
  </si>
  <si>
    <t>DATE &amp; TIME</t>
  </si>
  <si>
    <t>DAY</t>
  </si>
  <si>
    <t>EOMONTH</t>
  </si>
  <si>
    <t>TODAY</t>
  </si>
  <si>
    <t>NOW</t>
  </si>
  <si>
    <t>WORKDAY</t>
  </si>
  <si>
    <t>WORKDAY.INTL</t>
  </si>
  <si>
    <t>NETWORKDAYS</t>
  </si>
  <si>
    <t>NETORK.INTL</t>
  </si>
  <si>
    <t>Row Labels</t>
  </si>
  <si>
    <t>Grand Total</t>
  </si>
  <si>
    <t>Sum of SALE</t>
  </si>
  <si>
    <t>Sum of PROFIT</t>
  </si>
  <si>
    <t>Sum of LOSE</t>
  </si>
  <si>
    <t>(All)</t>
  </si>
  <si>
    <t>Q5. PERFORM A LOGICAL TEST USING IF, IFS, IFNA &amp; INDEX FUNCATION</t>
  </si>
  <si>
    <t>Q6. PERFORM A LOGICAL TEST ON DATE &amp; TIME FUNCATION</t>
  </si>
  <si>
    <t>Q7. CREATE A PIVOT TABLE OF EACH FROM THE ABOVE RESULTS.</t>
  </si>
  <si>
    <t>DATEDIF</t>
  </si>
  <si>
    <t>Q8. DO THE VISULATATION OF THE DATA BASE USING THE GRAPHS OF EXCEL</t>
  </si>
  <si>
    <t>SANDEEP</t>
  </si>
  <si>
    <t>SARTHAK</t>
  </si>
  <si>
    <t>MITESH</t>
  </si>
  <si>
    <t>MOHNISH</t>
  </si>
  <si>
    <t>CHIRAG</t>
  </si>
  <si>
    <t>VIJAY</t>
  </si>
  <si>
    <t>CHETAN</t>
  </si>
  <si>
    <t>VIKAS</t>
  </si>
  <si>
    <t>DEEPAK</t>
  </si>
  <si>
    <t>VISHAL</t>
  </si>
  <si>
    <t>AHMEDABAD</t>
  </si>
  <si>
    <t>MEHSANA</t>
  </si>
  <si>
    <t>BARODA</t>
  </si>
  <si>
    <t>ANAND</t>
  </si>
  <si>
    <t>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</si>
</sst>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22" fontId="1" fillId="0" borderId="5" xfId="0" applyNumberFormat="1" applyFont="1" applyBorder="1" applyAlignment="1">
      <alignment horizontal="center" vertical="center"/>
    </xf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pivotButton="1" applyBorder="1"/>
    <xf numFmtId="0" fontId="0" fillId="0" borderId="4" xfId="0" applyBorder="1"/>
    <xf numFmtId="0" fontId="0" fillId="0" borderId="6" xfId="0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1" xfId="0" pivotButton="1" applyBorder="1"/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2" fillId="2" borderId="23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19" xfId="0" applyFill="1" applyBorder="1" applyAlignment="1">
      <alignment horizontal="right" vertical="center"/>
    </xf>
    <xf numFmtId="0" fontId="0" fillId="3" borderId="5" xfId="0" applyFill="1" applyBorder="1" applyAlignment="1">
      <alignment horizontal="left" vertical="center"/>
    </xf>
  </cellXfs>
  <cellStyles count="1">
    <cellStyle name="Normal" xfId="0" builtinId="0"/>
  </cellStyles>
  <dxfs count="16">
    <dxf>
      <fill>
        <gradientFill type="path" left="0.5" right="0.5" top="0.5" bottom="0.5">
          <stop position="0">
            <color theme="5" tint="0.80001220740379042"/>
          </stop>
          <stop position="1">
            <color rgb="FFFF6600"/>
          </stop>
        </gradient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gradientFill type="path" left="0.5" right="0.5" top="0.5" bottom="0.5">
          <stop position="0">
            <color theme="5" tint="0.59999389629810485"/>
          </stop>
          <stop position="1">
            <color rgb="FFFF6600"/>
          </stop>
        </gradientFill>
      </fill>
    </dxf>
    <dxf>
      <font>
        <color theme="0"/>
      </font>
      <fill>
        <gradientFill type="path" left="0.5" right="0.5" top="0.5" bottom="0.5">
          <stop position="0">
            <color theme="4" tint="0.59999389629810485"/>
          </stop>
          <stop position="1">
            <color rgb="FF0070C0"/>
          </stop>
        </gradientFill>
      </fill>
    </dxf>
    <dxf>
      <font>
        <b/>
        <i val="0"/>
        <color theme="1"/>
      </font>
      <fill>
        <patternFill>
          <bgColor theme="0"/>
        </patternFill>
      </fill>
    </dxf>
    <dxf>
      <fill>
        <gradientFill type="path" left="0.5" right="0.5" top="0.5" bottom="0.5">
          <stop position="0">
            <color rgb="FFFFCC99"/>
          </stop>
          <stop position="1">
            <color rgb="FFFF6600"/>
          </stop>
        </gradientFill>
      </fill>
    </dxf>
    <dxf>
      <fill>
        <gradientFill type="path" left="0.5" right="0.5" top="0.5" bottom="0.5">
          <stop position="0">
            <color theme="4" tint="0.80001220740379042"/>
          </stop>
          <stop position="1">
            <color rgb="FF00B0F0"/>
          </stop>
        </gradientFill>
      </fill>
    </dxf>
    <dxf>
      <fill>
        <gradientFill type="path" left="0.5" right="0.5" top="0.5" bottom="0.5">
          <stop position="0">
            <color theme="9" tint="0.80001220740379042"/>
          </stop>
          <stop position="1">
            <color rgb="FF6CBB4D"/>
          </stop>
        </gradientFill>
      </fill>
    </dxf>
    <dxf>
      <fill>
        <gradientFill type="path" left="0.5" right="0.5" top="0.5" bottom="0.5">
          <stop position="0">
            <color theme="5" tint="0.80001220740379042"/>
          </stop>
          <stop position="1">
            <color rgb="FFE22645"/>
          </stop>
        </gradientFill>
      </fill>
    </dxf>
    <dxf>
      <fill>
        <gradientFill type="path" left="0.5" right="0.5" top="0.5" bottom="0.5">
          <stop position="0">
            <color theme="9" tint="0.80001220740379042"/>
          </stop>
          <stop position="1">
            <color rgb="FF92D050"/>
          </stop>
        </gradientFill>
      </fill>
    </dxf>
    <dxf>
      <fill>
        <gradientFill type="path" left="0.5" right="0.5" top="0.5" bottom="0.5">
          <stop position="0">
            <color theme="5" tint="0.80001220740379042"/>
          </stop>
          <stop position="1">
            <color theme="5" tint="0.40000610370189521"/>
          </stop>
        </gradientFill>
      </fill>
    </dxf>
  </dxfs>
  <tableStyles count="0" defaultTableStyle="TableStyleMedium2" defaultPivotStyle="PivotStyleLight16"/>
  <colors>
    <mruColors>
      <color rgb="FFFF6600"/>
      <color rgb="FFFFCC99"/>
      <color rgb="FFE22645"/>
      <color rgb="FF6CBB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[ASSIGNMENT_EXCEL.xlsx]Q7!PivotTable2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'Q7'!$B$3</c:f>
              <c:strCache>
                <c:ptCount val="1"/>
                <c:pt idx="0">
                  <c:v>Sum of SALE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'Q7'!$A$4:$A$15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'Q7'!$B$4:$B$15</c:f>
              <c:numCache>
                <c:formatCode>General</c:formatCode>
                <c:ptCount val="11"/>
                <c:pt idx="0">
                  <c:v>1500000</c:v>
                </c:pt>
                <c:pt idx="1">
                  <c:v>2500000</c:v>
                </c:pt>
                <c:pt idx="2">
                  <c:v>5000000</c:v>
                </c:pt>
                <c:pt idx="3">
                  <c:v>6000000</c:v>
                </c:pt>
                <c:pt idx="4">
                  <c:v>1200000</c:v>
                </c:pt>
                <c:pt idx="5">
                  <c:v>150000</c:v>
                </c:pt>
                <c:pt idx="6">
                  <c:v>20000</c:v>
                </c:pt>
                <c:pt idx="7">
                  <c:v>8000000</c:v>
                </c:pt>
                <c:pt idx="8">
                  <c:v>100000</c:v>
                </c:pt>
                <c:pt idx="9">
                  <c:v>300000</c:v>
                </c:pt>
                <c:pt idx="10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83-47B0-9E65-1E5C4DC1991B}"/>
            </c:ext>
          </c:extLst>
        </c:ser>
        <c:ser>
          <c:idx val="1"/>
          <c:order val="1"/>
          <c:tx>
            <c:strRef>
              <c:f>'Q7'!$C$3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'Q7'!$A$4:$A$15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'Q7'!$C$4:$C$15</c:f>
              <c:numCache>
                <c:formatCode>General</c:formatCode>
                <c:ptCount val="11"/>
                <c:pt idx="0">
                  <c:v>300000</c:v>
                </c:pt>
                <c:pt idx="1">
                  <c:v>500000</c:v>
                </c:pt>
                <c:pt idx="2">
                  <c:v>1000000</c:v>
                </c:pt>
                <c:pt idx="3">
                  <c:v>1100000</c:v>
                </c:pt>
                <c:pt idx="4">
                  <c:v>100000</c:v>
                </c:pt>
                <c:pt idx="7">
                  <c:v>1300000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83-47B0-9E65-1E5C4DC1991B}"/>
            </c:ext>
          </c:extLst>
        </c:ser>
        <c:ser>
          <c:idx val="2"/>
          <c:order val="2"/>
          <c:tx>
            <c:strRef>
              <c:f>'Q7'!$D$3</c:f>
              <c:strCache>
                <c:ptCount val="1"/>
                <c:pt idx="0">
                  <c:v>Sum of LOSE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'Q7'!$A$4:$A$15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'Q7'!$D$4:$D$15</c:f>
              <c:numCache>
                <c:formatCode>General</c:formatCode>
                <c:ptCount val="11"/>
                <c:pt idx="5">
                  <c:v>100000</c:v>
                </c:pt>
                <c:pt idx="6">
                  <c:v>400000</c:v>
                </c:pt>
                <c:pt idx="8">
                  <c:v>600000</c:v>
                </c:pt>
                <c:pt idx="9">
                  <c:v>250000</c:v>
                </c:pt>
                <c:pt idx="10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83-47B0-9E65-1E5C4DC19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4154576"/>
        <c:axId val="514155232"/>
      </c:barChart>
      <c:catAx>
        <c:axId val="51415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155232"/>
        <c:crosses val="autoZero"/>
        <c:auto val="1"/>
        <c:lblAlgn val="ctr"/>
        <c:lblOffset val="100"/>
        <c:noMultiLvlLbl val="0"/>
      </c:catAx>
      <c:valAx>
        <c:axId val="51415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15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Q1 CHART</a:t>
            </a:r>
          </a:p>
        </c:rich>
      </c:tx>
      <c:layout>
        <c:manualLayout>
          <c:xMode val="edge"/>
          <c:yMode val="edge"/>
          <c:x val="0.42019188091789594"/>
          <c:y val="2.37475928019314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803149606299214E-2"/>
          <c:y val="0.13653944298629339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'Q1 TO 6'!$A$2</c:f>
              <c:strCache>
                <c:ptCount val="1"/>
                <c:pt idx="0">
                  <c:v>DATASET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'Q1 TO 6'!$A$3:$A$12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70</c:v>
                </c:pt>
                <c:pt idx="4">
                  <c:v>10</c:v>
                </c:pt>
                <c:pt idx="5">
                  <c:v>40</c:v>
                </c:pt>
                <c:pt idx="6">
                  <c:v>40</c:v>
                </c:pt>
                <c:pt idx="7">
                  <c:v>80</c:v>
                </c:pt>
                <c:pt idx="8">
                  <c:v>10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E-4C88-AFF1-7DE3F950C712}"/>
            </c:ext>
          </c:extLst>
        </c:ser>
        <c:ser>
          <c:idx val="1"/>
          <c:order val="1"/>
          <c:tx>
            <c:strRef>
              <c:f>'Q1 TO 6'!$B$2</c:f>
              <c:strCache>
                <c:ptCount val="1"/>
                <c:pt idx="0">
                  <c:v>MEAN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'Q1 TO 6'!$B$3:$B$12</c:f>
              <c:numCache>
                <c:formatCode>General</c:formatCode>
                <c:ptCount val="10"/>
                <c:pt idx="0">
                  <c:v>310</c:v>
                </c:pt>
                <c:pt idx="1">
                  <c:v>34.444444444444443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BE-4C88-AFF1-7DE3F950C712}"/>
            </c:ext>
          </c:extLst>
        </c:ser>
        <c:ser>
          <c:idx val="2"/>
          <c:order val="2"/>
          <c:tx>
            <c:strRef>
              <c:f>'Q1 TO 6'!$C$2</c:f>
              <c:strCache>
                <c:ptCount val="1"/>
                <c:pt idx="0">
                  <c:v>MEDIAN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'Q1 TO 6'!$C$3:$C$12</c:f>
              <c:numCache>
                <c:formatCode>General</c:formatCode>
                <c:ptCount val="10"/>
                <c:pt idx="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BE-4C88-AFF1-7DE3F950C712}"/>
            </c:ext>
          </c:extLst>
        </c:ser>
        <c:ser>
          <c:idx val="3"/>
          <c:order val="3"/>
          <c:tx>
            <c:strRef>
              <c:f>'Q1 TO 6'!$D$2</c:f>
              <c:strCache>
                <c:ptCount val="1"/>
                <c:pt idx="0">
                  <c:v>MODE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'Q1 TO 6'!$D$3:$D$12</c:f>
              <c:numCache>
                <c:formatCode>General</c:formatCode>
                <c:ptCount val="10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BE-4C88-AFF1-7DE3F950C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299088"/>
        <c:axId val="467302696"/>
      </c:lineChart>
      <c:catAx>
        <c:axId val="46729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02696"/>
        <c:crosses val="autoZero"/>
        <c:auto val="1"/>
        <c:lblAlgn val="ctr"/>
        <c:lblOffset val="100"/>
        <c:noMultiLvlLbl val="0"/>
      </c:catAx>
      <c:valAx>
        <c:axId val="46730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29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Q2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TO 6'!$A$18:$F$18</c:f>
              <c:strCache>
                <c:ptCount val="6"/>
                <c:pt idx="0">
                  <c:v>DATASET</c:v>
                </c:pt>
                <c:pt idx="1">
                  <c:v>DATASET2</c:v>
                </c:pt>
                <c:pt idx="2">
                  <c:v>DATASET3</c:v>
                </c:pt>
                <c:pt idx="3">
                  <c:v>SUM</c:v>
                </c:pt>
                <c:pt idx="4">
                  <c:v>SUMIF</c:v>
                </c:pt>
                <c:pt idx="5">
                  <c:v>SUMIFS</c:v>
                </c:pt>
              </c:strCache>
            </c:strRef>
          </c:cat>
          <c:val>
            <c:numRef>
              <c:f>'Q1 TO 6'!$A$19:$F$19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280</c:v>
                </c:pt>
                <c:pt idx="4">
                  <c:v>50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7-4C32-954F-E2BD756F453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TO 6'!$A$18:$F$18</c:f>
              <c:strCache>
                <c:ptCount val="6"/>
                <c:pt idx="0">
                  <c:v>DATASET</c:v>
                </c:pt>
                <c:pt idx="1">
                  <c:v>DATASET2</c:v>
                </c:pt>
                <c:pt idx="2">
                  <c:v>DATASET3</c:v>
                </c:pt>
                <c:pt idx="3">
                  <c:v>SUM</c:v>
                </c:pt>
                <c:pt idx="4">
                  <c:v>SUMIF</c:v>
                </c:pt>
                <c:pt idx="5">
                  <c:v>SUMIFS</c:v>
                </c:pt>
              </c:strCache>
            </c:strRef>
          </c:cat>
          <c:val>
            <c:numRef>
              <c:f>'Q1 TO 6'!$A$20:$F$20</c:f>
              <c:numCache>
                <c:formatCode>General</c:formatCode>
                <c:ptCount val="6"/>
                <c:pt idx="0">
                  <c:v>20</c:v>
                </c:pt>
                <c:pt idx="1">
                  <c:v>80</c:v>
                </c:pt>
                <c:pt idx="2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D7-4C32-954F-E2BD756F453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TO 6'!$A$18:$F$18</c:f>
              <c:strCache>
                <c:ptCount val="6"/>
                <c:pt idx="0">
                  <c:v>DATASET</c:v>
                </c:pt>
                <c:pt idx="1">
                  <c:v>DATASET2</c:v>
                </c:pt>
                <c:pt idx="2">
                  <c:v>DATASET3</c:v>
                </c:pt>
                <c:pt idx="3">
                  <c:v>SUM</c:v>
                </c:pt>
                <c:pt idx="4">
                  <c:v>SUMIF</c:v>
                </c:pt>
                <c:pt idx="5">
                  <c:v>SUMIFS</c:v>
                </c:pt>
              </c:strCache>
            </c:strRef>
          </c:cat>
          <c:val>
            <c:numRef>
              <c:f>'Q1 TO 6'!$A$21:$F$21</c:f>
              <c:numCache>
                <c:formatCode>General</c:formatCode>
                <c:ptCount val="6"/>
                <c:pt idx="0">
                  <c:v>30</c:v>
                </c:pt>
                <c:pt idx="1">
                  <c:v>10</c:v>
                </c:pt>
                <c:pt idx="2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D7-4C32-954F-E2BD756F453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TO 6'!$A$18:$F$18</c:f>
              <c:strCache>
                <c:ptCount val="6"/>
                <c:pt idx="0">
                  <c:v>DATASET</c:v>
                </c:pt>
                <c:pt idx="1">
                  <c:v>DATASET2</c:v>
                </c:pt>
                <c:pt idx="2">
                  <c:v>DATASET3</c:v>
                </c:pt>
                <c:pt idx="3">
                  <c:v>SUM</c:v>
                </c:pt>
                <c:pt idx="4">
                  <c:v>SUMIF</c:v>
                </c:pt>
                <c:pt idx="5">
                  <c:v>SUMIFS</c:v>
                </c:pt>
              </c:strCache>
            </c:strRef>
          </c:cat>
          <c:val>
            <c:numRef>
              <c:f>'Q1 TO 6'!$A$22:$F$22</c:f>
              <c:numCache>
                <c:formatCode>General</c:formatCode>
                <c:ptCount val="6"/>
                <c:pt idx="0">
                  <c:v>50</c:v>
                </c:pt>
                <c:pt idx="1">
                  <c:v>30</c:v>
                </c:pt>
                <c:pt idx="2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D7-4C32-954F-E2BD756F4539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TO 6'!$A$18:$F$18</c:f>
              <c:strCache>
                <c:ptCount val="6"/>
                <c:pt idx="0">
                  <c:v>DATASET</c:v>
                </c:pt>
                <c:pt idx="1">
                  <c:v>DATASET2</c:v>
                </c:pt>
                <c:pt idx="2">
                  <c:v>DATASET3</c:v>
                </c:pt>
                <c:pt idx="3">
                  <c:v>SUM</c:v>
                </c:pt>
                <c:pt idx="4">
                  <c:v>SUMIF</c:v>
                </c:pt>
                <c:pt idx="5">
                  <c:v>SUMIFS</c:v>
                </c:pt>
              </c:strCache>
            </c:strRef>
          </c:cat>
          <c:val>
            <c:numRef>
              <c:f>'Q1 TO 6'!$A$23:$F$23</c:f>
              <c:numCache>
                <c:formatCode>General</c:formatCode>
                <c:ptCount val="6"/>
                <c:pt idx="0">
                  <c:v>70</c:v>
                </c:pt>
                <c:pt idx="1">
                  <c:v>20</c:v>
                </c:pt>
                <c:pt idx="2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D7-4C32-954F-E2BD756F4539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TO 6'!$A$18:$F$18</c:f>
              <c:strCache>
                <c:ptCount val="6"/>
                <c:pt idx="0">
                  <c:v>DATASET</c:v>
                </c:pt>
                <c:pt idx="1">
                  <c:v>DATASET2</c:v>
                </c:pt>
                <c:pt idx="2">
                  <c:v>DATASET3</c:v>
                </c:pt>
                <c:pt idx="3">
                  <c:v>SUM</c:v>
                </c:pt>
                <c:pt idx="4">
                  <c:v>SUMIF</c:v>
                </c:pt>
                <c:pt idx="5">
                  <c:v>SUMIFS</c:v>
                </c:pt>
              </c:strCache>
            </c:strRef>
          </c:cat>
          <c:val>
            <c:numRef>
              <c:f>'Q1 TO 6'!$A$24:$F$24</c:f>
              <c:numCache>
                <c:formatCode>General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D7-4C32-954F-E2BD756F4539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 TO 6'!$A$18:$F$18</c:f>
              <c:strCache>
                <c:ptCount val="6"/>
                <c:pt idx="0">
                  <c:v>DATASET</c:v>
                </c:pt>
                <c:pt idx="1">
                  <c:v>DATASET2</c:v>
                </c:pt>
                <c:pt idx="2">
                  <c:v>DATASET3</c:v>
                </c:pt>
                <c:pt idx="3">
                  <c:v>SUM</c:v>
                </c:pt>
                <c:pt idx="4">
                  <c:v>SUMIF</c:v>
                </c:pt>
                <c:pt idx="5">
                  <c:v>SUMIFS</c:v>
                </c:pt>
              </c:strCache>
            </c:strRef>
          </c:cat>
          <c:val>
            <c:numRef>
              <c:f>'Q1 TO 6'!$A$25:$F$25</c:f>
              <c:numCache>
                <c:formatCode>General</c:formatCode>
                <c:ptCount val="6"/>
                <c:pt idx="0">
                  <c:v>60</c:v>
                </c:pt>
                <c:pt idx="1">
                  <c:v>90</c:v>
                </c:pt>
                <c:pt idx="2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D7-4C32-954F-E2BD756F45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544550528"/>
        <c:axId val="544552168"/>
      </c:barChart>
      <c:catAx>
        <c:axId val="54455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52168"/>
        <c:crosses val="autoZero"/>
        <c:auto val="1"/>
        <c:lblAlgn val="ctr"/>
        <c:lblOffset val="100"/>
        <c:noMultiLvlLbl val="0"/>
      </c:catAx>
      <c:valAx>
        <c:axId val="54455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505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Q3 CHART </a:t>
            </a:r>
          </a:p>
        </c:rich>
      </c:tx>
      <c:layout>
        <c:manualLayout>
          <c:xMode val="edge"/>
          <c:yMode val="edge"/>
          <c:x val="0.39679839455096361"/>
          <c:y val="2.63157985618865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'Q1 TO 6'!$B$28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'Q1 TO 6'!$A$29:$A$39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'Q1 TO 6'!$B$29:$B$39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2020</c:v>
                </c:pt>
                <c:pt idx="3">
                  <c:v>2022</c:v>
                </c:pt>
                <c:pt idx="4">
                  <c:v>2020</c:v>
                </c:pt>
                <c:pt idx="5">
                  <c:v>2023</c:v>
                </c:pt>
                <c:pt idx="6">
                  <c:v>2020</c:v>
                </c:pt>
                <c:pt idx="7">
                  <c:v>2019</c:v>
                </c:pt>
                <c:pt idx="8">
                  <c:v>2018</c:v>
                </c:pt>
                <c:pt idx="9">
                  <c:v>2016</c:v>
                </c:pt>
                <c:pt idx="10">
                  <c:v>2015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4-44D8-8B8B-77AEC76AA58C}"/>
            </c:ext>
          </c:extLst>
        </c:ser>
        <c:ser>
          <c:idx val="1"/>
          <c:order val="1"/>
          <c:tx>
            <c:strRef>
              <c:f>'Q1 TO 6'!$C$28</c:f>
              <c:strCache>
                <c:ptCount val="1"/>
                <c:pt idx="0">
                  <c:v>SALE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'Q1 TO 6'!$A$29:$A$39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'Q1 TO 6'!$C$29:$C$39</c:f>
              <c:numCache>
                <c:formatCode>General</c:formatCode>
                <c:ptCount val="11"/>
                <c:pt idx="0">
                  <c:v>1500000</c:v>
                </c:pt>
                <c:pt idx="1">
                  <c:v>2500000</c:v>
                </c:pt>
                <c:pt idx="2">
                  <c:v>5000000</c:v>
                </c:pt>
                <c:pt idx="3">
                  <c:v>6000000</c:v>
                </c:pt>
                <c:pt idx="4">
                  <c:v>1200000</c:v>
                </c:pt>
                <c:pt idx="5">
                  <c:v>150000</c:v>
                </c:pt>
                <c:pt idx="6">
                  <c:v>20000</c:v>
                </c:pt>
                <c:pt idx="7">
                  <c:v>8000000</c:v>
                </c:pt>
                <c:pt idx="8">
                  <c:v>100000</c:v>
                </c:pt>
                <c:pt idx="9">
                  <c:v>300000</c:v>
                </c:pt>
                <c:pt idx="10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44-44D8-8B8B-77AEC76AA58C}"/>
            </c:ext>
          </c:extLst>
        </c:ser>
        <c:ser>
          <c:idx val="2"/>
          <c:order val="2"/>
          <c:tx>
            <c:strRef>
              <c:f>'Q1 TO 6'!$D$28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'Q1 TO 6'!$A$29:$A$39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'Q1 TO 6'!$D$29:$D$39</c:f>
              <c:numCache>
                <c:formatCode>General</c:formatCode>
                <c:ptCount val="11"/>
                <c:pt idx="0">
                  <c:v>300000</c:v>
                </c:pt>
                <c:pt idx="1">
                  <c:v>500000</c:v>
                </c:pt>
                <c:pt idx="2">
                  <c:v>1000000</c:v>
                </c:pt>
                <c:pt idx="3">
                  <c:v>1100000</c:v>
                </c:pt>
                <c:pt idx="4">
                  <c:v>100000</c:v>
                </c:pt>
                <c:pt idx="7">
                  <c:v>1300000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44-44D8-8B8B-77AEC76AA58C}"/>
            </c:ext>
          </c:extLst>
        </c:ser>
        <c:ser>
          <c:idx val="3"/>
          <c:order val="3"/>
          <c:tx>
            <c:strRef>
              <c:f>'Q1 TO 6'!$E$28</c:f>
              <c:strCache>
                <c:ptCount val="1"/>
                <c:pt idx="0">
                  <c:v>LOSE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'Q1 TO 6'!$A$29:$A$39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'Q1 TO 6'!$E$29:$E$39</c:f>
              <c:numCache>
                <c:formatCode>General</c:formatCode>
                <c:ptCount val="11"/>
                <c:pt idx="5">
                  <c:v>100000</c:v>
                </c:pt>
                <c:pt idx="6">
                  <c:v>400000</c:v>
                </c:pt>
                <c:pt idx="8">
                  <c:v>600000</c:v>
                </c:pt>
                <c:pt idx="9">
                  <c:v>250000</c:v>
                </c:pt>
                <c:pt idx="10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44-44D8-8B8B-77AEC76AA58C}"/>
            </c:ext>
          </c:extLst>
        </c:ser>
        <c:ser>
          <c:idx val="4"/>
          <c:order val="4"/>
          <c:tx>
            <c:strRef>
              <c:f>'Q1 TO 6'!$F$28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'Q1 TO 6'!$A$29:$A$39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'Q1 TO 6'!$F$29:$F$39</c:f>
              <c:numCache>
                <c:formatCode>General</c:formatCode>
                <c:ptCount val="1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44-44D8-8B8B-77AEC76AA58C}"/>
            </c:ext>
          </c:extLst>
        </c:ser>
        <c:ser>
          <c:idx val="5"/>
          <c:order val="5"/>
          <c:tx>
            <c:strRef>
              <c:f>'Q1 TO 6'!$G$28</c:f>
              <c:strCache>
                <c:ptCount val="1"/>
                <c:pt idx="0">
                  <c:v>COUNTA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'Q1 TO 6'!$A$29:$A$39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'Q1 TO 6'!$G$29:$G$39</c:f>
              <c:numCache>
                <c:formatCode>General</c:formatCode>
                <c:ptCount val="1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44-44D8-8B8B-77AEC76AA58C}"/>
            </c:ext>
          </c:extLst>
        </c:ser>
        <c:ser>
          <c:idx val="6"/>
          <c:order val="6"/>
          <c:tx>
            <c:strRef>
              <c:f>'Q1 TO 6'!$H$28</c:f>
              <c:strCache>
                <c:ptCount val="1"/>
                <c:pt idx="0">
                  <c:v>COUNTIFS</c:v>
                </c:pt>
              </c:strCache>
            </c:strRef>
          </c:tx>
          <c:spPr>
            <a:solidFill>
              <a:schemeClr val="accent1">
                <a:lumMod val="60000"/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'Q1 TO 6'!$A$29:$A$39</c:f>
              <c:strCache>
                <c:ptCount val="11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</c:strCache>
            </c:strRef>
          </c:cat>
          <c:val>
            <c:numRef>
              <c:f>'Q1 TO 6'!$H$29:$H$39</c:f>
              <c:numCache>
                <c:formatCode>General</c:formatCode>
                <c:ptCount val="1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D44-44D8-8B8B-77AEC76AA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549872"/>
        <c:axId val="544550200"/>
      </c:areaChart>
      <c:catAx>
        <c:axId val="54454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50200"/>
        <c:crosses val="autoZero"/>
        <c:auto val="1"/>
        <c:lblAlgn val="ctr"/>
        <c:lblOffset val="100"/>
        <c:noMultiLvlLbl val="0"/>
      </c:catAx>
      <c:valAx>
        <c:axId val="5445502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4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Q6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'Q1 TO 6'!$D$69</c:f>
              <c:strCache>
                <c:ptCount val="1"/>
                <c:pt idx="0">
                  <c:v>DAY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'Q1 TO 6'!$A$70:$C$77</c:f>
              <c:multiLvlStrCache>
                <c:ptCount val="8"/>
                <c:lvl>
                  <c:pt idx="0">
                    <c:v>27-03-2023 22:27</c:v>
                  </c:pt>
                </c:lvl>
                <c:lvl>
                  <c:pt idx="0">
                    <c:v>27-03-2023</c:v>
                  </c:pt>
                </c:lvl>
                <c:lvl>
                  <c:pt idx="0">
                    <c:v>02-02-2023</c:v>
                  </c:pt>
                  <c:pt idx="1">
                    <c:v>01-01-2014</c:v>
                  </c:pt>
                  <c:pt idx="2">
                    <c:v>15-12-2014</c:v>
                  </c:pt>
                  <c:pt idx="3">
                    <c:v>22-09-2020</c:v>
                  </c:pt>
                  <c:pt idx="4">
                    <c:v>05-08-2021</c:v>
                  </c:pt>
                  <c:pt idx="5">
                    <c:v>21-04-2002</c:v>
                  </c:pt>
                  <c:pt idx="6">
                    <c:v>07-11-2022</c:v>
                  </c:pt>
                  <c:pt idx="7">
                    <c:v>25-05-2012</c:v>
                  </c:pt>
                </c:lvl>
              </c:multiLvlStrCache>
            </c:multiLvlStrRef>
          </c:cat>
          <c:val>
            <c:numRef>
              <c:f>'Q1 TO 6'!$D$70:$D$77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15</c:v>
                </c:pt>
                <c:pt idx="3">
                  <c:v>22</c:v>
                </c:pt>
                <c:pt idx="4">
                  <c:v>5</c:v>
                </c:pt>
                <c:pt idx="5">
                  <c:v>21</c:v>
                </c:pt>
                <c:pt idx="6">
                  <c:v>7</c:v>
                </c:pt>
                <c:pt idx="7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4D-43D5-9EB6-49BA35F7B10F}"/>
            </c:ext>
          </c:extLst>
        </c:ser>
        <c:ser>
          <c:idx val="1"/>
          <c:order val="1"/>
          <c:tx>
            <c:strRef>
              <c:f>'Q1 TO 6'!$E$69</c:f>
              <c:strCache>
                <c:ptCount val="1"/>
                <c:pt idx="0">
                  <c:v>MONTH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'Q1 TO 6'!$A$70:$C$77</c:f>
              <c:multiLvlStrCache>
                <c:ptCount val="8"/>
                <c:lvl>
                  <c:pt idx="0">
                    <c:v>27-03-2023 22:27</c:v>
                  </c:pt>
                </c:lvl>
                <c:lvl>
                  <c:pt idx="0">
                    <c:v>27-03-2023</c:v>
                  </c:pt>
                </c:lvl>
                <c:lvl>
                  <c:pt idx="0">
                    <c:v>02-02-2023</c:v>
                  </c:pt>
                  <c:pt idx="1">
                    <c:v>01-01-2014</c:v>
                  </c:pt>
                  <c:pt idx="2">
                    <c:v>15-12-2014</c:v>
                  </c:pt>
                  <c:pt idx="3">
                    <c:v>22-09-2020</c:v>
                  </c:pt>
                  <c:pt idx="4">
                    <c:v>05-08-2021</c:v>
                  </c:pt>
                  <c:pt idx="5">
                    <c:v>21-04-2002</c:v>
                  </c:pt>
                  <c:pt idx="6">
                    <c:v>07-11-2022</c:v>
                  </c:pt>
                  <c:pt idx="7">
                    <c:v>25-05-2012</c:v>
                  </c:pt>
                </c:lvl>
              </c:multiLvlStrCache>
            </c:multiLvlStrRef>
          </c:cat>
          <c:val>
            <c:numRef>
              <c:f>'Q1 TO 6'!$E$70:$E$77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12</c:v>
                </c:pt>
                <c:pt idx="3">
                  <c:v>9</c:v>
                </c:pt>
                <c:pt idx="4">
                  <c:v>8</c:v>
                </c:pt>
                <c:pt idx="5">
                  <c:v>4</c:v>
                </c:pt>
                <c:pt idx="6">
                  <c:v>11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4D-43D5-9EB6-49BA35F7B10F}"/>
            </c:ext>
          </c:extLst>
        </c:ser>
        <c:ser>
          <c:idx val="2"/>
          <c:order val="2"/>
          <c:tx>
            <c:strRef>
              <c:f>'Q1 TO 6'!$F$69</c:f>
              <c:strCache>
                <c:ptCount val="1"/>
                <c:pt idx="0">
                  <c:v>YEAR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'Q1 TO 6'!$A$70:$C$77</c:f>
              <c:multiLvlStrCache>
                <c:ptCount val="8"/>
                <c:lvl>
                  <c:pt idx="0">
                    <c:v>27-03-2023 22:27</c:v>
                  </c:pt>
                </c:lvl>
                <c:lvl>
                  <c:pt idx="0">
                    <c:v>27-03-2023</c:v>
                  </c:pt>
                </c:lvl>
                <c:lvl>
                  <c:pt idx="0">
                    <c:v>02-02-2023</c:v>
                  </c:pt>
                  <c:pt idx="1">
                    <c:v>01-01-2014</c:v>
                  </c:pt>
                  <c:pt idx="2">
                    <c:v>15-12-2014</c:v>
                  </c:pt>
                  <c:pt idx="3">
                    <c:v>22-09-2020</c:v>
                  </c:pt>
                  <c:pt idx="4">
                    <c:v>05-08-2021</c:v>
                  </c:pt>
                  <c:pt idx="5">
                    <c:v>21-04-2002</c:v>
                  </c:pt>
                  <c:pt idx="6">
                    <c:v>07-11-2022</c:v>
                  </c:pt>
                  <c:pt idx="7">
                    <c:v>25-05-2012</c:v>
                  </c:pt>
                </c:lvl>
              </c:multiLvlStrCache>
            </c:multiLvlStrRef>
          </c:cat>
          <c:val>
            <c:numRef>
              <c:f>'Q1 TO 6'!$F$70:$F$77</c:f>
              <c:numCache>
                <c:formatCode>General</c:formatCode>
                <c:ptCount val="8"/>
                <c:pt idx="0">
                  <c:v>2023</c:v>
                </c:pt>
                <c:pt idx="1">
                  <c:v>2014</c:v>
                </c:pt>
                <c:pt idx="2">
                  <c:v>2014</c:v>
                </c:pt>
                <c:pt idx="3">
                  <c:v>2020</c:v>
                </c:pt>
                <c:pt idx="4">
                  <c:v>2021</c:v>
                </c:pt>
                <c:pt idx="5">
                  <c:v>2002</c:v>
                </c:pt>
                <c:pt idx="6">
                  <c:v>2022</c:v>
                </c:pt>
                <c:pt idx="7">
                  <c:v>2012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4D-43D5-9EB6-49BA35F7B10F}"/>
            </c:ext>
          </c:extLst>
        </c:ser>
        <c:ser>
          <c:idx val="3"/>
          <c:order val="3"/>
          <c:tx>
            <c:strRef>
              <c:f>'Q1 TO 6'!$G$69</c:f>
              <c:strCache>
                <c:ptCount val="1"/>
                <c:pt idx="0">
                  <c:v>EOMONTH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'Q1 TO 6'!$A$70:$C$77</c:f>
              <c:multiLvlStrCache>
                <c:ptCount val="8"/>
                <c:lvl>
                  <c:pt idx="0">
                    <c:v>27-03-2023 22:27</c:v>
                  </c:pt>
                </c:lvl>
                <c:lvl>
                  <c:pt idx="0">
                    <c:v>27-03-2023</c:v>
                  </c:pt>
                </c:lvl>
                <c:lvl>
                  <c:pt idx="0">
                    <c:v>02-02-2023</c:v>
                  </c:pt>
                  <c:pt idx="1">
                    <c:v>01-01-2014</c:v>
                  </c:pt>
                  <c:pt idx="2">
                    <c:v>15-12-2014</c:v>
                  </c:pt>
                  <c:pt idx="3">
                    <c:v>22-09-2020</c:v>
                  </c:pt>
                  <c:pt idx="4">
                    <c:v>05-08-2021</c:v>
                  </c:pt>
                  <c:pt idx="5">
                    <c:v>21-04-2002</c:v>
                  </c:pt>
                  <c:pt idx="6">
                    <c:v>07-11-2022</c:v>
                  </c:pt>
                  <c:pt idx="7">
                    <c:v>25-05-2012</c:v>
                  </c:pt>
                </c:lvl>
              </c:multiLvlStrCache>
            </c:multiLvlStrRef>
          </c:cat>
          <c:val>
            <c:numRef>
              <c:f>'Q1 TO 6'!$G$70:$G$77</c:f>
              <c:numCache>
                <c:formatCode>[$-F800]dddd\,\ mmmm\ dd\,\ yyyy</c:formatCode>
                <c:ptCount val="8"/>
                <c:pt idx="0">
                  <c:v>44985</c:v>
                </c:pt>
                <c:pt idx="1">
                  <c:v>41670</c:v>
                </c:pt>
                <c:pt idx="2">
                  <c:v>42004</c:v>
                </c:pt>
                <c:pt idx="3">
                  <c:v>44104</c:v>
                </c:pt>
                <c:pt idx="4">
                  <c:v>44439</c:v>
                </c:pt>
                <c:pt idx="5">
                  <c:v>37376</c:v>
                </c:pt>
                <c:pt idx="6">
                  <c:v>44895</c:v>
                </c:pt>
                <c:pt idx="7">
                  <c:v>41060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4D-43D5-9EB6-49BA35F7B10F}"/>
            </c:ext>
          </c:extLst>
        </c:ser>
        <c:ser>
          <c:idx val="4"/>
          <c:order val="4"/>
          <c:tx>
            <c:strRef>
              <c:f>'Q1 TO 6'!$H$69</c:f>
              <c:strCache>
                <c:ptCount val="1"/>
                <c:pt idx="0">
                  <c:v>WORKDAY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'Q1 TO 6'!$A$70:$C$77</c:f>
              <c:multiLvlStrCache>
                <c:ptCount val="8"/>
                <c:lvl>
                  <c:pt idx="0">
                    <c:v>27-03-2023 22:27</c:v>
                  </c:pt>
                </c:lvl>
                <c:lvl>
                  <c:pt idx="0">
                    <c:v>27-03-2023</c:v>
                  </c:pt>
                </c:lvl>
                <c:lvl>
                  <c:pt idx="0">
                    <c:v>02-02-2023</c:v>
                  </c:pt>
                  <c:pt idx="1">
                    <c:v>01-01-2014</c:v>
                  </c:pt>
                  <c:pt idx="2">
                    <c:v>15-12-2014</c:v>
                  </c:pt>
                  <c:pt idx="3">
                    <c:v>22-09-2020</c:v>
                  </c:pt>
                  <c:pt idx="4">
                    <c:v>05-08-2021</c:v>
                  </c:pt>
                  <c:pt idx="5">
                    <c:v>21-04-2002</c:v>
                  </c:pt>
                  <c:pt idx="6">
                    <c:v>07-11-2022</c:v>
                  </c:pt>
                  <c:pt idx="7">
                    <c:v>25-05-2012</c:v>
                  </c:pt>
                </c:lvl>
              </c:multiLvlStrCache>
            </c:multiLvlStrRef>
          </c:cat>
          <c:val>
            <c:numRef>
              <c:f>'Q1 TO 6'!$H$70:$H$77</c:f>
              <c:numCache>
                <c:formatCode>m/d/yyyy</c:formatCode>
                <c:ptCount val="8"/>
                <c:pt idx="0">
                  <c:v>45001</c:v>
                </c:pt>
                <c:pt idx="1">
                  <c:v>41682</c:v>
                </c:pt>
                <c:pt idx="2">
                  <c:v>42030</c:v>
                </c:pt>
                <c:pt idx="3">
                  <c:v>44138</c:v>
                </c:pt>
                <c:pt idx="4">
                  <c:v>44455</c:v>
                </c:pt>
                <c:pt idx="5">
                  <c:v>37407</c:v>
                </c:pt>
                <c:pt idx="6">
                  <c:v>44914</c:v>
                </c:pt>
                <c:pt idx="7">
                  <c:v>41096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4D-43D5-9EB6-49BA35F7B10F}"/>
            </c:ext>
          </c:extLst>
        </c:ser>
        <c:ser>
          <c:idx val="5"/>
          <c:order val="5"/>
          <c:tx>
            <c:strRef>
              <c:f>'Q1 TO 6'!$I$69</c:f>
              <c:strCache>
                <c:ptCount val="1"/>
                <c:pt idx="0">
                  <c:v>WORKDAY.INTL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'Q1 TO 6'!$A$70:$C$77</c:f>
              <c:multiLvlStrCache>
                <c:ptCount val="8"/>
                <c:lvl>
                  <c:pt idx="0">
                    <c:v>27-03-2023 22:27</c:v>
                  </c:pt>
                </c:lvl>
                <c:lvl>
                  <c:pt idx="0">
                    <c:v>27-03-2023</c:v>
                  </c:pt>
                </c:lvl>
                <c:lvl>
                  <c:pt idx="0">
                    <c:v>02-02-2023</c:v>
                  </c:pt>
                  <c:pt idx="1">
                    <c:v>01-01-2014</c:v>
                  </c:pt>
                  <c:pt idx="2">
                    <c:v>15-12-2014</c:v>
                  </c:pt>
                  <c:pt idx="3">
                    <c:v>22-09-2020</c:v>
                  </c:pt>
                  <c:pt idx="4">
                    <c:v>05-08-2021</c:v>
                  </c:pt>
                  <c:pt idx="5">
                    <c:v>21-04-2002</c:v>
                  </c:pt>
                  <c:pt idx="6">
                    <c:v>07-11-2022</c:v>
                  </c:pt>
                  <c:pt idx="7">
                    <c:v>25-05-2012</c:v>
                  </c:pt>
                </c:lvl>
              </c:multiLvlStrCache>
            </c:multiLvlStrRef>
          </c:cat>
          <c:val>
            <c:numRef>
              <c:f>'Q1 TO 6'!$I$70:$I$77</c:f>
              <c:numCache>
                <c:formatCode>m/d/yyyy</c:formatCode>
                <c:ptCount val="8"/>
                <c:pt idx="0">
                  <c:v>44994</c:v>
                </c:pt>
                <c:pt idx="1">
                  <c:v>41675</c:v>
                </c:pt>
                <c:pt idx="2">
                  <c:v>42023</c:v>
                </c:pt>
                <c:pt idx="3">
                  <c:v>44131</c:v>
                </c:pt>
                <c:pt idx="4">
                  <c:v>44448</c:v>
                </c:pt>
                <c:pt idx="5">
                  <c:v>37401</c:v>
                </c:pt>
                <c:pt idx="6">
                  <c:v>44907</c:v>
                </c:pt>
                <c:pt idx="7">
                  <c:v>41089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4D-43D5-9EB6-49BA35F7B10F}"/>
            </c:ext>
          </c:extLst>
        </c:ser>
        <c:ser>
          <c:idx val="6"/>
          <c:order val="6"/>
          <c:tx>
            <c:strRef>
              <c:f>'Q1 TO 6'!$J$69</c:f>
              <c:strCache>
                <c:ptCount val="1"/>
                <c:pt idx="0">
                  <c:v>NETWORKDAYS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'Q1 TO 6'!$A$70:$C$77</c:f>
              <c:multiLvlStrCache>
                <c:ptCount val="8"/>
                <c:lvl>
                  <c:pt idx="0">
                    <c:v>27-03-2023 22:27</c:v>
                  </c:pt>
                </c:lvl>
                <c:lvl>
                  <c:pt idx="0">
                    <c:v>27-03-2023</c:v>
                  </c:pt>
                </c:lvl>
                <c:lvl>
                  <c:pt idx="0">
                    <c:v>02-02-2023</c:v>
                  </c:pt>
                  <c:pt idx="1">
                    <c:v>01-01-2014</c:v>
                  </c:pt>
                  <c:pt idx="2">
                    <c:v>15-12-2014</c:v>
                  </c:pt>
                  <c:pt idx="3">
                    <c:v>22-09-2020</c:v>
                  </c:pt>
                  <c:pt idx="4">
                    <c:v>05-08-2021</c:v>
                  </c:pt>
                  <c:pt idx="5">
                    <c:v>21-04-2002</c:v>
                  </c:pt>
                  <c:pt idx="6">
                    <c:v>07-11-2022</c:v>
                  </c:pt>
                  <c:pt idx="7">
                    <c:v>25-05-2012</c:v>
                  </c:pt>
                </c:lvl>
              </c:multiLvlStrCache>
            </c:multiLvlStrRef>
          </c:cat>
          <c:val>
            <c:numRef>
              <c:f>'Q1 TO 6'!$J$70:$J$77</c:f>
              <c:numCache>
                <c:formatCode>General</c:formatCode>
                <c:ptCount val="8"/>
                <c:pt idx="0">
                  <c:v>38</c:v>
                </c:pt>
                <c:pt idx="1">
                  <c:v>2409</c:v>
                </c:pt>
                <c:pt idx="2">
                  <c:v>2161</c:v>
                </c:pt>
                <c:pt idx="3">
                  <c:v>655</c:v>
                </c:pt>
                <c:pt idx="4">
                  <c:v>428</c:v>
                </c:pt>
                <c:pt idx="5">
                  <c:v>5461</c:v>
                </c:pt>
                <c:pt idx="6">
                  <c:v>101</c:v>
                </c:pt>
                <c:pt idx="7">
                  <c:v>2827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4D-43D5-9EB6-49BA35F7B10F}"/>
            </c:ext>
          </c:extLst>
        </c:ser>
        <c:ser>
          <c:idx val="7"/>
          <c:order val="7"/>
          <c:tx>
            <c:strRef>
              <c:f>'Q1 TO 6'!$K$69</c:f>
              <c:strCache>
                <c:ptCount val="1"/>
                <c:pt idx="0">
                  <c:v>NETORK.INTL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'Q1 TO 6'!$A$70:$C$77</c:f>
              <c:multiLvlStrCache>
                <c:ptCount val="8"/>
                <c:lvl>
                  <c:pt idx="0">
                    <c:v>27-03-2023 22:27</c:v>
                  </c:pt>
                </c:lvl>
                <c:lvl>
                  <c:pt idx="0">
                    <c:v>27-03-2023</c:v>
                  </c:pt>
                </c:lvl>
                <c:lvl>
                  <c:pt idx="0">
                    <c:v>02-02-2023</c:v>
                  </c:pt>
                  <c:pt idx="1">
                    <c:v>01-01-2014</c:v>
                  </c:pt>
                  <c:pt idx="2">
                    <c:v>15-12-2014</c:v>
                  </c:pt>
                  <c:pt idx="3">
                    <c:v>22-09-2020</c:v>
                  </c:pt>
                  <c:pt idx="4">
                    <c:v>05-08-2021</c:v>
                  </c:pt>
                  <c:pt idx="5">
                    <c:v>21-04-2002</c:v>
                  </c:pt>
                  <c:pt idx="6">
                    <c:v>07-11-2022</c:v>
                  </c:pt>
                  <c:pt idx="7">
                    <c:v>25-05-2012</c:v>
                  </c:pt>
                </c:lvl>
              </c:multiLvlStrCache>
            </c:multiLvlStrRef>
          </c:cat>
          <c:val>
            <c:numRef>
              <c:f>'Q1 TO 6'!$K$70:$K$77</c:f>
              <c:numCache>
                <c:formatCode>General</c:formatCode>
                <c:ptCount val="8"/>
                <c:pt idx="0">
                  <c:v>38</c:v>
                </c:pt>
                <c:pt idx="1">
                  <c:v>2409</c:v>
                </c:pt>
                <c:pt idx="2">
                  <c:v>2161</c:v>
                </c:pt>
                <c:pt idx="3">
                  <c:v>655</c:v>
                </c:pt>
                <c:pt idx="4">
                  <c:v>428</c:v>
                </c:pt>
                <c:pt idx="5">
                  <c:v>5461</c:v>
                </c:pt>
                <c:pt idx="6">
                  <c:v>101</c:v>
                </c:pt>
                <c:pt idx="7">
                  <c:v>2827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44D-43D5-9EB6-49BA35F7B10F}"/>
            </c:ext>
          </c:extLst>
        </c:ser>
        <c:ser>
          <c:idx val="8"/>
          <c:order val="8"/>
          <c:tx>
            <c:strRef>
              <c:f>'Q1 TO 6'!$L$69</c:f>
              <c:strCache>
                <c:ptCount val="1"/>
                <c:pt idx="0">
                  <c:v>DATEDIF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'Q1 TO 6'!$A$70:$C$77</c:f>
              <c:multiLvlStrCache>
                <c:ptCount val="8"/>
                <c:lvl>
                  <c:pt idx="0">
                    <c:v>27-03-2023 22:27</c:v>
                  </c:pt>
                </c:lvl>
                <c:lvl>
                  <c:pt idx="0">
                    <c:v>27-03-2023</c:v>
                  </c:pt>
                </c:lvl>
                <c:lvl>
                  <c:pt idx="0">
                    <c:v>02-02-2023</c:v>
                  </c:pt>
                  <c:pt idx="1">
                    <c:v>01-01-2014</c:v>
                  </c:pt>
                  <c:pt idx="2">
                    <c:v>15-12-2014</c:v>
                  </c:pt>
                  <c:pt idx="3">
                    <c:v>22-09-2020</c:v>
                  </c:pt>
                  <c:pt idx="4">
                    <c:v>05-08-2021</c:v>
                  </c:pt>
                  <c:pt idx="5">
                    <c:v>21-04-2002</c:v>
                  </c:pt>
                  <c:pt idx="6">
                    <c:v>07-11-2022</c:v>
                  </c:pt>
                  <c:pt idx="7">
                    <c:v>25-05-2012</c:v>
                  </c:pt>
                </c:lvl>
              </c:multiLvlStrCache>
            </c:multiLvlStrRef>
          </c:cat>
          <c:val>
            <c:numRef>
              <c:f>'Q1 TO 6'!$L$70:$L$77</c:f>
              <c:numCache>
                <c:formatCode>General</c:formatCode>
                <c:ptCount val="8"/>
                <c:pt idx="0">
                  <c:v>0</c:v>
                </c:pt>
                <c:pt idx="1">
                  <c:v>9</c:v>
                </c:pt>
                <c:pt idx="2">
                  <c:v>8</c:v>
                </c:pt>
                <c:pt idx="3">
                  <c:v>2</c:v>
                </c:pt>
                <c:pt idx="4">
                  <c:v>1</c:v>
                </c:pt>
                <c:pt idx="5">
                  <c:v>20</c:v>
                </c:pt>
                <c:pt idx="6">
                  <c:v>0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44D-43D5-9EB6-49BA35F7B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031312"/>
        <c:axId val="569031640"/>
      </c:lineChart>
      <c:catAx>
        <c:axId val="5690313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31640"/>
        <c:crosses val="autoZero"/>
        <c:auto val="1"/>
        <c:lblAlgn val="ctr"/>
        <c:lblOffset val="100"/>
        <c:noMultiLvlLbl val="0"/>
      </c:catAx>
      <c:valAx>
        <c:axId val="5690316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3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  <cx:data id="5">
      <cx:strDim type="cat">
        <cx:f>_xlchart.v1.0</cx:f>
      </cx:strDim>
      <cx:numDim type="val">
        <cx:f>_xlchart.v1.12</cx:f>
      </cx:numDim>
    </cx:data>
    <cx:data id="6">
      <cx:strDim type="cat">
        <cx:f>_xlchart.v1.0</cx:f>
      </cx:strDim>
      <cx:numDim type="val">
        <cx:f>_xlchart.v1.14</cx:f>
      </cx:numDim>
    </cx:data>
  </cx:chartData>
  <cx:chart>
    <cx:title pos="t" align="ctr" overlay="0">
      <cx:tx>
        <cx:txData>
          <cx:v>Q4 GRAPH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Q4 GRAPH</a:t>
          </a:r>
        </a:p>
      </cx:txPr>
    </cx:title>
    <cx:plotArea>
      <cx:plotAreaRegion>
        <cx:series layoutId="clusteredColumn" uniqueId="{C1CE514B-9521-4F1A-A554-DC839230DA48}" formatIdx="0">
          <cx:tx>
            <cx:txData>
              <cx:f>_xlchart.v1.1</cx:f>
              <cx:v>ROLLNO</cx:v>
            </cx:txData>
          </cx:tx>
          <cx:dataLabels pos="in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242028BD-E38B-4D93-AF23-EEB8A3F4A96F}" formatIdx="1">
          <cx:axisId val="2"/>
        </cx:series>
        <cx:series layoutId="clusteredColumn" hidden="1" uniqueId="{000BEE1D-69E4-429B-94FE-D95664BBA49C}" formatIdx="2">
          <cx:tx>
            <cx:txData>
              <cx:f>_xlchart.v1.3</cx:f>
              <cx:v>NAME</cx:v>
            </cx:txData>
          </cx:tx>
          <cx:dataLabels pos="inEnd">
            <cx:visibility seriesName="0" categoryName="0" value="1"/>
          </cx:dataLabels>
          <cx:dataId val="1"/>
          <cx:layoutPr>
            <cx:aggregation/>
          </cx:layoutPr>
          <cx:axisId val="1"/>
        </cx:series>
        <cx:series layoutId="paretoLine" ownerIdx="2" uniqueId="{65194C54-1B50-4DE5-9FE1-7C5FE985CBDB}" formatIdx="3">
          <cx:axisId val="2"/>
        </cx:series>
        <cx:series layoutId="clusteredColumn" hidden="1" uniqueId="{B745C2F0-49F4-41C8-93B7-DA263FD44D73}" formatIdx="4">
          <cx:tx>
            <cx:txData>
              <cx:f>_xlchart.v1.5</cx:f>
              <cx:v>CITY</cx:v>
            </cx:txData>
          </cx:tx>
          <cx:dataLabels pos="inEnd">
            <cx:visibility seriesName="0" categoryName="0" value="1"/>
          </cx:dataLabels>
          <cx:dataId val="2"/>
          <cx:layoutPr>
            <cx:aggregation/>
          </cx:layoutPr>
          <cx:axisId val="1"/>
        </cx:series>
        <cx:series layoutId="paretoLine" ownerIdx="4" uniqueId="{36DCA77F-0D7D-4C40-B593-06E94A9E6571}" formatIdx="5">
          <cx:axisId val="2"/>
        </cx:series>
        <cx:series layoutId="clusteredColumn" hidden="1" uniqueId="{E1423F8C-2955-40F7-80E1-034BFFC5F247}" formatIdx="6">
          <cx:tx>
            <cx:txData>
              <cx:f>_xlchart.v1.7</cx:f>
              <cx:v>RANK</cx:v>
            </cx:txData>
          </cx:tx>
          <cx:dataLabels pos="inEnd">
            <cx:visibility seriesName="0" categoryName="0" value="1"/>
          </cx:dataLabels>
          <cx:dataId val="3"/>
          <cx:layoutPr>
            <cx:aggregation/>
          </cx:layoutPr>
          <cx:axisId val="1"/>
        </cx:series>
        <cx:series layoutId="paretoLine" ownerIdx="6" uniqueId="{36560168-7582-4259-84A7-DCD3CB6BAB7E}" formatIdx="7">
          <cx:axisId val="2"/>
        </cx:series>
        <cx:series layoutId="clusteredColumn" hidden="1" uniqueId="{357474B1-64A8-463F-B2DB-43F360E72EDF}" formatIdx="8">
          <cx:tx>
            <cx:txData>
              <cx:f>_xlchart.v1.9</cx:f>
              <cx:v>VLOOKUP</cx:v>
            </cx:txData>
          </cx:tx>
          <cx:dataLabels pos="inEnd">
            <cx:visibility seriesName="0" categoryName="0" value="1"/>
          </cx:dataLabels>
          <cx:dataId val="4"/>
          <cx:layoutPr>
            <cx:aggregation/>
          </cx:layoutPr>
          <cx:axisId val="1"/>
        </cx:series>
        <cx:series layoutId="paretoLine" ownerIdx="8" uniqueId="{DCDFF59B-E5CC-437C-A42C-0F3D775BB615}" formatIdx="9">
          <cx:axisId val="2"/>
        </cx:series>
        <cx:series layoutId="clusteredColumn" hidden="1" uniqueId="{AA8C760D-35B3-4607-9B86-B268C4FC2013}" formatIdx="10">
          <cx:tx>
            <cx:txData>
              <cx:f>_xlchart.v1.11</cx:f>
              <cx:v>HLOOKUP</cx:v>
            </cx:txData>
          </cx:tx>
          <cx:dataLabels pos="inEnd">
            <cx:visibility seriesName="0" categoryName="0" value="1"/>
          </cx:dataLabels>
          <cx:dataId val="5"/>
          <cx:layoutPr>
            <cx:aggregation/>
          </cx:layoutPr>
          <cx:axisId val="1"/>
        </cx:series>
        <cx:series layoutId="paretoLine" ownerIdx="10" uniqueId="{2C146977-17AE-427F-9CE9-FD993EA76A34}" formatIdx="11">
          <cx:axisId val="2"/>
        </cx:series>
        <cx:series layoutId="clusteredColumn" hidden="1" uniqueId="{F7D4E129-C2BA-451E-B7D0-7F293581A414}" formatIdx="12">
          <cx:tx>
            <cx:txData>
              <cx:f>_xlchart.v1.13</cx:f>
              <cx:v>XLOOKUP</cx:v>
            </cx:txData>
          </cx:tx>
          <cx:dataLabels pos="inEnd">
            <cx:visibility seriesName="0" categoryName="0" value="1"/>
          </cx:dataLabels>
          <cx:dataId val="6"/>
          <cx:layoutPr>
            <cx:aggregation/>
          </cx:layoutPr>
          <cx:axisId val="1"/>
        </cx:series>
        <cx:series layoutId="paretoLine" ownerIdx="12" uniqueId="{DBD00955-07E9-4CFB-9716-830FF982C582}" formatIdx="1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_xlchart.v1.18</cx:f>
      </cx:numDim>
    </cx:data>
    <cx:data id="1">
      <cx:strDim type="cat">
        <cx:f>_xlchart.v1.16</cx:f>
      </cx:strDim>
      <cx:numDim type="val">
        <cx:f>_xlchart.v1.20</cx:f>
      </cx:numDim>
    </cx:data>
    <cx:data id="2">
      <cx:strDim type="cat">
        <cx:f>_xlchart.v1.16</cx:f>
      </cx:strDim>
      <cx:numDim type="val">
        <cx:f>_xlchart.v1.22</cx:f>
      </cx:numDim>
    </cx:data>
    <cx:data id="3">
      <cx:strDim type="cat">
        <cx:f>_xlchart.v1.16</cx:f>
      </cx:strDim>
      <cx:numDim type="val">
        <cx:f>_xlchart.v1.24</cx:f>
      </cx:numDim>
    </cx:data>
    <cx:data id="4">
      <cx:strDim type="cat">
        <cx:f>_xlchart.v1.16</cx:f>
      </cx:strDim>
      <cx:numDim type="val">
        <cx:f>_xlchart.v1.26</cx:f>
      </cx:numDim>
    </cx:data>
    <cx:data id="5">
      <cx:strDim type="cat">
        <cx:f>_xlchart.v1.16</cx:f>
      </cx:strDim>
      <cx:numDim type="val">
        <cx:f>_xlchart.v1.28</cx:f>
      </cx:numDim>
    </cx:data>
  </cx:chartData>
  <cx:chart>
    <cx:title pos="t" align="ctr" overlay="0">
      <cx:tx>
        <cx:txData>
          <cx:v>Q5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Q5 CHART</a:t>
          </a:r>
        </a:p>
      </cx:txPr>
    </cx:title>
    <cx:plotArea>
      <cx:plotAreaRegion>
        <cx:series layoutId="clusteredColumn" uniqueId="{E86C99C9-AD10-4851-99E2-5436266894D4}" formatIdx="0">
          <cx:tx>
            <cx:txData>
              <cx:f>_xlchart.v1.17</cx:f>
              <cx:v>MARKS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8F816B3D-3FF9-4D2A-8C23-23F4AA8FB879}" formatIdx="1">
          <cx:axisId val="2"/>
        </cx:series>
        <cx:series layoutId="clusteredColumn" hidden="1" uniqueId="{9A6ADD11-00E1-40AE-B859-309EA2715DB0}" formatIdx="2">
          <cx:tx>
            <cx:txData>
              <cx:f>_xlchart.v1.19</cx:f>
              <cx:v>RANK</cx:v>
            </cx:txData>
          </cx:tx>
          <cx:dataId val="1"/>
          <cx:layoutPr>
            <cx:aggregation/>
          </cx:layoutPr>
          <cx:axisId val="1"/>
        </cx:series>
        <cx:series layoutId="paretoLine" ownerIdx="2" uniqueId="{B7B3CA09-11F5-433B-A4D1-71D150D5290E}" formatIdx="3">
          <cx:axisId val="2"/>
        </cx:series>
        <cx:series layoutId="clusteredColumn" hidden="1" uniqueId="{A3402A2C-94EE-4CDE-A851-00E99E81F1C0}" formatIdx="4">
          <cx:tx>
            <cx:txData>
              <cx:f>_xlchart.v1.21</cx:f>
              <cx:v>IF</cx:v>
            </cx:txData>
          </cx:tx>
          <cx:dataId val="2"/>
          <cx:layoutPr>
            <cx:aggregation/>
          </cx:layoutPr>
          <cx:axisId val="1"/>
        </cx:series>
        <cx:series layoutId="paretoLine" ownerIdx="4" uniqueId="{8DF2B884-5E49-4E64-B3A1-9558DA661160}" formatIdx="5">
          <cx:axisId val="2"/>
        </cx:series>
        <cx:series layoutId="clusteredColumn" hidden="1" uniqueId="{C7E1F2CD-143B-4D16-966B-6C29ACE5E24A}" formatIdx="6">
          <cx:tx>
            <cx:txData>
              <cx:f>_xlchart.v1.23</cx:f>
              <cx:v>IFS</cx:v>
            </cx:txData>
          </cx:tx>
          <cx:dataId val="3"/>
          <cx:layoutPr>
            <cx:aggregation/>
          </cx:layoutPr>
          <cx:axisId val="1"/>
        </cx:series>
        <cx:series layoutId="paretoLine" ownerIdx="6" uniqueId="{48E24599-FEC4-4FD7-A4F0-0E7479707CF4}" formatIdx="7">
          <cx:axisId val="2"/>
        </cx:series>
        <cx:series layoutId="clusteredColumn" hidden="1" uniqueId="{C1E52526-B7AE-48E5-887C-72AEFAAB04D2}" formatIdx="8">
          <cx:tx>
            <cx:txData>
              <cx:f>_xlchart.v1.25</cx:f>
              <cx:v>IFNA</cx:v>
            </cx:txData>
          </cx:tx>
          <cx:dataId val="4"/>
          <cx:layoutPr>
            <cx:aggregation/>
          </cx:layoutPr>
          <cx:axisId val="1"/>
        </cx:series>
        <cx:series layoutId="paretoLine" ownerIdx="8" uniqueId="{5A310162-5A2A-4167-8555-D3BD144997FE}" formatIdx="9">
          <cx:axisId val="2"/>
        </cx:series>
        <cx:series layoutId="clusteredColumn" hidden="1" uniqueId="{4B3356E2-DB3F-44FD-A466-BBF34C554F27}" formatIdx="10">
          <cx:tx>
            <cx:txData>
              <cx:f>_xlchart.v1.27</cx:f>
              <cx:v>INDEX</cx:v>
            </cx:txData>
          </cx:tx>
          <cx:dataId val="5"/>
          <cx:layoutPr>
            <cx:aggregation/>
          </cx:layoutPr>
          <cx:axisId val="1"/>
        </cx:series>
        <cx:series layoutId="paretoLine" ownerIdx="10" uniqueId="{A933EE34-B7F1-4D5C-96C2-E99071ADB8DB}" formatIdx="11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5.xml"/><Relationship Id="rId5" Type="http://schemas.microsoft.com/office/2014/relationships/chartEx" Target="../charts/chartEx2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2</xdr:row>
      <xdr:rowOff>138112</xdr:rowOff>
    </xdr:from>
    <xdr:to>
      <xdr:col>14</xdr:col>
      <xdr:colOff>85725</xdr:colOff>
      <xdr:row>17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8BDD1F-2462-40AE-9A08-1B61B9622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2</xdr:row>
      <xdr:rowOff>95249</xdr:rowOff>
    </xdr:from>
    <xdr:to>
      <xdr:col>9</xdr:col>
      <xdr:colOff>409575</xdr:colOff>
      <xdr:row>16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9A5BF9-0E04-42C4-8708-1A66763682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180975</xdr:colOff>
      <xdr:row>2</xdr:row>
      <xdr:rowOff>57150</xdr:rowOff>
    </xdr:from>
    <xdr:to>
      <xdr:col>19</xdr:col>
      <xdr:colOff>238124</xdr:colOff>
      <xdr:row>16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939567-B49A-4EB3-A7E9-8867AE5AC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266700</xdr:colOff>
      <xdr:row>18</xdr:row>
      <xdr:rowOff>76200</xdr:rowOff>
    </xdr:from>
    <xdr:to>
      <xdr:col>9</xdr:col>
      <xdr:colOff>447675</xdr:colOff>
      <xdr:row>33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C42E76-398D-45F2-B64D-22A6A9C082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180976</xdr:colOff>
      <xdr:row>18</xdr:row>
      <xdr:rowOff>66674</xdr:rowOff>
    </xdr:from>
    <xdr:to>
      <xdr:col>19</xdr:col>
      <xdr:colOff>342900</xdr:colOff>
      <xdr:row>33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15174D8-89A8-44B1-8272-0748842DBB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86576" y="3427094"/>
              <a:ext cx="5038724" cy="2809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228600</xdr:colOff>
      <xdr:row>35</xdr:row>
      <xdr:rowOff>66674</xdr:rowOff>
    </xdr:from>
    <xdr:to>
      <xdr:col>9</xdr:col>
      <xdr:colOff>447676</xdr:colOff>
      <xdr:row>50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DACAB93-6A1B-4843-9FA6-F195861A40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0" y="6551294"/>
              <a:ext cx="5095876" cy="2771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161925</xdr:colOff>
      <xdr:row>35</xdr:row>
      <xdr:rowOff>66675</xdr:rowOff>
    </xdr:from>
    <xdr:to>
      <xdr:col>19</xdr:col>
      <xdr:colOff>400051</xdr:colOff>
      <xdr:row>50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06F2694-9F99-4052-8DF1-3E7A777158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995.504312500001" createdVersion="7" refreshedVersion="7" minRefreshableVersion="3" recordCount="11" xr:uid="{051180A6-E513-481A-B331-F245E413815E}">
  <cacheSource type="worksheet">
    <worksheetSource ref="A28:E39" sheet="Q1 TO 6"/>
  </cacheSource>
  <cacheFields count="5">
    <cacheField name="MONTH" numFmtId="0">
      <sharedItems count="11">
        <s v="JANUARY"/>
        <s v="FEBRUARY"/>
        <s v="MARCH"/>
        <s v="APRIL"/>
        <s v="MAY"/>
        <s v="JUNE"/>
        <s v="JULY"/>
        <s v="AUGUST"/>
        <s v="SEPTEMBER"/>
        <s v="OCTOBER"/>
        <s v="NOVEMBER"/>
      </sharedItems>
    </cacheField>
    <cacheField name="YEAR" numFmtId="0">
      <sharedItems containsSemiMixedTypes="0" containsString="0" containsNumber="1" containsInteger="1" minValue="2015" maxValue="2023" count="8">
        <n v="2020"/>
        <n v="2021"/>
        <n v="2022"/>
        <n v="2023"/>
        <n v="2019"/>
        <n v="2018"/>
        <n v="2016"/>
        <n v="2015"/>
      </sharedItems>
    </cacheField>
    <cacheField name="SALE" numFmtId="0">
      <sharedItems containsSemiMixedTypes="0" containsString="0" containsNumber="1" containsInteger="1" minValue="20000" maxValue="8000000"/>
    </cacheField>
    <cacheField name="PROFIT" numFmtId="0">
      <sharedItems containsString="0" containsBlank="1" containsNumber="1" containsInteger="1" minValue="100000" maxValue="1300000"/>
    </cacheField>
    <cacheField name="LOSE" numFmtId="0">
      <sharedItems containsString="0" containsBlank="1" containsNumber="1" containsInteger="1" minValue="100000" maxValue="6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n v="1500000"/>
    <n v="300000"/>
    <m/>
  </r>
  <r>
    <x v="1"/>
    <x v="1"/>
    <n v="2500000"/>
    <n v="500000"/>
    <m/>
  </r>
  <r>
    <x v="2"/>
    <x v="0"/>
    <n v="5000000"/>
    <n v="1000000"/>
    <m/>
  </r>
  <r>
    <x v="3"/>
    <x v="2"/>
    <n v="6000000"/>
    <n v="1100000"/>
    <m/>
  </r>
  <r>
    <x v="4"/>
    <x v="0"/>
    <n v="1200000"/>
    <n v="100000"/>
    <m/>
  </r>
  <r>
    <x v="5"/>
    <x v="3"/>
    <n v="150000"/>
    <m/>
    <n v="100000"/>
  </r>
  <r>
    <x v="6"/>
    <x v="0"/>
    <n v="20000"/>
    <m/>
    <n v="400000"/>
  </r>
  <r>
    <x v="7"/>
    <x v="4"/>
    <n v="8000000"/>
    <n v="1300000"/>
    <m/>
  </r>
  <r>
    <x v="8"/>
    <x v="5"/>
    <n v="100000"/>
    <m/>
    <n v="600000"/>
  </r>
  <r>
    <x v="9"/>
    <x v="6"/>
    <n v="300000"/>
    <m/>
    <n v="250000"/>
  </r>
  <r>
    <x v="10"/>
    <x v="7"/>
    <n v="400000"/>
    <m/>
    <n v="2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667D55-9F5E-4134-9B41-29286B7656FB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D15" firstHeaderRow="0" firstDataRow="1" firstDataCol="1" rowPageCount="1" colPageCount="1"/>
  <pivotFields count="5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multipleItemSelectionAllowed="1" showAll="0">
      <items count="9">
        <item x="7"/>
        <item x="6"/>
        <item x="5"/>
        <item x="4"/>
        <item x="0"/>
        <item x="1"/>
        <item x="2"/>
        <item x="3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um of SALE" fld="2" baseField="0" baseItem="0"/>
    <dataField name="Sum of PROFIT" fld="3" baseField="0" baseItem="0"/>
    <dataField name="Sum of LOSE" fld="4" baseField="0" baseItem="0"/>
  </dataFields>
  <formats count="6"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C519-3FFA-4C18-985D-A279D882A1ED}">
  <dimension ref="A1:M78"/>
  <sheetViews>
    <sheetView tabSelected="1" workbookViewId="0">
      <selection activeCell="G6" sqref="G6"/>
    </sheetView>
  </sheetViews>
  <sheetFormatPr defaultColWidth="14" defaultRowHeight="14.4" x14ac:dyDescent="0.3"/>
  <cols>
    <col min="1" max="1" width="13.88671875" bestFit="1" customWidth="1"/>
    <col min="2" max="3" width="15.5546875" bestFit="1" customWidth="1"/>
    <col min="4" max="4" width="13.5546875" customWidth="1"/>
    <col min="5" max="5" width="8.6640625" bestFit="1" customWidth="1"/>
    <col min="6" max="6" width="17.5546875" customWidth="1"/>
    <col min="7" max="7" width="18" bestFit="1" customWidth="1"/>
    <col min="8" max="8" width="11.33203125" bestFit="1" customWidth="1"/>
    <col min="9" max="9" width="16.33203125" bestFit="1" customWidth="1"/>
    <col min="10" max="10" width="16.44140625" bestFit="1" customWidth="1"/>
    <col min="11" max="11" width="14" bestFit="1" customWidth="1"/>
    <col min="12" max="12" width="9.109375" bestFit="1" customWidth="1"/>
  </cols>
  <sheetData>
    <row r="1" spans="1:13" ht="16.2" thickBot="1" x14ac:dyDescent="0.35">
      <c r="A1" s="61" t="s">
        <v>0</v>
      </c>
      <c r="B1" s="62"/>
      <c r="C1" s="62"/>
      <c r="D1" s="62"/>
      <c r="E1" s="63"/>
      <c r="F1" s="64"/>
      <c r="G1" s="1"/>
      <c r="M1" s="15"/>
    </row>
    <row r="2" spans="1:13" ht="16.2" thickBot="1" x14ac:dyDescent="0.35">
      <c r="A2" s="9" t="s">
        <v>1</v>
      </c>
      <c r="B2" s="24" t="s">
        <v>2</v>
      </c>
      <c r="C2" s="24" t="s">
        <v>3</v>
      </c>
      <c r="D2" s="25" t="s">
        <v>4</v>
      </c>
      <c r="E2" s="29"/>
      <c r="F2" s="29"/>
      <c r="G2" s="29"/>
      <c r="M2" s="17"/>
    </row>
    <row r="3" spans="1:13" x14ac:dyDescent="0.3">
      <c r="A3" s="30">
        <v>10</v>
      </c>
      <c r="B3" s="6">
        <f>SUM(A3:A11)</f>
        <v>310</v>
      </c>
      <c r="C3" s="65">
        <f>MEDIAN(A3:A11)</f>
        <v>30</v>
      </c>
      <c r="D3" s="7">
        <f>MODE(A3:A11)</f>
        <v>10</v>
      </c>
      <c r="E3" s="29"/>
      <c r="F3" s="29"/>
      <c r="G3" s="29"/>
      <c r="M3" s="17"/>
    </row>
    <row r="4" spans="1:13" x14ac:dyDescent="0.3">
      <c r="A4" s="31">
        <v>20</v>
      </c>
      <c r="B4" s="8">
        <f>B3/B12</f>
        <v>34.444444444444443</v>
      </c>
      <c r="C4" s="2"/>
      <c r="D4" s="2"/>
      <c r="E4" s="29"/>
      <c r="F4" s="29"/>
      <c r="G4" s="29"/>
      <c r="M4" s="17"/>
    </row>
    <row r="5" spans="1:13" x14ac:dyDescent="0.3">
      <c r="A5" s="31">
        <v>30</v>
      </c>
      <c r="B5" s="2"/>
      <c r="C5" s="2"/>
      <c r="D5" s="2"/>
      <c r="E5" s="29"/>
      <c r="F5" s="29"/>
      <c r="G5" s="29"/>
      <c r="M5" s="17"/>
    </row>
    <row r="6" spans="1:13" x14ac:dyDescent="0.3">
      <c r="A6" s="31">
        <v>70</v>
      </c>
      <c r="B6" s="2"/>
      <c r="C6" s="2"/>
      <c r="D6" s="2"/>
      <c r="E6" s="29"/>
      <c r="F6" s="29"/>
      <c r="G6" s="29"/>
      <c r="M6" s="17"/>
    </row>
    <row r="7" spans="1:13" x14ac:dyDescent="0.3">
      <c r="A7" s="31">
        <v>10</v>
      </c>
      <c r="B7" s="2"/>
      <c r="C7" s="2"/>
      <c r="D7" s="2"/>
      <c r="E7" s="29"/>
      <c r="F7" s="29"/>
      <c r="G7" s="29"/>
      <c r="M7" s="17"/>
    </row>
    <row r="8" spans="1:13" x14ac:dyDescent="0.3">
      <c r="A8" s="31">
        <v>40</v>
      </c>
      <c r="B8" s="2"/>
      <c r="C8" s="2"/>
      <c r="D8" s="2"/>
      <c r="E8" s="29"/>
      <c r="F8" s="29"/>
      <c r="G8" s="29"/>
      <c r="M8" s="17"/>
    </row>
    <row r="9" spans="1:13" x14ac:dyDescent="0.3">
      <c r="A9" s="31">
        <v>40</v>
      </c>
      <c r="B9" s="2"/>
      <c r="C9" s="2"/>
      <c r="D9" s="2"/>
      <c r="E9" s="29"/>
      <c r="F9" s="29"/>
      <c r="G9" s="29"/>
      <c r="M9" s="17"/>
    </row>
    <row r="10" spans="1:13" x14ac:dyDescent="0.3">
      <c r="A10" s="31">
        <v>80</v>
      </c>
      <c r="B10" s="2"/>
      <c r="C10" s="2"/>
      <c r="D10" s="2"/>
      <c r="E10" s="29"/>
      <c r="F10" s="29"/>
      <c r="G10" s="29"/>
      <c r="M10" s="17"/>
    </row>
    <row r="11" spans="1:13" x14ac:dyDescent="0.3">
      <c r="A11" s="31">
        <v>10</v>
      </c>
      <c r="B11" s="2"/>
      <c r="C11" s="2"/>
      <c r="D11" s="2"/>
      <c r="E11" s="29"/>
      <c r="F11" s="29"/>
      <c r="G11" s="29"/>
      <c r="M11" s="17"/>
    </row>
    <row r="12" spans="1:13" x14ac:dyDescent="0.3">
      <c r="A12" s="66" t="s">
        <v>81</v>
      </c>
      <c r="B12" s="67">
        <f>COUNT(A3:A11)</f>
        <v>9</v>
      </c>
      <c r="C12" s="2"/>
      <c r="D12" s="2"/>
      <c r="E12" s="29"/>
      <c r="F12" s="29"/>
      <c r="G12" s="29"/>
      <c r="M12" s="17"/>
    </row>
    <row r="13" spans="1:13" x14ac:dyDescent="0.3">
      <c r="A13" s="29"/>
      <c r="B13" s="29"/>
      <c r="C13" s="29"/>
      <c r="D13" s="29"/>
      <c r="E13" s="29"/>
      <c r="F13" s="29"/>
      <c r="G13" s="29"/>
      <c r="M13" s="17"/>
    </row>
    <row r="14" spans="1:13" x14ac:dyDescent="0.3">
      <c r="A14" s="29"/>
      <c r="B14" s="29"/>
      <c r="C14" s="29"/>
      <c r="D14" s="29"/>
      <c r="E14" s="29"/>
      <c r="F14" s="29"/>
      <c r="G14" s="29"/>
      <c r="M14" s="17"/>
    </row>
    <row r="15" spans="1:13" x14ac:dyDescent="0.3">
      <c r="A15" s="29"/>
      <c r="B15" s="29"/>
      <c r="C15" s="29"/>
      <c r="D15" s="29"/>
      <c r="E15" s="29"/>
      <c r="F15" s="29"/>
      <c r="G15" s="29"/>
      <c r="M15" s="17"/>
    </row>
    <row r="16" spans="1:13" ht="15" thickBot="1" x14ac:dyDescent="0.35">
      <c r="A16" s="29"/>
      <c r="B16" s="29"/>
      <c r="C16" s="29"/>
      <c r="D16" s="29"/>
      <c r="E16" s="29"/>
      <c r="F16" s="29"/>
      <c r="G16" s="29"/>
      <c r="M16" s="17"/>
    </row>
    <row r="17" spans="1:13" ht="16.2" thickBot="1" x14ac:dyDescent="0.35">
      <c r="A17" s="52" t="s">
        <v>5</v>
      </c>
      <c r="B17" s="53"/>
      <c r="C17" s="53"/>
      <c r="D17" s="53"/>
      <c r="E17" s="53"/>
      <c r="F17" s="54"/>
      <c r="G17" s="29"/>
      <c r="M17" s="17"/>
    </row>
    <row r="18" spans="1:13" ht="16.2" thickBot="1" x14ac:dyDescent="0.35">
      <c r="A18" s="9" t="s">
        <v>1</v>
      </c>
      <c r="B18" s="10" t="s">
        <v>9</v>
      </c>
      <c r="C18" s="10" t="s">
        <v>10</v>
      </c>
      <c r="D18" s="10" t="s">
        <v>6</v>
      </c>
      <c r="E18" s="10" t="s">
        <v>7</v>
      </c>
      <c r="F18" s="11" t="s">
        <v>8</v>
      </c>
      <c r="G18" s="29"/>
      <c r="M18" s="17"/>
    </row>
    <row r="19" spans="1:13" x14ac:dyDescent="0.3">
      <c r="A19" s="30">
        <v>10</v>
      </c>
      <c r="B19" s="6">
        <v>50</v>
      </c>
      <c r="C19" s="6">
        <v>100</v>
      </c>
      <c r="D19" s="7">
        <f>SUM(A19:A25)</f>
        <v>280</v>
      </c>
      <c r="E19" s="7">
        <f>SUMIF(A19:A25,A19,B19:B25)</f>
        <v>50</v>
      </c>
      <c r="F19" s="7">
        <f>SUMIFS(A19:A25,B19:B25,B19,C19:C25,C19)</f>
        <v>10</v>
      </c>
      <c r="G19" s="29"/>
      <c r="M19" s="17"/>
    </row>
    <row r="20" spans="1:13" x14ac:dyDescent="0.3">
      <c r="A20" s="31">
        <v>20</v>
      </c>
      <c r="B20" s="2">
        <v>80</v>
      </c>
      <c r="C20" s="2">
        <v>500</v>
      </c>
      <c r="D20" s="2"/>
      <c r="E20" s="2"/>
      <c r="F20" s="2"/>
      <c r="G20" s="29"/>
      <c r="M20" s="17"/>
    </row>
    <row r="21" spans="1:13" x14ac:dyDescent="0.3">
      <c r="A21" s="31">
        <v>30</v>
      </c>
      <c r="B21" s="2">
        <v>10</v>
      </c>
      <c r="C21" s="2">
        <v>300</v>
      </c>
      <c r="D21" s="2"/>
      <c r="E21" s="2"/>
      <c r="F21" s="2"/>
      <c r="G21" s="29"/>
      <c r="M21" s="17"/>
    </row>
    <row r="22" spans="1:13" x14ac:dyDescent="0.3">
      <c r="A22" s="31">
        <v>50</v>
      </c>
      <c r="B22" s="2">
        <v>30</v>
      </c>
      <c r="C22" s="2">
        <v>800</v>
      </c>
      <c r="D22" s="2"/>
      <c r="E22" s="2"/>
      <c r="F22" s="2"/>
      <c r="G22" s="29"/>
      <c r="M22" s="17"/>
    </row>
    <row r="23" spans="1:13" x14ac:dyDescent="0.3">
      <c r="A23" s="31">
        <v>70</v>
      </c>
      <c r="B23" s="2">
        <v>20</v>
      </c>
      <c r="C23" s="2">
        <v>700</v>
      </c>
      <c r="D23" s="2"/>
      <c r="E23" s="2"/>
      <c r="F23" s="2"/>
      <c r="G23" s="29"/>
      <c r="M23" s="17"/>
    </row>
    <row r="24" spans="1:13" x14ac:dyDescent="0.3">
      <c r="A24" s="31">
        <v>40</v>
      </c>
      <c r="B24" s="2">
        <v>40</v>
      </c>
      <c r="C24" s="2">
        <v>200</v>
      </c>
      <c r="D24" s="2"/>
      <c r="E24" s="2"/>
      <c r="F24" s="2"/>
      <c r="G24" s="29"/>
      <c r="M24" s="17"/>
    </row>
    <row r="25" spans="1:13" x14ac:dyDescent="0.3">
      <c r="A25" s="31">
        <v>60</v>
      </c>
      <c r="B25" s="2">
        <v>90</v>
      </c>
      <c r="C25" s="2">
        <v>400</v>
      </c>
      <c r="D25" s="2"/>
      <c r="E25" s="2"/>
      <c r="F25" s="2"/>
      <c r="G25" s="29"/>
      <c r="M25" s="17"/>
    </row>
    <row r="26" spans="1:13" ht="15" thickBot="1" x14ac:dyDescent="0.35">
      <c r="A26" s="32"/>
      <c r="B26" s="29"/>
      <c r="C26" s="29"/>
      <c r="D26" s="29"/>
      <c r="E26" s="29"/>
      <c r="F26" s="29"/>
      <c r="G26" s="29"/>
      <c r="M26" s="17"/>
    </row>
    <row r="27" spans="1:13" ht="16.2" thickBot="1" x14ac:dyDescent="0.35">
      <c r="A27" s="52" t="s">
        <v>20</v>
      </c>
      <c r="B27" s="53"/>
      <c r="C27" s="53"/>
      <c r="D27" s="53"/>
      <c r="E27" s="53"/>
      <c r="F27" s="54"/>
      <c r="G27" s="29"/>
      <c r="H27" s="29"/>
      <c r="I27" s="29"/>
      <c r="J27" s="29"/>
      <c r="K27" s="29"/>
      <c r="M27" s="17"/>
    </row>
    <row r="28" spans="1:13" ht="16.2" thickBot="1" x14ac:dyDescent="0.35">
      <c r="A28" s="9" t="s">
        <v>22</v>
      </c>
      <c r="B28" s="10" t="s">
        <v>21</v>
      </c>
      <c r="C28" s="10" t="s">
        <v>23</v>
      </c>
      <c r="D28" s="10" t="s">
        <v>24</v>
      </c>
      <c r="E28" s="10" t="s">
        <v>25</v>
      </c>
      <c r="F28" s="10" t="s">
        <v>36</v>
      </c>
      <c r="G28" s="10" t="s">
        <v>37</v>
      </c>
      <c r="H28" s="11" t="s">
        <v>38</v>
      </c>
      <c r="I28" s="29"/>
      <c r="J28" s="29"/>
      <c r="K28" s="29"/>
      <c r="M28" s="17"/>
    </row>
    <row r="29" spans="1:13" x14ac:dyDescent="0.3">
      <c r="A29" s="30" t="s">
        <v>26</v>
      </c>
      <c r="B29" s="6">
        <v>2020</v>
      </c>
      <c r="C29" s="6">
        <v>1500000</v>
      </c>
      <c r="D29" s="6">
        <v>300000</v>
      </c>
      <c r="E29" s="6"/>
      <c r="F29" s="7">
        <f>COUNT(D29:D39)</f>
        <v>6</v>
      </c>
      <c r="G29" s="7">
        <f>COUNTA(D29:D39,E29:E39)</f>
        <v>11</v>
      </c>
      <c r="H29" s="7">
        <f>COUNTIFS(B29:B39,B29)</f>
        <v>4</v>
      </c>
      <c r="I29" s="29"/>
      <c r="J29" s="29"/>
      <c r="K29" s="29"/>
      <c r="M29" s="17"/>
    </row>
    <row r="30" spans="1:13" x14ac:dyDescent="0.3">
      <c r="A30" s="31" t="s">
        <v>27</v>
      </c>
      <c r="B30" s="2">
        <v>2021</v>
      </c>
      <c r="C30" s="2">
        <v>2500000</v>
      </c>
      <c r="D30" s="2">
        <v>500000</v>
      </c>
      <c r="E30" s="2"/>
      <c r="F30" s="2"/>
      <c r="G30" s="2"/>
      <c r="H30" s="2"/>
      <c r="I30" s="29"/>
      <c r="J30" s="29"/>
      <c r="K30" s="29"/>
      <c r="M30" s="17"/>
    </row>
    <row r="31" spans="1:13" x14ac:dyDescent="0.3">
      <c r="A31" s="31" t="s">
        <v>28</v>
      </c>
      <c r="B31" s="2">
        <v>2020</v>
      </c>
      <c r="C31" s="2">
        <v>5000000</v>
      </c>
      <c r="D31" s="2">
        <v>1000000</v>
      </c>
      <c r="E31" s="2"/>
      <c r="F31" s="2"/>
      <c r="G31" s="2"/>
      <c r="H31" s="2"/>
      <c r="I31" s="29"/>
      <c r="J31" s="29"/>
      <c r="K31" s="29"/>
      <c r="M31" s="17"/>
    </row>
    <row r="32" spans="1:13" x14ac:dyDescent="0.3">
      <c r="A32" s="31" t="s">
        <v>29</v>
      </c>
      <c r="B32" s="2">
        <v>2022</v>
      </c>
      <c r="C32" s="2">
        <v>6000000</v>
      </c>
      <c r="D32" s="2">
        <v>1100000</v>
      </c>
      <c r="E32" s="2"/>
      <c r="F32" s="2"/>
      <c r="G32" s="2"/>
      <c r="H32" s="2"/>
      <c r="I32" s="29"/>
      <c r="J32" s="29"/>
      <c r="K32" s="29"/>
      <c r="M32" s="17"/>
    </row>
    <row r="33" spans="1:13" x14ac:dyDescent="0.3">
      <c r="A33" s="31" t="s">
        <v>30</v>
      </c>
      <c r="B33" s="2">
        <v>2020</v>
      </c>
      <c r="C33" s="2">
        <v>1200000</v>
      </c>
      <c r="D33" s="2">
        <v>100000</v>
      </c>
      <c r="E33" s="2"/>
      <c r="F33" s="2"/>
      <c r="G33" s="2"/>
      <c r="H33" s="2"/>
      <c r="I33" s="29"/>
      <c r="J33" s="29"/>
      <c r="K33" s="29"/>
      <c r="M33" s="17"/>
    </row>
    <row r="34" spans="1:13" x14ac:dyDescent="0.3">
      <c r="A34" s="31" t="s">
        <v>31</v>
      </c>
      <c r="B34" s="2">
        <v>2023</v>
      </c>
      <c r="C34" s="2">
        <v>150000</v>
      </c>
      <c r="D34" s="2"/>
      <c r="E34" s="2">
        <v>100000</v>
      </c>
      <c r="F34" s="2"/>
      <c r="G34" s="2"/>
      <c r="H34" s="2"/>
      <c r="I34" s="29"/>
      <c r="J34" s="29"/>
      <c r="K34" s="29"/>
      <c r="M34" s="17"/>
    </row>
    <row r="35" spans="1:13" x14ac:dyDescent="0.3">
      <c r="A35" s="31" t="s">
        <v>32</v>
      </c>
      <c r="B35" s="2">
        <v>2020</v>
      </c>
      <c r="C35" s="2">
        <v>20000</v>
      </c>
      <c r="D35" s="2"/>
      <c r="E35" s="2">
        <v>400000</v>
      </c>
      <c r="F35" s="2"/>
      <c r="G35" s="2"/>
      <c r="H35" s="2"/>
      <c r="I35" s="29"/>
      <c r="J35" s="29"/>
      <c r="K35" s="29"/>
      <c r="M35" s="17"/>
    </row>
    <row r="36" spans="1:13" x14ac:dyDescent="0.3">
      <c r="A36" s="31" t="s">
        <v>33</v>
      </c>
      <c r="B36" s="2">
        <v>2019</v>
      </c>
      <c r="C36" s="2">
        <v>8000000</v>
      </c>
      <c r="D36" s="2">
        <v>1300000</v>
      </c>
      <c r="E36" s="2"/>
      <c r="F36" s="2"/>
      <c r="G36" s="2"/>
      <c r="H36" s="2"/>
      <c r="I36" s="29"/>
      <c r="J36" s="29"/>
      <c r="K36" s="29"/>
      <c r="M36" s="17"/>
    </row>
    <row r="37" spans="1:13" x14ac:dyDescent="0.3">
      <c r="A37" s="31" t="s">
        <v>34</v>
      </c>
      <c r="B37" s="2">
        <v>2018</v>
      </c>
      <c r="C37" s="2">
        <v>100000</v>
      </c>
      <c r="D37" s="2"/>
      <c r="E37" s="2">
        <v>600000</v>
      </c>
      <c r="F37" s="2"/>
      <c r="G37" s="2"/>
      <c r="H37" s="2"/>
      <c r="I37" s="29"/>
      <c r="J37" s="29"/>
      <c r="K37" s="29"/>
      <c r="M37" s="17"/>
    </row>
    <row r="38" spans="1:13" x14ac:dyDescent="0.3">
      <c r="A38" s="31" t="s">
        <v>35</v>
      </c>
      <c r="B38" s="2">
        <v>2016</v>
      </c>
      <c r="C38" s="2">
        <v>300000</v>
      </c>
      <c r="D38" s="2"/>
      <c r="E38" s="2">
        <v>250000</v>
      </c>
      <c r="F38" s="2"/>
      <c r="G38" s="2"/>
      <c r="H38" s="2"/>
      <c r="I38" s="29"/>
      <c r="J38" s="29"/>
      <c r="K38" s="29"/>
      <c r="M38" s="17"/>
    </row>
    <row r="39" spans="1:13" x14ac:dyDescent="0.3">
      <c r="A39" s="31" t="s">
        <v>39</v>
      </c>
      <c r="B39" s="2">
        <v>2015</v>
      </c>
      <c r="C39" s="2">
        <v>400000</v>
      </c>
      <c r="D39" s="2"/>
      <c r="E39" s="2">
        <v>200000</v>
      </c>
      <c r="F39" s="2"/>
      <c r="G39" s="2"/>
      <c r="H39" s="2"/>
      <c r="I39" s="29"/>
      <c r="J39" s="29"/>
      <c r="K39" s="29"/>
      <c r="M39" s="17"/>
    </row>
    <row r="40" spans="1:13" ht="15" thickBot="1" x14ac:dyDescent="0.35">
      <c r="A40" s="32"/>
      <c r="B40" s="29"/>
      <c r="C40" s="29"/>
      <c r="D40" s="29"/>
      <c r="E40" s="29"/>
      <c r="F40" s="29"/>
      <c r="G40" s="29"/>
      <c r="H40" s="29"/>
      <c r="I40" s="29"/>
      <c r="J40" s="29"/>
      <c r="K40" s="29"/>
      <c r="M40" s="17"/>
    </row>
    <row r="41" spans="1:13" ht="16.2" thickBot="1" x14ac:dyDescent="0.35">
      <c r="A41" s="57" t="s">
        <v>19</v>
      </c>
      <c r="B41" s="55"/>
      <c r="C41" s="55"/>
      <c r="D41" s="55"/>
      <c r="E41" s="55"/>
      <c r="F41" s="56"/>
      <c r="G41" s="29"/>
      <c r="H41" s="29"/>
      <c r="I41" s="29"/>
      <c r="J41" s="29"/>
      <c r="K41" s="29"/>
      <c r="M41" s="17"/>
    </row>
    <row r="42" spans="1:13" ht="16.2" thickBot="1" x14ac:dyDescent="0.35">
      <c r="A42" s="52" t="s">
        <v>1</v>
      </c>
      <c r="B42" s="53"/>
      <c r="C42" s="53"/>
      <c r="D42" s="53"/>
      <c r="E42" s="54"/>
      <c r="F42" s="5"/>
      <c r="G42" s="29"/>
      <c r="H42" s="29"/>
      <c r="I42" s="29"/>
      <c r="J42" s="29"/>
      <c r="K42" s="29"/>
      <c r="M42" s="17"/>
    </row>
    <row r="43" spans="1:13" ht="16.2" thickBot="1" x14ac:dyDescent="0.35">
      <c r="A43" s="9" t="s">
        <v>11</v>
      </c>
      <c r="B43" s="10" t="s">
        <v>12</v>
      </c>
      <c r="C43" s="10" t="s">
        <v>13</v>
      </c>
      <c r="D43" s="10" t="s">
        <v>14</v>
      </c>
      <c r="E43" s="10" t="s">
        <v>15</v>
      </c>
      <c r="F43" s="10" t="s">
        <v>16</v>
      </c>
      <c r="G43" s="10" t="s">
        <v>17</v>
      </c>
      <c r="H43" s="11" t="s">
        <v>18</v>
      </c>
      <c r="I43" s="29"/>
      <c r="J43" s="29"/>
      <c r="K43" s="29"/>
      <c r="M43" s="17"/>
    </row>
    <row r="44" spans="1:13" x14ac:dyDescent="0.3">
      <c r="A44" s="30" t="str">
        <f>B44&amp;"_"&amp;E44</f>
        <v>10_1</v>
      </c>
      <c r="B44" s="6">
        <v>10</v>
      </c>
      <c r="C44" s="30" t="s">
        <v>67</v>
      </c>
      <c r="D44" s="6" t="s">
        <v>77</v>
      </c>
      <c r="E44" s="6">
        <v>1</v>
      </c>
      <c r="F44" s="7" t="str">
        <f>VLOOKUP(A48,A44:E53,3,0)</f>
        <v>CHIRAG</v>
      </c>
      <c r="G44" s="7" t="str">
        <f>HLOOKUP(D43,A43:E53,6,0)</f>
        <v>AHMEDABAD</v>
      </c>
      <c r="H44" s="7">
        <f>_xlfn.XLOOKUP(F44,C43:C53,E43:E53)</f>
        <v>9</v>
      </c>
      <c r="I44" s="29"/>
      <c r="J44" s="29"/>
      <c r="K44" s="29"/>
      <c r="M44" s="17"/>
    </row>
    <row r="45" spans="1:13" x14ac:dyDescent="0.3">
      <c r="A45" s="31" t="str">
        <f t="shared" ref="A45:A53" si="0">B45&amp;"_"&amp;E45</f>
        <v>20_5</v>
      </c>
      <c r="B45" s="2">
        <v>20</v>
      </c>
      <c r="C45" s="31" t="s">
        <v>68</v>
      </c>
      <c r="D45" s="6" t="s">
        <v>77</v>
      </c>
      <c r="E45" s="2">
        <v>5</v>
      </c>
      <c r="F45" s="2"/>
      <c r="G45" s="2"/>
      <c r="H45" s="2"/>
      <c r="I45" s="29"/>
      <c r="J45" s="29"/>
      <c r="K45" s="29"/>
      <c r="M45" s="17"/>
    </row>
    <row r="46" spans="1:13" x14ac:dyDescent="0.3">
      <c r="A46" s="31" t="str">
        <f t="shared" si="0"/>
        <v>30_6</v>
      </c>
      <c r="B46" s="2">
        <v>30</v>
      </c>
      <c r="C46" s="31" t="s">
        <v>69</v>
      </c>
      <c r="D46" s="6" t="s">
        <v>77</v>
      </c>
      <c r="E46" s="2">
        <v>6</v>
      </c>
      <c r="F46" s="2"/>
      <c r="G46" s="2"/>
      <c r="H46" s="2"/>
      <c r="I46" s="29"/>
      <c r="J46" s="29"/>
      <c r="K46" s="29"/>
      <c r="M46" s="17"/>
    </row>
    <row r="47" spans="1:13" x14ac:dyDescent="0.3">
      <c r="A47" s="31" t="str">
        <f t="shared" si="0"/>
        <v>40_7</v>
      </c>
      <c r="B47" s="2">
        <v>40</v>
      </c>
      <c r="C47" s="31" t="s">
        <v>70</v>
      </c>
      <c r="D47" s="6" t="s">
        <v>77</v>
      </c>
      <c r="E47" s="2">
        <v>7</v>
      </c>
      <c r="F47" s="2"/>
      <c r="G47" s="2"/>
      <c r="H47" s="2"/>
      <c r="I47" s="29"/>
      <c r="J47" s="29"/>
      <c r="K47" s="29"/>
      <c r="M47" s="17"/>
    </row>
    <row r="48" spans="1:13" x14ac:dyDescent="0.3">
      <c r="A48" s="31" t="str">
        <f t="shared" si="0"/>
        <v>50_9</v>
      </c>
      <c r="B48" s="2">
        <v>50</v>
      </c>
      <c r="C48" s="31" t="s">
        <v>71</v>
      </c>
      <c r="D48" s="6" t="s">
        <v>77</v>
      </c>
      <c r="E48" s="2">
        <v>9</v>
      </c>
      <c r="F48" s="2"/>
      <c r="G48" s="2"/>
      <c r="H48" s="2"/>
      <c r="I48" s="29"/>
      <c r="J48" s="29"/>
      <c r="K48" s="29"/>
      <c r="M48" s="17"/>
    </row>
    <row r="49" spans="1:13" x14ac:dyDescent="0.3">
      <c r="A49" s="31" t="str">
        <f t="shared" si="0"/>
        <v>60_4</v>
      </c>
      <c r="B49" s="2">
        <v>60</v>
      </c>
      <c r="C49" s="31" t="s">
        <v>72</v>
      </c>
      <c r="D49" s="6" t="s">
        <v>77</v>
      </c>
      <c r="E49" s="2">
        <v>4</v>
      </c>
      <c r="F49" s="2"/>
      <c r="G49" s="2"/>
      <c r="H49" s="2"/>
      <c r="I49" s="29"/>
      <c r="J49" s="29"/>
      <c r="K49" s="29"/>
      <c r="M49" s="17"/>
    </row>
    <row r="50" spans="1:13" x14ac:dyDescent="0.3">
      <c r="A50" s="31" t="str">
        <f t="shared" si="0"/>
        <v>70_8</v>
      </c>
      <c r="B50" s="2">
        <v>70</v>
      </c>
      <c r="C50" s="31" t="s">
        <v>73</v>
      </c>
      <c r="D50" s="6" t="s">
        <v>77</v>
      </c>
      <c r="E50" s="2">
        <v>8</v>
      </c>
      <c r="F50" s="2"/>
      <c r="G50" s="2"/>
      <c r="H50" s="2"/>
      <c r="I50" s="29"/>
      <c r="J50" s="29"/>
      <c r="K50" s="29"/>
      <c r="M50" s="17"/>
    </row>
    <row r="51" spans="1:13" x14ac:dyDescent="0.3">
      <c r="A51" s="31" t="str">
        <f t="shared" si="0"/>
        <v>80_2</v>
      </c>
      <c r="B51" s="2">
        <v>80</v>
      </c>
      <c r="C51" s="31" t="s">
        <v>74</v>
      </c>
      <c r="D51" s="2" t="s">
        <v>78</v>
      </c>
      <c r="E51" s="2">
        <v>2</v>
      </c>
      <c r="F51" s="2"/>
      <c r="G51" s="2"/>
      <c r="H51" s="2"/>
      <c r="I51" s="29"/>
      <c r="J51" s="29"/>
      <c r="K51" s="29"/>
      <c r="M51" s="17"/>
    </row>
    <row r="52" spans="1:13" x14ac:dyDescent="0.3">
      <c r="A52" s="31" t="str">
        <f t="shared" si="0"/>
        <v>90_10</v>
      </c>
      <c r="B52" s="2">
        <v>90</v>
      </c>
      <c r="C52" s="31" t="s">
        <v>75</v>
      </c>
      <c r="D52" s="2" t="s">
        <v>79</v>
      </c>
      <c r="E52" s="2">
        <v>10</v>
      </c>
      <c r="F52" s="2"/>
      <c r="G52" s="2"/>
      <c r="H52" s="2"/>
      <c r="I52" s="29"/>
      <c r="J52" s="29"/>
      <c r="K52" s="29"/>
      <c r="M52" s="17"/>
    </row>
    <row r="53" spans="1:13" x14ac:dyDescent="0.3">
      <c r="A53" s="31" t="str">
        <f t="shared" si="0"/>
        <v>100_3</v>
      </c>
      <c r="B53" s="2">
        <v>100</v>
      </c>
      <c r="C53" s="31" t="s">
        <v>76</v>
      </c>
      <c r="D53" s="2" t="s">
        <v>80</v>
      </c>
      <c r="E53" s="2">
        <v>3</v>
      </c>
      <c r="F53" s="2"/>
      <c r="G53" s="2"/>
      <c r="H53" s="2"/>
      <c r="I53" s="29"/>
      <c r="J53" s="29"/>
      <c r="K53" s="29"/>
      <c r="M53" s="17"/>
    </row>
    <row r="54" spans="1:13" ht="15" thickBot="1" x14ac:dyDescent="0.35">
      <c r="A54" s="32"/>
      <c r="B54" s="29"/>
      <c r="C54" s="29"/>
      <c r="D54" s="29"/>
      <c r="E54" s="29"/>
      <c r="F54" s="29"/>
      <c r="G54" s="29"/>
      <c r="H54" s="29"/>
      <c r="I54" s="29"/>
      <c r="J54" s="29"/>
      <c r="K54" s="29"/>
      <c r="M54" s="17"/>
    </row>
    <row r="55" spans="1:13" ht="16.2" thickBot="1" x14ac:dyDescent="0.35">
      <c r="A55" s="52" t="s">
        <v>62</v>
      </c>
      <c r="B55" s="53"/>
      <c r="C55" s="53"/>
      <c r="D55" s="53"/>
      <c r="E55" s="53"/>
      <c r="F55" s="54"/>
      <c r="G55" s="29"/>
      <c r="H55" s="29"/>
      <c r="I55" s="29"/>
      <c r="J55" s="29"/>
      <c r="K55" s="29"/>
      <c r="M55" s="17"/>
    </row>
    <row r="56" spans="1:13" ht="16.2" thickBot="1" x14ac:dyDescent="0.35">
      <c r="A56" s="9" t="s">
        <v>13</v>
      </c>
      <c r="B56" s="10" t="s">
        <v>40</v>
      </c>
      <c r="C56" s="10" t="s">
        <v>14</v>
      </c>
      <c r="D56" s="10" t="s">
        <v>45</v>
      </c>
      <c r="E56" s="10" t="s">
        <v>15</v>
      </c>
      <c r="F56" s="10" t="s">
        <v>41</v>
      </c>
      <c r="G56" s="10" t="s">
        <v>42</v>
      </c>
      <c r="H56" s="10" t="s">
        <v>43</v>
      </c>
      <c r="I56" s="11" t="s">
        <v>44</v>
      </c>
      <c r="J56" s="29"/>
      <c r="K56" s="29"/>
      <c r="M56" s="17"/>
    </row>
    <row r="57" spans="1:13" x14ac:dyDescent="0.3">
      <c r="A57" s="30" t="s">
        <v>67</v>
      </c>
      <c r="B57" s="6" t="s">
        <v>46</v>
      </c>
      <c r="C57" s="6" t="s">
        <v>77</v>
      </c>
      <c r="D57" s="6">
        <v>99</v>
      </c>
      <c r="E57" s="6">
        <v>1</v>
      </c>
      <c r="F57" s="6" t="str">
        <f>IF(D57&lt;33,"FAIL","PASS")</f>
        <v>PASS</v>
      </c>
      <c r="G57" s="6" t="str" cm="1">
        <f t="array" ref="G57">_xlfn.IFS(D57&lt;60,"NEED PRACTICE",D57&gt;=60,"EXCELENT")</f>
        <v>EXCELENT</v>
      </c>
      <c r="H57" s="6">
        <f>_xlfn.IFNA(E57,D57)</f>
        <v>1</v>
      </c>
      <c r="I57" s="7" t="str">
        <f>INDEX(A57:E66,1,1)</f>
        <v>SANDEEP</v>
      </c>
      <c r="J57" s="29"/>
      <c r="K57" s="29"/>
      <c r="M57" s="17"/>
    </row>
    <row r="58" spans="1:13" x14ac:dyDescent="0.3">
      <c r="A58" s="31" t="s">
        <v>68</v>
      </c>
      <c r="B58" s="6" t="s">
        <v>46</v>
      </c>
      <c r="C58" s="6" t="s">
        <v>77</v>
      </c>
      <c r="D58" s="2">
        <v>80</v>
      </c>
      <c r="E58" s="2">
        <v>5</v>
      </c>
      <c r="F58" s="2" t="str">
        <f t="shared" ref="F58:F66" si="1">IF(D58&lt;33,"FAIL","PASS")</f>
        <v>PASS</v>
      </c>
      <c r="G58" s="2" t="str" cm="1">
        <f t="array" ref="G58">_xlfn.IFS(D58&lt;60,"NEED PRACTICE",D58&gt;=60,"EXCELENT")</f>
        <v>EXCELENT</v>
      </c>
      <c r="H58" s="2">
        <f t="shared" ref="H58:H66" si="2">_xlfn.IFNA(E58,D58)</f>
        <v>5</v>
      </c>
      <c r="I58" s="8" t="str">
        <f t="shared" ref="I58:I66" si="3">INDEX(A58:E67,1,1)</f>
        <v>SARTHAK</v>
      </c>
      <c r="J58" s="29"/>
      <c r="K58" s="29"/>
      <c r="M58" s="17"/>
    </row>
    <row r="59" spans="1:13" x14ac:dyDescent="0.3">
      <c r="A59" s="31" t="s">
        <v>69</v>
      </c>
      <c r="B59" s="6" t="s">
        <v>46</v>
      </c>
      <c r="C59" s="6" t="s">
        <v>77</v>
      </c>
      <c r="D59" s="2">
        <v>60</v>
      </c>
      <c r="E59" s="2">
        <v>6</v>
      </c>
      <c r="F59" s="2" t="str">
        <f t="shared" si="1"/>
        <v>PASS</v>
      </c>
      <c r="G59" s="2" t="str" cm="1">
        <f t="array" ref="G59">_xlfn.IFS(D59&lt;60,"NEED PRACTICE",D59&gt;=60,"EXCELENT")</f>
        <v>EXCELENT</v>
      </c>
      <c r="H59" s="2">
        <f t="shared" si="2"/>
        <v>6</v>
      </c>
      <c r="I59" s="8" t="str">
        <f t="shared" si="3"/>
        <v>MITESH</v>
      </c>
      <c r="J59" s="29"/>
      <c r="K59" s="29"/>
      <c r="M59" s="17"/>
    </row>
    <row r="60" spans="1:13" x14ac:dyDescent="0.3">
      <c r="A60" s="31" t="s">
        <v>70</v>
      </c>
      <c r="B60" s="6" t="s">
        <v>46</v>
      </c>
      <c r="C60" s="6" t="s">
        <v>77</v>
      </c>
      <c r="D60" s="2">
        <v>50</v>
      </c>
      <c r="E60" s="2">
        <v>7</v>
      </c>
      <c r="F60" s="2" t="str">
        <f t="shared" si="1"/>
        <v>PASS</v>
      </c>
      <c r="G60" s="2" t="str" cm="1">
        <f t="array" ref="G60">_xlfn.IFS(D60&lt;60,"NEED PRACTICE",D60&gt;=60,"EXCELENT")</f>
        <v>NEED PRACTICE</v>
      </c>
      <c r="H60" s="2">
        <f t="shared" si="2"/>
        <v>7</v>
      </c>
      <c r="I60" s="8" t="str">
        <f t="shared" si="3"/>
        <v>MOHNISH</v>
      </c>
      <c r="J60" s="29"/>
      <c r="K60" s="29"/>
      <c r="M60" s="17"/>
    </row>
    <row r="61" spans="1:13" x14ac:dyDescent="0.3">
      <c r="A61" s="31" t="s">
        <v>71</v>
      </c>
      <c r="B61" s="6" t="s">
        <v>46</v>
      </c>
      <c r="C61" s="6" t="s">
        <v>77</v>
      </c>
      <c r="D61" s="2">
        <v>30</v>
      </c>
      <c r="E61" s="2">
        <v>9</v>
      </c>
      <c r="F61" s="2" t="str">
        <f t="shared" si="1"/>
        <v>FAIL</v>
      </c>
      <c r="G61" s="2" t="str" cm="1">
        <f t="array" ref="G61">_xlfn.IFS(D61&lt;60,"NEED PRACTICE",D61&gt;=60,"EXCELENT")</f>
        <v>NEED PRACTICE</v>
      </c>
      <c r="H61" s="2">
        <f t="shared" si="2"/>
        <v>9</v>
      </c>
      <c r="I61" s="8" t="str">
        <f t="shared" si="3"/>
        <v>CHIRAG</v>
      </c>
      <c r="J61" s="29"/>
      <c r="K61" s="29"/>
      <c r="M61" s="17"/>
    </row>
    <row r="62" spans="1:13" x14ac:dyDescent="0.3">
      <c r="A62" s="31" t="s">
        <v>72</v>
      </c>
      <c r="B62" s="6" t="s">
        <v>46</v>
      </c>
      <c r="C62" s="6" t="s">
        <v>77</v>
      </c>
      <c r="D62" s="2">
        <v>90</v>
      </c>
      <c r="E62" s="2">
        <v>4</v>
      </c>
      <c r="F62" s="2" t="str">
        <f t="shared" si="1"/>
        <v>PASS</v>
      </c>
      <c r="G62" s="2" t="str" cm="1">
        <f t="array" ref="G62">_xlfn.IFS(D62&lt;60,"NEED PRACTICE",D62&gt;=60,"EXCELENT")</f>
        <v>EXCELENT</v>
      </c>
      <c r="H62" s="2">
        <f t="shared" si="2"/>
        <v>4</v>
      </c>
      <c r="I62" s="8" t="str">
        <f t="shared" si="3"/>
        <v>VIJAY</v>
      </c>
      <c r="J62" s="29"/>
      <c r="K62" s="29"/>
      <c r="M62" s="17"/>
    </row>
    <row r="63" spans="1:13" x14ac:dyDescent="0.3">
      <c r="A63" s="31" t="s">
        <v>73</v>
      </c>
      <c r="B63" s="6" t="s">
        <v>46</v>
      </c>
      <c r="C63" s="6" t="s">
        <v>77</v>
      </c>
      <c r="D63" s="2">
        <v>31</v>
      </c>
      <c r="E63" s="2">
        <v>8</v>
      </c>
      <c r="F63" s="2" t="str">
        <f t="shared" si="1"/>
        <v>FAIL</v>
      </c>
      <c r="G63" s="2" t="str" cm="1">
        <f t="array" ref="G63">_xlfn.IFS(D63&lt;60,"NEED PRACTICE",D63&gt;=60,"EXCELENT")</f>
        <v>NEED PRACTICE</v>
      </c>
      <c r="H63" s="2">
        <f t="shared" si="2"/>
        <v>8</v>
      </c>
      <c r="I63" s="8" t="str">
        <f t="shared" si="3"/>
        <v>CHETAN</v>
      </c>
      <c r="J63" s="29"/>
      <c r="K63" s="29"/>
      <c r="M63" s="17"/>
    </row>
    <row r="64" spans="1:13" x14ac:dyDescent="0.3">
      <c r="A64" s="31" t="s">
        <v>74</v>
      </c>
      <c r="B64" s="6" t="s">
        <v>46</v>
      </c>
      <c r="C64" s="2" t="s">
        <v>78</v>
      </c>
      <c r="D64" s="2">
        <v>98</v>
      </c>
      <c r="E64" s="2">
        <v>2</v>
      </c>
      <c r="F64" s="2" t="str">
        <f t="shared" si="1"/>
        <v>PASS</v>
      </c>
      <c r="G64" s="2" t="str" cm="1">
        <f t="array" ref="G64">_xlfn.IFS(D64&lt;60,"NEED PRACTICE",D64&gt;=60,"EXCELENT")</f>
        <v>EXCELENT</v>
      </c>
      <c r="H64" s="2">
        <f t="shared" si="2"/>
        <v>2</v>
      </c>
      <c r="I64" s="8" t="str">
        <f t="shared" si="3"/>
        <v>VIKAS</v>
      </c>
      <c r="J64" s="29"/>
      <c r="K64" s="29"/>
      <c r="M64" s="17"/>
    </row>
    <row r="65" spans="1:13" x14ac:dyDescent="0.3">
      <c r="A65" s="31" t="s">
        <v>75</v>
      </c>
      <c r="B65" s="6" t="s">
        <v>46</v>
      </c>
      <c r="C65" s="2" t="s">
        <v>79</v>
      </c>
      <c r="D65" s="2">
        <v>25</v>
      </c>
      <c r="E65" s="2">
        <v>10</v>
      </c>
      <c r="F65" s="2" t="str">
        <f t="shared" si="1"/>
        <v>FAIL</v>
      </c>
      <c r="G65" s="2" t="str" cm="1">
        <f t="array" ref="G65">_xlfn.IFS(D65&lt;60,"NEED PRACTICE",D65&gt;=60,"EXCELENT")</f>
        <v>NEED PRACTICE</v>
      </c>
      <c r="H65" s="2">
        <f t="shared" si="2"/>
        <v>10</v>
      </c>
      <c r="I65" s="8" t="str">
        <f t="shared" si="3"/>
        <v>DEEPAK</v>
      </c>
      <c r="J65" s="29"/>
      <c r="K65" s="29"/>
      <c r="M65" s="17"/>
    </row>
    <row r="66" spans="1:13" x14ac:dyDescent="0.3">
      <c r="A66" s="31" t="s">
        <v>76</v>
      </c>
      <c r="B66" s="6" t="s">
        <v>46</v>
      </c>
      <c r="C66" s="2" t="s">
        <v>80</v>
      </c>
      <c r="D66" s="2">
        <v>92</v>
      </c>
      <c r="E66" s="2">
        <v>3</v>
      </c>
      <c r="F66" s="2" t="str">
        <f t="shared" si="1"/>
        <v>PASS</v>
      </c>
      <c r="G66" s="2" t="str" cm="1">
        <f t="array" ref="G66">_xlfn.IFS(D66&lt;60,"NEED PRACTICE",D66&gt;=60,"EXCELENT")</f>
        <v>EXCELENT</v>
      </c>
      <c r="H66" s="2">
        <f t="shared" si="2"/>
        <v>3</v>
      </c>
      <c r="I66" s="8" t="str">
        <f t="shared" si="3"/>
        <v>VISHAL</v>
      </c>
      <c r="J66" s="29"/>
      <c r="K66" s="29"/>
      <c r="M66" s="17"/>
    </row>
    <row r="67" spans="1:13" ht="15" thickBot="1" x14ac:dyDescent="0.35">
      <c r="A67" s="32"/>
      <c r="B67" s="29"/>
      <c r="C67" s="29"/>
      <c r="D67" s="29"/>
      <c r="E67" s="29"/>
      <c r="F67" s="29"/>
      <c r="G67" s="29"/>
      <c r="H67" s="29"/>
      <c r="I67" s="29"/>
      <c r="J67" s="29"/>
      <c r="K67" s="29"/>
      <c r="M67" s="17"/>
    </row>
    <row r="68" spans="1:13" ht="16.2" thickBot="1" x14ac:dyDescent="0.35">
      <c r="A68" s="52" t="s">
        <v>63</v>
      </c>
      <c r="B68" s="53"/>
      <c r="C68" s="53"/>
      <c r="D68" s="53"/>
      <c r="E68" s="53"/>
      <c r="F68" s="54"/>
      <c r="G68" s="29"/>
      <c r="H68" s="29"/>
      <c r="I68" s="29"/>
      <c r="J68" s="29"/>
      <c r="K68" s="29"/>
      <c r="M68" s="17"/>
    </row>
    <row r="69" spans="1:13" ht="16.2" thickBot="1" x14ac:dyDescent="0.35">
      <c r="A69" s="9" t="s">
        <v>47</v>
      </c>
      <c r="B69" s="10" t="s">
        <v>50</v>
      </c>
      <c r="C69" s="10" t="s">
        <v>51</v>
      </c>
      <c r="D69" s="10" t="s">
        <v>48</v>
      </c>
      <c r="E69" s="10" t="s">
        <v>22</v>
      </c>
      <c r="F69" s="10" t="s">
        <v>21</v>
      </c>
      <c r="G69" s="10" t="s">
        <v>49</v>
      </c>
      <c r="H69" s="10" t="s">
        <v>52</v>
      </c>
      <c r="I69" s="10" t="s">
        <v>53</v>
      </c>
      <c r="J69" s="10" t="s">
        <v>54</v>
      </c>
      <c r="K69" s="10" t="s">
        <v>55</v>
      </c>
      <c r="L69" s="42" t="s">
        <v>65</v>
      </c>
      <c r="M69" s="17"/>
    </row>
    <row r="70" spans="1:13" x14ac:dyDescent="0.3">
      <c r="A70" s="33">
        <v>44959</v>
      </c>
      <c r="B70" s="26">
        <f ca="1">TODAY()</f>
        <v>45012</v>
      </c>
      <c r="C70" s="27">
        <f ca="1">NOW()</f>
        <v>45012.935677430556</v>
      </c>
      <c r="D70" s="6">
        <f t="shared" ref="D70:D77" si="4">DAY(A70)</f>
        <v>2</v>
      </c>
      <c r="E70" s="6">
        <f t="shared" ref="E70:E77" si="5">MONTH(A70)</f>
        <v>2</v>
      </c>
      <c r="F70" s="6">
        <f t="shared" ref="F70:F77" si="6">YEAR(A70)</f>
        <v>2023</v>
      </c>
      <c r="G70" s="28">
        <f t="shared" ref="G70:G77" si="7">EOMONTH(A70,0)</f>
        <v>44985</v>
      </c>
      <c r="H70" s="26">
        <f>WORKDAY(A70,30,8)</f>
        <v>45001</v>
      </c>
      <c r="I70" s="26">
        <f>WORKDAY.INTL(A70,30,11)</f>
        <v>44994</v>
      </c>
      <c r="J70" s="6">
        <f t="shared" ref="J70:J77" ca="1" si="8">NETWORKDAYS(A70,$B$70,20)</f>
        <v>38</v>
      </c>
      <c r="K70" s="6">
        <f t="shared" ref="K70:K77" ca="1" si="9">NETWORKDAYS.INTL(A70,$B$70,1)</f>
        <v>38</v>
      </c>
      <c r="L70" s="2">
        <f t="shared" ref="L70:L77" ca="1" si="10">DATEDIF(A70,TODAY(),"Y")</f>
        <v>0</v>
      </c>
      <c r="M70" s="17"/>
    </row>
    <row r="71" spans="1:13" x14ac:dyDescent="0.3">
      <c r="A71" s="34">
        <v>41640</v>
      </c>
      <c r="B71" s="12"/>
      <c r="C71" s="13"/>
      <c r="D71" s="2">
        <f t="shared" si="4"/>
        <v>1</v>
      </c>
      <c r="E71" s="2">
        <f t="shared" si="5"/>
        <v>1</v>
      </c>
      <c r="F71" s="2">
        <f t="shared" si="6"/>
        <v>2014</v>
      </c>
      <c r="G71" s="3">
        <f t="shared" si="7"/>
        <v>41670</v>
      </c>
      <c r="H71" s="4">
        <f t="shared" ref="H71:H77" si="11">WORKDAY(A71,30,8)</f>
        <v>41682</v>
      </c>
      <c r="I71" s="4">
        <f t="shared" ref="I71:I77" si="12">WORKDAY.INTL(A71,30,11)</f>
        <v>41675</v>
      </c>
      <c r="J71" s="2">
        <f t="shared" ca="1" si="8"/>
        <v>2409</v>
      </c>
      <c r="K71" s="2">
        <f t="shared" ca="1" si="9"/>
        <v>2409</v>
      </c>
      <c r="L71" s="2">
        <f t="shared" ca="1" si="10"/>
        <v>9</v>
      </c>
      <c r="M71" s="17"/>
    </row>
    <row r="72" spans="1:13" x14ac:dyDescent="0.3">
      <c r="A72" s="34">
        <v>41988</v>
      </c>
      <c r="B72" s="12"/>
      <c r="C72" s="13"/>
      <c r="D72" s="2">
        <f t="shared" si="4"/>
        <v>15</v>
      </c>
      <c r="E72" s="2">
        <f t="shared" si="5"/>
        <v>12</v>
      </c>
      <c r="F72" s="2">
        <f t="shared" si="6"/>
        <v>2014</v>
      </c>
      <c r="G72" s="3">
        <f t="shared" si="7"/>
        <v>42004</v>
      </c>
      <c r="H72" s="4">
        <f t="shared" si="11"/>
        <v>42030</v>
      </c>
      <c r="I72" s="4">
        <f t="shared" si="12"/>
        <v>42023</v>
      </c>
      <c r="J72" s="2">
        <f t="shared" ca="1" si="8"/>
        <v>2161</v>
      </c>
      <c r="K72" s="2">
        <f t="shared" ca="1" si="9"/>
        <v>2161</v>
      </c>
      <c r="L72" s="2">
        <f t="shared" ca="1" si="10"/>
        <v>8</v>
      </c>
      <c r="M72" s="17"/>
    </row>
    <row r="73" spans="1:13" x14ac:dyDescent="0.3">
      <c r="A73" s="34">
        <v>44096</v>
      </c>
      <c r="B73" s="12"/>
      <c r="C73" s="13"/>
      <c r="D73" s="2">
        <f t="shared" si="4"/>
        <v>22</v>
      </c>
      <c r="E73" s="2">
        <f t="shared" si="5"/>
        <v>9</v>
      </c>
      <c r="F73" s="2">
        <f t="shared" si="6"/>
        <v>2020</v>
      </c>
      <c r="G73" s="3">
        <f t="shared" si="7"/>
        <v>44104</v>
      </c>
      <c r="H73" s="4">
        <f t="shared" si="11"/>
        <v>44138</v>
      </c>
      <c r="I73" s="4">
        <f t="shared" si="12"/>
        <v>44131</v>
      </c>
      <c r="J73" s="2">
        <f t="shared" ca="1" si="8"/>
        <v>655</v>
      </c>
      <c r="K73" s="2">
        <f t="shared" ca="1" si="9"/>
        <v>655</v>
      </c>
      <c r="L73" s="2">
        <f t="shared" ca="1" si="10"/>
        <v>2</v>
      </c>
      <c r="M73" s="17"/>
    </row>
    <row r="74" spans="1:13" x14ac:dyDescent="0.3">
      <c r="A74" s="34">
        <v>44413</v>
      </c>
      <c r="B74" s="12"/>
      <c r="C74" s="13"/>
      <c r="D74" s="2">
        <f t="shared" si="4"/>
        <v>5</v>
      </c>
      <c r="E74" s="2">
        <f t="shared" si="5"/>
        <v>8</v>
      </c>
      <c r="F74" s="2">
        <f t="shared" si="6"/>
        <v>2021</v>
      </c>
      <c r="G74" s="3">
        <f t="shared" si="7"/>
        <v>44439</v>
      </c>
      <c r="H74" s="4">
        <f t="shared" si="11"/>
        <v>44455</v>
      </c>
      <c r="I74" s="4">
        <f t="shared" si="12"/>
        <v>44448</v>
      </c>
      <c r="J74" s="2">
        <f t="shared" ca="1" si="8"/>
        <v>428</v>
      </c>
      <c r="K74" s="2">
        <f t="shared" ca="1" si="9"/>
        <v>428</v>
      </c>
      <c r="L74" s="2">
        <f t="shared" ca="1" si="10"/>
        <v>1</v>
      </c>
      <c r="M74" s="17"/>
    </row>
    <row r="75" spans="1:13" x14ac:dyDescent="0.3">
      <c r="A75" s="34">
        <v>37367</v>
      </c>
      <c r="B75" s="12"/>
      <c r="C75" s="13"/>
      <c r="D75" s="2">
        <f t="shared" si="4"/>
        <v>21</v>
      </c>
      <c r="E75" s="2">
        <f t="shared" si="5"/>
        <v>4</v>
      </c>
      <c r="F75" s="2">
        <f t="shared" si="6"/>
        <v>2002</v>
      </c>
      <c r="G75" s="3">
        <f t="shared" si="7"/>
        <v>37376</v>
      </c>
      <c r="H75" s="4">
        <f t="shared" si="11"/>
        <v>37407</v>
      </c>
      <c r="I75" s="4">
        <f t="shared" si="12"/>
        <v>37401</v>
      </c>
      <c r="J75" s="2">
        <f t="shared" ca="1" si="8"/>
        <v>5461</v>
      </c>
      <c r="K75" s="2">
        <f t="shared" ca="1" si="9"/>
        <v>5461</v>
      </c>
      <c r="L75" s="2">
        <f t="shared" ca="1" si="10"/>
        <v>20</v>
      </c>
      <c r="M75" s="17"/>
    </row>
    <row r="76" spans="1:13" x14ac:dyDescent="0.3">
      <c r="A76" s="34">
        <v>44872</v>
      </c>
      <c r="B76" s="12"/>
      <c r="C76" s="13"/>
      <c r="D76" s="2">
        <f t="shared" si="4"/>
        <v>7</v>
      </c>
      <c r="E76" s="2">
        <f t="shared" si="5"/>
        <v>11</v>
      </c>
      <c r="F76" s="2">
        <f t="shared" si="6"/>
        <v>2022</v>
      </c>
      <c r="G76" s="3">
        <f t="shared" si="7"/>
        <v>44895</v>
      </c>
      <c r="H76" s="4">
        <f t="shared" si="11"/>
        <v>44914</v>
      </c>
      <c r="I76" s="4">
        <f t="shared" si="12"/>
        <v>44907</v>
      </c>
      <c r="J76" s="2">
        <f t="shared" ca="1" si="8"/>
        <v>101</v>
      </c>
      <c r="K76" s="2">
        <f t="shared" ca="1" si="9"/>
        <v>101</v>
      </c>
      <c r="L76" s="2">
        <f t="shared" ca="1" si="10"/>
        <v>0</v>
      </c>
      <c r="M76" s="17"/>
    </row>
    <row r="77" spans="1:13" x14ac:dyDescent="0.3">
      <c r="A77" s="34">
        <v>41054</v>
      </c>
      <c r="B77" s="12"/>
      <c r="C77" s="13"/>
      <c r="D77" s="2">
        <f t="shared" si="4"/>
        <v>25</v>
      </c>
      <c r="E77" s="2">
        <f t="shared" si="5"/>
        <v>5</v>
      </c>
      <c r="F77" s="2">
        <f t="shared" si="6"/>
        <v>2012</v>
      </c>
      <c r="G77" s="3">
        <f t="shared" si="7"/>
        <v>41060</v>
      </c>
      <c r="H77" s="4">
        <f t="shared" si="11"/>
        <v>41096</v>
      </c>
      <c r="I77" s="4">
        <f t="shared" si="12"/>
        <v>41089</v>
      </c>
      <c r="J77" s="2">
        <f t="shared" ca="1" si="8"/>
        <v>2827</v>
      </c>
      <c r="K77" s="2">
        <f t="shared" ca="1" si="9"/>
        <v>2827</v>
      </c>
      <c r="L77" s="2">
        <f t="shared" ca="1" si="10"/>
        <v>10</v>
      </c>
      <c r="M77" s="17"/>
    </row>
    <row r="78" spans="1:13" ht="15" thickBot="1" x14ac:dyDescent="0.3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43"/>
      <c r="M78" s="20"/>
    </row>
  </sheetData>
  <mergeCells count="7">
    <mergeCell ref="A55:F55"/>
    <mergeCell ref="A68:F68"/>
    <mergeCell ref="A1:F1"/>
    <mergeCell ref="A17:F17"/>
    <mergeCell ref="A41:F41"/>
    <mergeCell ref="A42:E42"/>
    <mergeCell ref="A27:F27"/>
  </mergeCells>
  <phoneticPr fontId="4" type="noConversion"/>
  <conditionalFormatting sqref="F57:I66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{BC4E2CD4-FEA7-4A41-B0AC-D93484B350A1}</x14:id>
        </ext>
      </extLst>
    </cfRule>
  </conditionalFormatting>
  <conditionalFormatting sqref="F57:F66">
    <cfRule type="containsText" dxfId="15" priority="10" operator="containsText" text="F">
      <formula>NOT(ISERROR(SEARCH("F",F57)))</formula>
    </cfRule>
    <cfRule type="containsText" dxfId="14" priority="11" operator="containsText" text="PASS">
      <formula>NOT(ISERROR(SEARCH("PASS",F57)))</formula>
    </cfRule>
  </conditionalFormatting>
  <conditionalFormatting sqref="G57:G66">
    <cfRule type="containsText" dxfId="13" priority="8" operator="containsText" text="NEED">
      <formula>NOT(ISERROR(SEARCH("NEED",G57)))</formula>
    </cfRule>
    <cfRule type="containsText" dxfId="12" priority="9" operator="containsText" text="EXCELENT">
      <formula>NOT(ISERROR(SEARCH("EXCELENT",G57)))</formula>
    </cfRule>
  </conditionalFormatting>
  <conditionalFormatting sqref="I57:I66 F44:H44 F29:H29 D19:F19 B12:B15 B4 C3:D3 B70:L77">
    <cfRule type="notContainsBlanks" dxfId="11" priority="7">
      <formula>LEN(TRIM(B3))&gt;0</formula>
    </cfRule>
  </conditionalFormatting>
  <conditionalFormatting sqref="A1:F1 A17:F17 A27:F27 A41:F41 A55:F55 A68:F68 A42">
    <cfRule type="notContainsBlanks" dxfId="10" priority="6">
      <formula>LEN(TRIM(A1))&gt;0</formula>
    </cfRule>
  </conditionalFormatting>
  <conditionalFormatting sqref="H57:H6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{9CD13871-34EC-4455-940E-EA2FE6BB5F30}</x14:id>
        </ext>
      </extLst>
    </cfRule>
  </conditionalFormatting>
  <conditionalFormatting sqref="A18:C18 A2 A28:E28 A43:E43 A56:E56 A69">
    <cfRule type="notContainsBlanks" dxfId="9" priority="13">
      <formula>LEN(TRIM(A2))&gt;0</formula>
    </cfRule>
  </conditionalFormatting>
  <conditionalFormatting sqref="F56:I56 F43:H43 F28:H28 D18:F18 A12:A15 B2:D2 B69:L69">
    <cfRule type="notContainsBlanks" dxfId="8" priority="14">
      <formula>LEN(TRIM(A2))&gt;0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4E2CD4-FEA7-4A41-B0AC-D93484B350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F57:I66</xm:sqref>
        </x14:conditionalFormatting>
        <x14:conditionalFormatting xmlns:xm="http://schemas.microsoft.com/office/excel/2006/main">
          <x14:cfRule type="dataBar" id="{9CD13871-34EC-4455-940E-EA2FE6BB5F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H57:H66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2B6-B02C-485B-A593-B606A6FD4380}">
  <dimension ref="A1:P19"/>
  <sheetViews>
    <sheetView showGridLines="0" workbookViewId="0">
      <selection activeCell="Q3" sqref="Q3"/>
    </sheetView>
  </sheetViews>
  <sheetFormatPr defaultRowHeight="14.4" x14ac:dyDescent="0.3"/>
  <cols>
    <col min="1" max="1" width="13.109375" bestFit="1" customWidth="1"/>
    <col min="2" max="2" width="11.6640625" bestFit="1" customWidth="1"/>
    <col min="3" max="3" width="14" bestFit="1" customWidth="1"/>
    <col min="4" max="4" width="11.88671875" bestFit="1" customWidth="1"/>
    <col min="5" max="5" width="12.109375" bestFit="1" customWidth="1"/>
  </cols>
  <sheetData>
    <row r="1" spans="1:16" ht="16.2" thickBot="1" x14ac:dyDescent="0.35">
      <c r="A1" s="21" t="s">
        <v>21</v>
      </c>
      <c r="B1" s="22" t="s">
        <v>61</v>
      </c>
      <c r="C1" s="14"/>
      <c r="D1" s="57" t="s">
        <v>64</v>
      </c>
      <c r="E1" s="55"/>
      <c r="F1" s="55"/>
      <c r="G1" s="55"/>
      <c r="H1" s="55"/>
      <c r="I1" s="55"/>
      <c r="J1" s="56"/>
      <c r="K1" s="14"/>
      <c r="L1" s="14"/>
      <c r="M1" s="14"/>
      <c r="N1" s="14"/>
      <c r="O1" s="14"/>
      <c r="P1" s="15"/>
    </row>
    <row r="2" spans="1:16" ht="15" thickBot="1" x14ac:dyDescent="0.35">
      <c r="A2" s="16"/>
      <c r="P2" s="17"/>
    </row>
    <row r="3" spans="1:16" ht="15" thickBot="1" x14ac:dyDescent="0.35">
      <c r="A3" s="35" t="s">
        <v>56</v>
      </c>
      <c r="B3" s="40" t="s">
        <v>58</v>
      </c>
      <c r="C3" s="41" t="s">
        <v>59</v>
      </c>
      <c r="D3" s="22" t="s">
        <v>60</v>
      </c>
      <c r="F3" s="23"/>
      <c r="G3" s="14"/>
      <c r="H3" s="14"/>
      <c r="I3" s="14"/>
      <c r="J3" s="14"/>
      <c r="K3" s="14"/>
      <c r="L3" s="14"/>
      <c r="M3" s="14"/>
      <c r="N3" s="14"/>
      <c r="O3" s="15"/>
      <c r="P3" s="17"/>
    </row>
    <row r="4" spans="1:16" x14ac:dyDescent="0.3">
      <c r="A4" s="36" t="s">
        <v>26</v>
      </c>
      <c r="B4" s="23">
        <v>1500000</v>
      </c>
      <c r="C4" s="14">
        <v>300000</v>
      </c>
      <c r="D4" s="15"/>
      <c r="F4" s="16"/>
      <c r="O4" s="17"/>
      <c r="P4" s="17"/>
    </row>
    <row r="5" spans="1:16" x14ac:dyDescent="0.3">
      <c r="A5" s="37" t="s">
        <v>27</v>
      </c>
      <c r="B5" s="16">
        <v>2500000</v>
      </c>
      <c r="C5">
        <v>500000</v>
      </c>
      <c r="D5" s="17"/>
      <c r="F5" s="16"/>
      <c r="O5" s="17"/>
      <c r="P5" s="17"/>
    </row>
    <row r="6" spans="1:16" x14ac:dyDescent="0.3">
      <c r="A6" s="37" t="s">
        <v>28</v>
      </c>
      <c r="B6" s="16">
        <v>5000000</v>
      </c>
      <c r="C6">
        <v>1000000</v>
      </c>
      <c r="D6" s="17"/>
      <c r="F6" s="16"/>
      <c r="O6" s="17"/>
      <c r="P6" s="17"/>
    </row>
    <row r="7" spans="1:16" x14ac:dyDescent="0.3">
      <c r="A7" s="37" t="s">
        <v>29</v>
      </c>
      <c r="B7" s="16">
        <v>6000000</v>
      </c>
      <c r="C7">
        <v>1100000</v>
      </c>
      <c r="D7" s="17"/>
      <c r="F7" s="16"/>
      <c r="O7" s="17"/>
      <c r="P7" s="17"/>
    </row>
    <row r="8" spans="1:16" x14ac:dyDescent="0.3">
      <c r="A8" s="37" t="s">
        <v>30</v>
      </c>
      <c r="B8" s="16">
        <v>1200000</v>
      </c>
      <c r="C8">
        <v>100000</v>
      </c>
      <c r="D8" s="17"/>
      <c r="F8" s="16"/>
      <c r="O8" s="17"/>
      <c r="P8" s="17"/>
    </row>
    <row r="9" spans="1:16" x14ac:dyDescent="0.3">
      <c r="A9" s="37" t="s">
        <v>31</v>
      </c>
      <c r="B9" s="16">
        <v>150000</v>
      </c>
      <c r="D9" s="17">
        <v>100000</v>
      </c>
      <c r="F9" s="16"/>
      <c r="O9" s="17"/>
      <c r="P9" s="17"/>
    </row>
    <row r="10" spans="1:16" x14ac:dyDescent="0.3">
      <c r="A10" s="37" t="s">
        <v>32</v>
      </c>
      <c r="B10" s="16">
        <v>20000</v>
      </c>
      <c r="D10" s="17">
        <v>400000</v>
      </c>
      <c r="F10" s="16"/>
      <c r="O10" s="17"/>
      <c r="P10" s="17"/>
    </row>
    <row r="11" spans="1:16" x14ac:dyDescent="0.3">
      <c r="A11" s="37" t="s">
        <v>33</v>
      </c>
      <c r="B11" s="16">
        <v>8000000</v>
      </c>
      <c r="C11">
        <v>1300000</v>
      </c>
      <c r="D11" s="17"/>
      <c r="F11" s="16"/>
      <c r="O11" s="17"/>
      <c r="P11" s="17"/>
    </row>
    <row r="12" spans="1:16" x14ac:dyDescent="0.3">
      <c r="A12" s="37" t="s">
        <v>34</v>
      </c>
      <c r="B12" s="16">
        <v>100000</v>
      </c>
      <c r="D12" s="17">
        <v>600000</v>
      </c>
      <c r="F12" s="16"/>
      <c r="O12" s="17"/>
      <c r="P12" s="17"/>
    </row>
    <row r="13" spans="1:16" x14ac:dyDescent="0.3">
      <c r="A13" s="37" t="s">
        <v>35</v>
      </c>
      <c r="B13" s="16">
        <v>300000</v>
      </c>
      <c r="D13" s="17">
        <v>250000</v>
      </c>
      <c r="F13" s="16"/>
      <c r="O13" s="17"/>
      <c r="P13" s="17"/>
    </row>
    <row r="14" spans="1:16" ht="15" thickBot="1" x14ac:dyDescent="0.35">
      <c r="A14" s="38" t="s">
        <v>39</v>
      </c>
      <c r="B14" s="16">
        <v>400000</v>
      </c>
      <c r="D14" s="17">
        <v>200000</v>
      </c>
      <c r="F14" s="16"/>
      <c r="O14" s="17"/>
      <c r="P14" s="17"/>
    </row>
    <row r="15" spans="1:16" ht="15" thickBot="1" x14ac:dyDescent="0.35">
      <c r="A15" s="39" t="s">
        <v>57</v>
      </c>
      <c r="B15" s="18">
        <v>25170000</v>
      </c>
      <c r="C15" s="19">
        <v>4300000</v>
      </c>
      <c r="D15" s="20">
        <v>1550000</v>
      </c>
      <c r="F15" s="16"/>
      <c r="O15" s="17"/>
      <c r="P15" s="17"/>
    </row>
    <row r="16" spans="1:16" x14ac:dyDescent="0.3">
      <c r="A16" s="16"/>
      <c r="F16" s="16"/>
      <c r="O16" s="17"/>
      <c r="P16" s="17"/>
    </row>
    <row r="17" spans="1:16" x14ac:dyDescent="0.3">
      <c r="A17" s="16"/>
      <c r="F17" s="16"/>
      <c r="O17" s="17"/>
      <c r="P17" s="17"/>
    </row>
    <row r="18" spans="1:16" ht="15" thickBot="1" x14ac:dyDescent="0.35">
      <c r="A18" s="16"/>
      <c r="F18" s="18"/>
      <c r="G18" s="19"/>
      <c r="H18" s="19"/>
      <c r="I18" s="19"/>
      <c r="J18" s="19"/>
      <c r="K18" s="19"/>
      <c r="L18" s="19"/>
      <c r="M18" s="19"/>
      <c r="N18" s="19"/>
      <c r="O18" s="20"/>
      <c r="P18" s="17"/>
    </row>
    <row r="19" spans="1:16" ht="15" thickBot="1" x14ac:dyDescent="0.35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20"/>
    </row>
  </sheetData>
  <mergeCells count="1">
    <mergeCell ref="D1:J1"/>
  </mergeCells>
  <conditionalFormatting sqref="D1:J1">
    <cfRule type="notContainsBlanks" dxfId="7" priority="1">
      <formula>LEN(TRIM(D1))&gt;0</formula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3A5-622A-4EC8-A4C2-A73F210F5DA0}">
  <dimension ref="A1:U51"/>
  <sheetViews>
    <sheetView showGridLines="0" workbookViewId="0">
      <selection activeCell="K46" sqref="K46"/>
    </sheetView>
  </sheetViews>
  <sheetFormatPr defaultRowHeight="14.4" x14ac:dyDescent="0.3"/>
  <sheetData>
    <row r="1" spans="1:21" ht="18.600000000000001" thickBot="1" x14ac:dyDescent="0.35">
      <c r="A1" s="58" t="s">
        <v>66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</row>
    <row r="2" spans="1:21" x14ac:dyDescent="0.3">
      <c r="A2" s="29"/>
      <c r="B2" s="44"/>
      <c r="C2" s="45"/>
      <c r="D2" s="45"/>
      <c r="E2" s="14"/>
      <c r="F2" s="14"/>
      <c r="G2" s="14"/>
      <c r="H2" s="14"/>
      <c r="I2" s="14"/>
      <c r="J2" s="14"/>
      <c r="K2" s="46"/>
      <c r="L2" s="14"/>
      <c r="M2" s="14"/>
      <c r="N2" s="14"/>
      <c r="O2" s="14"/>
      <c r="P2" s="14"/>
      <c r="Q2" s="14"/>
      <c r="R2" s="14"/>
      <c r="S2" s="14"/>
      <c r="T2" s="15"/>
    </row>
    <row r="3" spans="1:21" x14ac:dyDescent="0.3">
      <c r="A3" s="29"/>
      <c r="B3" s="32"/>
      <c r="C3" s="29"/>
      <c r="D3" s="29"/>
      <c r="K3" s="47"/>
      <c r="T3" s="17"/>
    </row>
    <row r="4" spans="1:21" x14ac:dyDescent="0.3">
      <c r="A4" s="29"/>
      <c r="B4" s="32"/>
      <c r="C4" s="29"/>
      <c r="D4" s="29"/>
      <c r="K4" s="47"/>
      <c r="T4" s="17"/>
    </row>
    <row r="5" spans="1:21" x14ac:dyDescent="0.3">
      <c r="A5" s="29"/>
      <c r="B5" s="32"/>
      <c r="C5" s="29"/>
      <c r="D5" s="29"/>
      <c r="K5" s="47"/>
      <c r="T5" s="17"/>
    </row>
    <row r="6" spans="1:21" x14ac:dyDescent="0.3">
      <c r="A6" s="29"/>
      <c r="B6" s="32"/>
      <c r="C6" s="29"/>
      <c r="D6" s="29"/>
      <c r="K6" s="47"/>
      <c r="T6" s="17"/>
    </row>
    <row r="7" spans="1:21" x14ac:dyDescent="0.3">
      <c r="A7" s="29"/>
      <c r="B7" s="32"/>
      <c r="C7" s="29"/>
      <c r="D7" s="29"/>
      <c r="K7" s="47"/>
      <c r="T7" s="17"/>
    </row>
    <row r="8" spans="1:21" x14ac:dyDescent="0.3">
      <c r="A8" s="29"/>
      <c r="B8" s="32"/>
      <c r="C8" s="29"/>
      <c r="D8" s="29"/>
      <c r="K8" s="47"/>
      <c r="T8" s="17"/>
    </row>
    <row r="9" spans="1:21" x14ac:dyDescent="0.3">
      <c r="A9" s="29"/>
      <c r="B9" s="32"/>
      <c r="C9" s="29"/>
      <c r="D9" s="29"/>
      <c r="K9" s="47"/>
      <c r="T9" s="17"/>
    </row>
    <row r="10" spans="1:21" x14ac:dyDescent="0.3">
      <c r="A10" s="29"/>
      <c r="B10" s="32"/>
      <c r="C10" s="29"/>
      <c r="D10" s="29"/>
      <c r="K10" s="47"/>
      <c r="T10" s="17"/>
    </row>
    <row r="11" spans="1:21" x14ac:dyDescent="0.3">
      <c r="A11" s="29"/>
      <c r="B11" s="32"/>
      <c r="C11" s="29"/>
      <c r="D11" s="29"/>
      <c r="K11" s="47"/>
      <c r="T11" s="17"/>
    </row>
    <row r="12" spans="1:21" x14ac:dyDescent="0.3">
      <c r="A12" s="29"/>
      <c r="B12" s="32"/>
      <c r="C12" s="29"/>
      <c r="D12" s="29"/>
      <c r="K12" s="47"/>
      <c r="T12" s="17"/>
    </row>
    <row r="13" spans="1:21" x14ac:dyDescent="0.3">
      <c r="A13" s="29"/>
      <c r="B13" s="32"/>
      <c r="C13" s="29"/>
      <c r="D13" s="29"/>
      <c r="K13" s="47"/>
      <c r="T13" s="17"/>
    </row>
    <row r="14" spans="1:21" x14ac:dyDescent="0.3">
      <c r="A14" s="29"/>
      <c r="B14" s="32"/>
      <c r="C14" s="29"/>
      <c r="D14" s="29"/>
      <c r="K14" s="47"/>
      <c r="T14" s="17"/>
    </row>
    <row r="15" spans="1:21" x14ac:dyDescent="0.3">
      <c r="A15" s="29"/>
      <c r="B15" s="32"/>
      <c r="C15" s="29"/>
      <c r="D15" s="29"/>
      <c r="K15" s="47"/>
      <c r="T15" s="17"/>
    </row>
    <row r="16" spans="1:21" x14ac:dyDescent="0.3">
      <c r="A16" s="29"/>
      <c r="B16" s="32"/>
      <c r="C16" s="29"/>
      <c r="D16" s="29"/>
      <c r="K16" s="47"/>
      <c r="T16" s="17"/>
    </row>
    <row r="17" spans="1:20" ht="15" thickBot="1" x14ac:dyDescent="0.35">
      <c r="A17" s="29"/>
      <c r="B17" s="32"/>
      <c r="C17" s="29"/>
      <c r="D17" s="29"/>
      <c r="K17" s="47"/>
      <c r="T17" s="17"/>
    </row>
    <row r="18" spans="1:20" ht="15" thickBot="1" x14ac:dyDescent="0.35">
      <c r="A18" s="29"/>
      <c r="B18" s="49"/>
      <c r="C18" s="50"/>
      <c r="D18" s="50"/>
      <c r="E18" s="41"/>
      <c r="F18" s="41"/>
      <c r="G18" s="41"/>
      <c r="H18" s="41"/>
      <c r="I18" s="41"/>
      <c r="J18" s="41"/>
      <c r="K18" s="51"/>
      <c r="L18" s="41"/>
      <c r="M18" s="41"/>
      <c r="N18" s="41"/>
      <c r="O18" s="41"/>
      <c r="P18" s="41"/>
      <c r="Q18" s="41"/>
      <c r="R18" s="41"/>
      <c r="S18" s="41"/>
      <c r="T18" s="22"/>
    </row>
    <row r="19" spans="1:20" x14ac:dyDescent="0.3">
      <c r="A19" s="29"/>
      <c r="B19" s="32"/>
      <c r="C19" s="29"/>
      <c r="D19" s="29"/>
      <c r="K19" s="47"/>
      <c r="T19" s="17"/>
    </row>
    <row r="20" spans="1:20" x14ac:dyDescent="0.3">
      <c r="A20" s="29"/>
      <c r="B20" s="32"/>
      <c r="C20" s="29"/>
      <c r="D20" s="29"/>
      <c r="K20" s="47"/>
      <c r="T20" s="17"/>
    </row>
    <row r="21" spans="1:20" x14ac:dyDescent="0.3">
      <c r="A21" s="29"/>
      <c r="B21" s="32"/>
      <c r="C21" s="29"/>
      <c r="D21" s="29"/>
      <c r="K21" s="47"/>
      <c r="T21" s="17"/>
    </row>
    <row r="22" spans="1:20" x14ac:dyDescent="0.3">
      <c r="A22" s="29"/>
      <c r="B22" s="32"/>
      <c r="C22" s="29"/>
      <c r="D22" s="29"/>
      <c r="K22" s="47"/>
      <c r="T22" s="17"/>
    </row>
    <row r="23" spans="1:20" x14ac:dyDescent="0.3">
      <c r="A23" s="29"/>
      <c r="B23" s="32"/>
      <c r="C23" s="29"/>
      <c r="D23" s="29"/>
      <c r="K23" s="47"/>
      <c r="T23" s="17"/>
    </row>
    <row r="24" spans="1:20" x14ac:dyDescent="0.3">
      <c r="A24" s="29"/>
      <c r="B24" s="32"/>
      <c r="C24" s="29"/>
      <c r="D24" s="29"/>
      <c r="K24" s="47"/>
      <c r="T24" s="17"/>
    </row>
    <row r="25" spans="1:20" x14ac:dyDescent="0.3">
      <c r="A25" s="29"/>
      <c r="B25" s="32"/>
      <c r="C25" s="29"/>
      <c r="D25" s="29"/>
      <c r="K25" s="47"/>
      <c r="T25" s="17"/>
    </row>
    <row r="26" spans="1:20" x14ac:dyDescent="0.3">
      <c r="A26" s="29"/>
      <c r="B26" s="32"/>
      <c r="C26" s="29"/>
      <c r="D26" s="29"/>
      <c r="K26" s="47"/>
      <c r="T26" s="17"/>
    </row>
    <row r="27" spans="1:20" x14ac:dyDescent="0.3">
      <c r="B27" s="16"/>
      <c r="K27" s="47"/>
      <c r="T27" s="17"/>
    </row>
    <row r="28" spans="1:20" x14ac:dyDescent="0.3">
      <c r="B28" s="16"/>
      <c r="K28" s="47"/>
      <c r="T28" s="17"/>
    </row>
    <row r="29" spans="1:20" x14ac:dyDescent="0.3">
      <c r="B29" s="16"/>
      <c r="K29" s="47"/>
      <c r="T29" s="17"/>
    </row>
    <row r="30" spans="1:20" x14ac:dyDescent="0.3">
      <c r="B30" s="16"/>
      <c r="K30" s="47"/>
      <c r="T30" s="17"/>
    </row>
    <row r="31" spans="1:20" x14ac:dyDescent="0.3">
      <c r="B31" s="16"/>
      <c r="K31" s="47"/>
      <c r="T31" s="17"/>
    </row>
    <row r="32" spans="1:20" x14ac:dyDescent="0.3">
      <c r="B32" s="16"/>
      <c r="K32" s="47"/>
      <c r="T32" s="17"/>
    </row>
    <row r="33" spans="2:20" x14ac:dyDescent="0.3">
      <c r="B33" s="16"/>
      <c r="K33" s="47"/>
      <c r="T33" s="17"/>
    </row>
    <row r="34" spans="2:20" ht="15" thickBot="1" x14ac:dyDescent="0.35">
      <c r="B34" s="16"/>
      <c r="K34" s="47"/>
      <c r="T34" s="17"/>
    </row>
    <row r="35" spans="2:20" ht="15" thickBot="1" x14ac:dyDescent="0.35">
      <c r="B35" s="40"/>
      <c r="C35" s="41"/>
      <c r="D35" s="41"/>
      <c r="E35" s="41"/>
      <c r="F35" s="41"/>
      <c r="G35" s="41"/>
      <c r="H35" s="41"/>
      <c r="I35" s="41"/>
      <c r="J35" s="41"/>
      <c r="K35" s="51"/>
      <c r="L35" s="41"/>
      <c r="M35" s="41"/>
      <c r="N35" s="41"/>
      <c r="O35" s="41"/>
      <c r="P35" s="41"/>
      <c r="Q35" s="41"/>
      <c r="R35" s="41"/>
      <c r="S35" s="41"/>
      <c r="T35" s="22"/>
    </row>
    <row r="36" spans="2:20" x14ac:dyDescent="0.3">
      <c r="B36" s="16"/>
      <c r="K36" s="47"/>
      <c r="T36" s="17"/>
    </row>
    <row r="37" spans="2:20" x14ac:dyDescent="0.3">
      <c r="B37" s="16"/>
      <c r="K37" s="47"/>
      <c r="T37" s="17"/>
    </row>
    <row r="38" spans="2:20" x14ac:dyDescent="0.3">
      <c r="B38" s="16"/>
      <c r="K38" s="47"/>
      <c r="T38" s="17"/>
    </row>
    <row r="39" spans="2:20" x14ac:dyDescent="0.3">
      <c r="B39" s="16"/>
      <c r="K39" s="47"/>
      <c r="T39" s="17"/>
    </row>
    <row r="40" spans="2:20" x14ac:dyDescent="0.3">
      <c r="B40" s="16"/>
      <c r="K40" s="47"/>
      <c r="T40" s="17"/>
    </row>
    <row r="41" spans="2:20" x14ac:dyDescent="0.3">
      <c r="B41" s="16"/>
      <c r="K41" s="47"/>
      <c r="T41" s="17"/>
    </row>
    <row r="42" spans="2:20" x14ac:dyDescent="0.3">
      <c r="B42" s="16"/>
      <c r="K42" s="47"/>
      <c r="T42" s="17"/>
    </row>
    <row r="43" spans="2:20" x14ac:dyDescent="0.3">
      <c r="B43" s="16"/>
      <c r="K43" s="47"/>
      <c r="T43" s="17"/>
    </row>
    <row r="44" spans="2:20" x14ac:dyDescent="0.3">
      <c r="B44" s="16"/>
      <c r="K44" s="47"/>
      <c r="T44" s="17"/>
    </row>
    <row r="45" spans="2:20" x14ac:dyDescent="0.3">
      <c r="B45" s="16"/>
      <c r="K45" s="47"/>
      <c r="T45" s="17"/>
    </row>
    <row r="46" spans="2:20" x14ac:dyDescent="0.3">
      <c r="B46" s="16"/>
      <c r="K46" s="47"/>
      <c r="T46" s="17"/>
    </row>
    <row r="47" spans="2:20" x14ac:dyDescent="0.3">
      <c r="B47" s="16"/>
      <c r="K47" s="47"/>
      <c r="T47" s="17"/>
    </row>
    <row r="48" spans="2:20" x14ac:dyDescent="0.3">
      <c r="B48" s="16"/>
      <c r="K48" s="47"/>
      <c r="T48" s="17"/>
    </row>
    <row r="49" spans="2:20" x14ac:dyDescent="0.3">
      <c r="B49" s="16"/>
      <c r="K49" s="47"/>
      <c r="T49" s="17"/>
    </row>
    <row r="50" spans="2:20" x14ac:dyDescent="0.3">
      <c r="B50" s="16"/>
      <c r="K50" s="47"/>
      <c r="T50" s="17"/>
    </row>
    <row r="51" spans="2:20" ht="15" thickBot="1" x14ac:dyDescent="0.35">
      <c r="B51" s="18"/>
      <c r="C51" s="19"/>
      <c r="D51" s="19"/>
      <c r="E51" s="19"/>
      <c r="F51" s="19"/>
      <c r="G51" s="19"/>
      <c r="H51" s="19"/>
      <c r="I51" s="19"/>
      <c r="J51" s="19"/>
      <c r="K51" s="48"/>
      <c r="L51" s="19"/>
      <c r="M51" s="19"/>
      <c r="N51" s="19"/>
      <c r="O51" s="19"/>
      <c r="P51" s="19"/>
      <c r="Q51" s="19"/>
      <c r="R51" s="19"/>
      <c r="S51" s="19"/>
      <c r="T51" s="20"/>
    </row>
  </sheetData>
  <mergeCells count="1">
    <mergeCell ref="A1:U1"/>
  </mergeCells>
  <conditionalFormatting sqref="A1:U1">
    <cfRule type="notContainsBlanks" dxfId="0" priority="1">
      <formula>LEN(TRIM(A1))&gt;0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 TO 6</vt:lpstr>
      <vt:lpstr>Q7</vt:lpstr>
      <vt:lpstr>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TIWARI</cp:lastModifiedBy>
  <dcterms:created xsi:type="dcterms:W3CDTF">2023-03-10T04:31:37Z</dcterms:created>
  <dcterms:modified xsi:type="dcterms:W3CDTF">2023-03-27T16:57:22Z</dcterms:modified>
</cp:coreProperties>
</file>