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0e0ddb783baf4a1/Desktop/"/>
    </mc:Choice>
  </mc:AlternateContent>
  <xr:revisionPtr revIDLastSave="185" documentId="14_{DACF65B7-0591-463B-8BE2-E5D317D05810}" xr6:coauthVersionLast="47" xr6:coauthVersionMax="47" xr10:uidLastSave="{F4000060-B7C0-4C2D-B13C-C2822C554FEA}"/>
  <bookViews>
    <workbookView xWindow="-108" yWindow="-108" windowWidth="23256" windowHeight="12456" activeTab="3" xr2:uid="{00000000-000D-0000-FFFF-FFFF00000000}"/>
  </bookViews>
  <sheets>
    <sheet name="Q.1" sheetId="1" r:id="rId1"/>
    <sheet name="Q.2" sheetId="2" r:id="rId2"/>
    <sheet name="Q.5" sheetId="3" r:id="rId3"/>
    <sheet name="Q.6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  <c r="B27" i="4"/>
  <c r="B26" i="4"/>
  <c r="B25" i="4"/>
  <c r="B24" i="4"/>
  <c r="B23" i="4"/>
  <c r="C18" i="4"/>
  <c r="B21" i="4"/>
  <c r="B20" i="4"/>
  <c r="B17" i="4"/>
  <c r="C15" i="4"/>
  <c r="C14" i="4"/>
  <c r="F12" i="4"/>
  <c r="E12" i="4"/>
  <c r="F4" i="4"/>
  <c r="F5" i="4"/>
  <c r="F6" i="4"/>
  <c r="F7" i="4"/>
  <c r="F8" i="4"/>
  <c r="F9" i="4"/>
  <c r="F10" i="4"/>
  <c r="F3" i="4"/>
  <c r="E4" i="4"/>
  <c r="E5" i="4"/>
  <c r="E6" i="4"/>
  <c r="E7" i="4"/>
  <c r="E8" i="4"/>
  <c r="E9" i="4"/>
  <c r="E10" i="4"/>
  <c r="E3" i="4"/>
  <c r="D4" i="4"/>
  <c r="D5" i="4"/>
  <c r="D6" i="4"/>
  <c r="D7" i="4"/>
  <c r="D8" i="4"/>
  <c r="D9" i="4"/>
  <c r="D10" i="4"/>
  <c r="D3" i="4"/>
  <c r="C4" i="4"/>
  <c r="C5" i="4"/>
  <c r="C6" i="4"/>
  <c r="C7" i="4"/>
  <c r="C8" i="4"/>
  <c r="C9" i="4"/>
  <c r="C10" i="4"/>
  <c r="C3" i="4"/>
  <c r="B12" i="4"/>
  <c r="A12" i="4"/>
  <c r="C28" i="3"/>
  <c r="C27" i="3"/>
  <c r="B24" i="3"/>
  <c r="B23" i="3"/>
  <c r="B16" i="3"/>
  <c r="C24" i="3"/>
  <c r="C23" i="3"/>
  <c r="B18" i="3"/>
  <c r="C13" i="3"/>
  <c r="F4" i="3" s="1"/>
  <c r="I4" i="3" s="1"/>
  <c r="F5" i="3"/>
  <c r="I5" i="3" s="1"/>
  <c r="F6" i="3"/>
  <c r="I6" i="3" s="1"/>
  <c r="F9" i="3"/>
  <c r="I9" i="3" s="1"/>
  <c r="F10" i="3"/>
  <c r="I10" i="3" s="1"/>
  <c r="F3" i="3"/>
  <c r="I3" i="3" s="1"/>
  <c r="D6" i="3"/>
  <c r="G6" i="3" s="1"/>
  <c r="D3" i="3"/>
  <c r="G3" i="3" s="1"/>
  <c r="B13" i="3"/>
  <c r="E7" i="3" s="1"/>
  <c r="H7" i="3" s="1"/>
  <c r="A13" i="3"/>
  <c r="D7" i="3" s="1"/>
  <c r="G7" i="3" s="1"/>
  <c r="A35" i="2"/>
  <c r="A36" i="2" s="1"/>
  <c r="F9" i="2"/>
  <c r="F10" i="2" s="1"/>
  <c r="F12" i="2" s="1"/>
  <c r="F8" i="2"/>
  <c r="B12" i="1"/>
  <c r="B4" i="1" s="1"/>
  <c r="D3" i="1"/>
  <c r="C3" i="1"/>
  <c r="B3" i="1"/>
  <c r="D5" i="3" l="1"/>
  <c r="G5" i="3" s="1"/>
  <c r="F7" i="3"/>
  <c r="I7" i="3" s="1"/>
  <c r="B22" i="3"/>
  <c r="C22" i="3" s="1"/>
  <c r="E10" i="3"/>
  <c r="H10" i="3" s="1"/>
  <c r="D8" i="3"/>
  <c r="G8" i="3" s="1"/>
  <c r="D4" i="3"/>
  <c r="G4" i="3" s="1"/>
  <c r="G11" i="3" s="1"/>
  <c r="E8" i="3"/>
  <c r="H8" i="3" s="1"/>
  <c r="E4" i="3"/>
  <c r="H4" i="3" s="1"/>
  <c r="E6" i="3"/>
  <c r="H6" i="3" s="1"/>
  <c r="E9" i="3"/>
  <c r="H9" i="3" s="1"/>
  <c r="E5" i="3"/>
  <c r="H5" i="3" s="1"/>
  <c r="E3" i="3"/>
  <c r="H3" i="3" s="1"/>
  <c r="F8" i="3"/>
  <c r="I8" i="3" s="1"/>
  <c r="I11" i="3"/>
  <c r="E11" i="1"/>
  <c r="F11" i="1" s="1"/>
  <c r="E9" i="1"/>
  <c r="F9" i="1" s="1"/>
  <c r="E7" i="1"/>
  <c r="F7" i="1" s="1"/>
  <c r="E5" i="1"/>
  <c r="F5" i="1" s="1"/>
  <c r="E10" i="1"/>
  <c r="F10" i="1" s="1"/>
  <c r="E6" i="1"/>
  <c r="F6" i="1" s="1"/>
  <c r="E4" i="1"/>
  <c r="F4" i="1" s="1"/>
  <c r="E3" i="1"/>
  <c r="F3" i="1" s="1"/>
  <c r="F12" i="1" s="1"/>
  <c r="B14" i="1" s="1"/>
  <c r="B15" i="1" s="1"/>
  <c r="E8" i="1"/>
  <c r="F8" i="1" s="1"/>
  <c r="B32" i="2"/>
  <c r="C32" i="2" s="1"/>
  <c r="B30" i="2"/>
  <c r="C30" i="2" s="1"/>
  <c r="B28" i="2"/>
  <c r="C28" i="2" s="1"/>
  <c r="B26" i="2"/>
  <c r="C26" i="2" s="1"/>
  <c r="B24" i="2"/>
  <c r="C24" i="2" s="1"/>
  <c r="B22" i="2"/>
  <c r="C22" i="2" s="1"/>
  <c r="B20" i="2"/>
  <c r="C20" i="2" s="1"/>
  <c r="B18" i="2"/>
  <c r="C18" i="2" s="1"/>
  <c r="B16" i="2"/>
  <c r="C16" i="2" s="1"/>
  <c r="B14" i="2"/>
  <c r="C14" i="2" s="1"/>
  <c r="B8" i="2"/>
  <c r="C8" i="2" s="1"/>
  <c r="B6" i="2"/>
  <c r="C6" i="2" s="1"/>
  <c r="B4" i="2"/>
  <c r="C4" i="2" s="1"/>
  <c r="B12" i="2"/>
  <c r="C12" i="2" s="1"/>
  <c r="B9" i="2"/>
  <c r="C9" i="2" s="1"/>
  <c r="B11" i="2"/>
  <c r="C11" i="2" s="1"/>
  <c r="B33" i="2"/>
  <c r="C33" i="2" s="1"/>
  <c r="B31" i="2"/>
  <c r="C31" i="2" s="1"/>
  <c r="B29" i="2"/>
  <c r="C29" i="2" s="1"/>
  <c r="B27" i="2"/>
  <c r="C27" i="2" s="1"/>
  <c r="B25" i="2"/>
  <c r="C25" i="2" s="1"/>
  <c r="B23" i="2"/>
  <c r="C23" i="2" s="1"/>
  <c r="B21" i="2"/>
  <c r="C21" i="2" s="1"/>
  <c r="B19" i="2"/>
  <c r="C19" i="2" s="1"/>
  <c r="B17" i="2"/>
  <c r="C17" i="2" s="1"/>
  <c r="B15" i="2"/>
  <c r="C15" i="2" s="1"/>
  <c r="B13" i="2"/>
  <c r="C13" i="2" s="1"/>
  <c r="B10" i="2"/>
  <c r="C10" i="2" s="1"/>
  <c r="B7" i="2"/>
  <c r="C7" i="2" s="1"/>
  <c r="B5" i="2"/>
  <c r="C5" i="2" s="1"/>
  <c r="B3" i="2"/>
  <c r="C3" i="2" s="1"/>
  <c r="H11" i="3" l="1"/>
  <c r="B19" i="3" s="1"/>
  <c r="B20" i="3" s="1"/>
  <c r="C35" i="2"/>
  <c r="C36" i="2" s="1"/>
  <c r="C37" i="2" s="1"/>
</calcChain>
</file>

<file path=xl/sharedStrings.xml><?xml version="1.0" encoding="utf-8"?>
<sst xmlns="http://schemas.openxmlformats.org/spreadsheetml/2006/main" count="96" uniqueCount="84">
  <si>
    <t>Q1. FOR THE GIVEN DATA FIND MEAN,STANDARD DAVIATION AND VARIANCE IN EXCEL.</t>
  </si>
  <si>
    <t>DATASET</t>
  </si>
  <si>
    <t>MEAN</t>
  </si>
  <si>
    <t>MEDIAN</t>
  </si>
  <si>
    <t>MODE</t>
  </si>
  <si>
    <t>X-X^</t>
  </si>
  <si>
    <t>(X-X^)*</t>
  </si>
  <si>
    <t>N=N-1</t>
  </si>
  <si>
    <t>VARIANCE</t>
  </si>
  <si>
    <t>S.D.</t>
  </si>
  <si>
    <t>X</t>
  </si>
  <si>
    <t>POPULATION MEAN=</t>
  </si>
  <si>
    <t>SIGMA=</t>
  </si>
  <si>
    <t>X^=</t>
  </si>
  <si>
    <t>N=</t>
  </si>
  <si>
    <t>X^-POP.MEAN=</t>
  </si>
  <si>
    <t>SQRT OF N=</t>
  </si>
  <si>
    <t>SIGMA/SQRT OF N=</t>
  </si>
  <si>
    <t>Z=</t>
  </si>
  <si>
    <t>static value</t>
  </si>
  <si>
    <t>critical value</t>
  </si>
  <si>
    <t>critical value is less than static value than null hypothisis is accepted.</t>
  </si>
  <si>
    <t>n=31</t>
  </si>
  <si>
    <t>VARIENCE</t>
  </si>
  <si>
    <t>X^=38.94</t>
  </si>
  <si>
    <t>Q5.PERFORM ONE-WAY AND TWO-WAY ANNOVA ON THE DATASET AS DISCUSSED IN CLASS USING FORMULAS AS WELL AS ANNOVA FUNCTION IN EXCEL.</t>
  </si>
  <si>
    <t>Y</t>
  </si>
  <si>
    <t>Z</t>
  </si>
  <si>
    <t>Y-Y^</t>
  </si>
  <si>
    <t>Z-Z^</t>
  </si>
  <si>
    <t>(Y-Y^)*</t>
  </si>
  <si>
    <t>(Z-Z^)*</t>
  </si>
  <si>
    <t>X^=7</t>
  </si>
  <si>
    <t>Y^=8</t>
  </si>
  <si>
    <t>Z^=10.5</t>
  </si>
  <si>
    <t>Xg=6</t>
  </si>
  <si>
    <t>^Xn=7</t>
  </si>
  <si>
    <t>K=3</t>
  </si>
  <si>
    <t>N-K=</t>
  </si>
  <si>
    <t>MssB=</t>
  </si>
  <si>
    <t>G11+H11+I11=</t>
  </si>
  <si>
    <t>^XN=25.5/3</t>
  </si>
  <si>
    <t>7-8.5=</t>
  </si>
  <si>
    <t>8-8.5=</t>
  </si>
  <si>
    <t>10.5-8.5=</t>
  </si>
  <si>
    <t>6(2.25)+8(.25)+8(4)=</t>
  </si>
  <si>
    <t>XG(N)=(6+8+8)</t>
  </si>
  <si>
    <t>MssW=47.5/K-1</t>
  </si>
  <si>
    <t>47.5/2=</t>
  </si>
  <si>
    <t>F=MssW/MssB</t>
  </si>
  <si>
    <t>df1=</t>
  </si>
  <si>
    <t>K-1=3-1</t>
  </si>
  <si>
    <t>df2=</t>
  </si>
  <si>
    <t>N-K=22-3</t>
  </si>
  <si>
    <t>23.75/14.74=</t>
  </si>
  <si>
    <t>The F test statistic for this one-way ANOVA is 1.61</t>
  </si>
  <si>
    <t>We find that the F critical value is 2.60.</t>
  </si>
  <si>
    <t>Since the F test statistic in the ANOVA table is less than the F critical value in the F distribution table, we fail to reject the null hypothesis.</t>
  </si>
  <si>
    <t>Q.2 FROM THE GIVEN DATA,TAKE A SAMPLE AND FIND MEAN,STANDARD DEVIATION AND VARIENCE IN EXCEL.</t>
  </si>
  <si>
    <t>Q.6 PERFORM T-TEST ON THE DATASET AS DISCUSSED IN CLASS USING T-TEST FUNCTION IN EXCEL.</t>
  </si>
  <si>
    <t>X^=9</t>
  </si>
  <si>
    <t>Y^=7.88</t>
  </si>
  <si>
    <t>ΣSx²1=</t>
  </si>
  <si>
    <t>N1=8</t>
  </si>
  <si>
    <t>N2=8</t>
  </si>
  <si>
    <t>Σ(X-X^)*/N1-1</t>
  </si>
  <si>
    <t>ΣSy²1=</t>
  </si>
  <si>
    <t>Σ(Y-Y^)*/N2-1</t>
  </si>
  <si>
    <t>S²=HIGH S²/LOW S²</t>
  </si>
  <si>
    <t>S²p=(N1-1)ΣSx²1 +(N2-1)ΣSy²1/N1+N2-2</t>
  </si>
  <si>
    <t>7*24+7*10.13/8+8-2</t>
  </si>
  <si>
    <t>7*24=</t>
  </si>
  <si>
    <t>7*10.13=</t>
  </si>
  <si>
    <t>t = ( X^-Y^) / √ [(S²p / n 1 ) + (S²p / n 2 )]</t>
  </si>
  <si>
    <t>( X^-Y^)=</t>
  </si>
  <si>
    <t>(S²p / n 1 )=</t>
  </si>
  <si>
    <t>(S²p / n 2 )=</t>
  </si>
  <si>
    <t>(S²p / n 1 ) + (S²p / n 2 )=</t>
  </si>
  <si>
    <t>√ [(S²p / n 1 ) + (S²p / n 2 )]=</t>
  </si>
  <si>
    <t>T=1.13/6.58</t>
  </si>
  <si>
    <t>Df=N1+N2-2</t>
  </si>
  <si>
    <t>1.76 FOR 1 TAIL</t>
  </si>
  <si>
    <t>2.14 FORB 2 TAIL</t>
  </si>
  <si>
    <t>T CRITICAL IS GREATER THAN T STATIC THAN NULL HYPOTHYSIS  IS ACCEPTED.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</si>
</sst>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rgb="FFFF0000"/>
      <name val="Helvetica"/>
    </font>
    <font>
      <sz val="13"/>
      <color theme="4" tint="-0.249977111117893"/>
      <name val="Helvetica"/>
    </font>
    <font>
      <b/>
      <sz val="12"/>
      <color rgb="FFFF00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0"/>
      <color rgb="FF111111"/>
      <name val="Segoe UI"/>
      <family val="2"/>
    </font>
    <font>
      <b/>
      <sz val="10"/>
      <color rgb="FF000000"/>
      <name val="Lucida Sans Unicode"/>
      <family val="2"/>
    </font>
    <font>
      <b/>
      <sz val="11"/>
      <color rgb="FF232C39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0" fontId="3" fillId="3" borderId="2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2" xfId="0" applyBorder="1" applyAlignment="1">
      <alignment horizontal="center" vertical="top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2" fontId="0" fillId="0" borderId="2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Border="1"/>
    <xf numFmtId="2" fontId="4" fillId="0" borderId="2" xfId="0" applyNumberFormat="1" applyFont="1" applyBorder="1"/>
    <xf numFmtId="2" fontId="0" fillId="0" borderId="0" xfId="0" applyNumberFormat="1" applyAlignment="1">
      <alignment horizontal="center"/>
    </xf>
    <xf numFmtId="2" fontId="4" fillId="0" borderId="0" xfId="0" applyNumberFormat="1" applyFont="1"/>
    <xf numFmtId="0" fontId="3" fillId="4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right" vertical="center"/>
    </xf>
    <xf numFmtId="0" fontId="0" fillId="6" borderId="2" xfId="0" applyFill="1" applyBorder="1" applyAlignment="1">
      <alignment horizontal="left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" fillId="0" borderId="0" xfId="0" applyFont="1"/>
    <xf numFmtId="2" fontId="0" fillId="9" borderId="0" xfId="0" applyNumberFormat="1" applyFill="1"/>
    <xf numFmtId="2" fontId="0" fillId="10" borderId="0" xfId="0" applyNumberFormat="1" applyFill="1" applyAlignment="1">
      <alignment horizontal="center"/>
    </xf>
    <xf numFmtId="0" fontId="0" fillId="10" borderId="0" xfId="0" applyFill="1"/>
    <xf numFmtId="0" fontId="12" fillId="0" borderId="0" xfId="0" applyFont="1"/>
    <xf numFmtId="0" fontId="4" fillId="11" borderId="0" xfId="0" applyFont="1" applyFill="1"/>
    <xf numFmtId="0" fontId="13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14" fillId="12" borderId="0" xfId="0" applyFont="1" applyFill="1"/>
    <xf numFmtId="0" fontId="14" fillId="8" borderId="0" xfId="0" applyFont="1" applyFill="1"/>
    <xf numFmtId="0" fontId="14" fillId="2" borderId="0" xfId="0" applyFont="1" applyFill="1"/>
    <xf numFmtId="0" fontId="14" fillId="0" borderId="0" xfId="0" applyFont="1"/>
    <xf numFmtId="2" fontId="14" fillId="8" borderId="0" xfId="0" applyNumberFormat="1" applyFont="1" applyFill="1"/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7" fillId="13" borderId="0" xfId="0" applyFont="1" applyFill="1"/>
    <xf numFmtId="0" fontId="4" fillId="0" borderId="2" xfId="0" applyFont="1" applyBorder="1"/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1"/>
      </font>
      <fill>
        <patternFill patternType="solid">
          <bgColor theme="0"/>
        </patternFill>
      </fill>
    </dxf>
    <dxf>
      <fill>
        <gradientFill type="path" left="0.5" right="0.5" top="0.5" bottom="0.5">
          <stop position="0">
            <color rgb="FFFFCC99"/>
          </stop>
          <stop position="1">
            <color rgb="FFFF6600"/>
          </stop>
        </gradientFill>
      </fill>
    </dxf>
    <dxf>
      <fill>
        <gradientFill type="path" left="0.5" right="0.5" top="0.5" bottom="0.5">
          <stop position="0">
            <color theme="4" tint="0.79998168889431442"/>
          </stop>
          <stop position="1">
            <color rgb="FF00B0F0"/>
          </stop>
        </gradientFill>
      </fill>
    </dxf>
    <dxf>
      <font>
        <color theme="0"/>
      </font>
      <fill>
        <gradientFill type="path" left="0.5" right="0.5" top="0.5" bottom="0.5">
          <stop position="0">
            <color theme="4" tint="0.59999389629810485"/>
          </stop>
          <stop position="1">
            <color rgb="FF0070C0"/>
          </stop>
        </gradientFill>
      </fill>
    </dxf>
    <dxf>
      <font>
        <b/>
        <i val="0"/>
        <color theme="1"/>
      </font>
      <fill>
        <patternFill patternType="solid">
          <bgColor theme="0"/>
        </patternFill>
      </fill>
    </dxf>
    <dxf>
      <fill>
        <gradientFill type="path" left="0.5" right="0.5" top="0.5" bottom="0.5">
          <stop position="0">
            <color rgb="FFFFCC99"/>
          </stop>
          <stop position="1">
            <color rgb="FFFF66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XFD1"/>
    </sheetView>
  </sheetViews>
  <sheetFormatPr defaultColWidth="9" defaultRowHeight="14.4"/>
  <cols>
    <col min="6" max="6" width="37.33203125" customWidth="1"/>
  </cols>
  <sheetData>
    <row r="1" spans="1:6" ht="15.6">
      <c r="A1" s="49" t="s">
        <v>0</v>
      </c>
      <c r="B1" s="50"/>
      <c r="C1" s="50"/>
      <c r="D1" s="50"/>
      <c r="E1" s="51"/>
      <c r="F1" s="52"/>
    </row>
    <row r="2" spans="1:6" ht="15.6">
      <c r="A2" s="22" t="s">
        <v>1</v>
      </c>
      <c r="B2" s="23" t="s">
        <v>2</v>
      </c>
      <c r="C2" s="23" t="s">
        <v>3</v>
      </c>
      <c r="D2" s="24" t="s">
        <v>4</v>
      </c>
      <c r="E2" s="25" t="s">
        <v>5</v>
      </c>
      <c r="F2" s="25" t="s">
        <v>6</v>
      </c>
    </row>
    <row r="3" spans="1:6">
      <c r="A3" s="26">
        <v>10</v>
      </c>
      <c r="B3" s="27">
        <f>SUM(A3:A11)</f>
        <v>310</v>
      </c>
      <c r="C3" s="28">
        <f>MEDIAN(A3:A11)</f>
        <v>30</v>
      </c>
      <c r="D3" s="29">
        <f>MODE(A3:A11)</f>
        <v>10</v>
      </c>
      <c r="E3" s="25">
        <f>A3-B$4</f>
        <v>-28.75</v>
      </c>
      <c r="F3" s="30">
        <f>E3*E3</f>
        <v>826.5625</v>
      </c>
    </row>
    <row r="4" spans="1:6">
      <c r="A4" s="31">
        <v>20</v>
      </c>
      <c r="B4" s="32">
        <f>B3/B12</f>
        <v>38.75</v>
      </c>
      <c r="C4" s="5"/>
      <c r="D4" s="5"/>
      <c r="E4" s="25">
        <f t="shared" ref="E4:E11" si="0">A4-B$4</f>
        <v>-18.75</v>
      </c>
      <c r="F4" s="30">
        <f t="shared" ref="F4:F11" si="1">E4*E4</f>
        <v>351.5625</v>
      </c>
    </row>
    <row r="5" spans="1:6">
      <c r="A5" s="31">
        <v>30</v>
      </c>
      <c r="B5" s="5"/>
      <c r="C5" s="5"/>
      <c r="D5" s="5"/>
      <c r="E5" s="25">
        <f t="shared" si="0"/>
        <v>-8.75</v>
      </c>
      <c r="F5" s="30">
        <f t="shared" si="1"/>
        <v>76.5625</v>
      </c>
    </row>
    <row r="6" spans="1:6">
      <c r="A6" s="31">
        <v>70</v>
      </c>
      <c r="B6" s="5"/>
      <c r="C6" s="5"/>
      <c r="D6" s="5"/>
      <c r="E6" s="25">
        <f t="shared" si="0"/>
        <v>31.25</v>
      </c>
      <c r="F6" s="30">
        <f t="shared" si="1"/>
        <v>976.5625</v>
      </c>
    </row>
    <row r="7" spans="1:6">
      <c r="A7" s="31">
        <v>10</v>
      </c>
      <c r="B7" s="5"/>
      <c r="C7" s="5"/>
      <c r="D7" s="5"/>
      <c r="E7" s="25">
        <f t="shared" si="0"/>
        <v>-28.75</v>
      </c>
      <c r="F7" s="30">
        <f t="shared" si="1"/>
        <v>826.5625</v>
      </c>
    </row>
    <row r="8" spans="1:6">
      <c r="A8" s="31">
        <v>40</v>
      </c>
      <c r="B8" s="5"/>
      <c r="C8" s="5"/>
      <c r="D8" s="5"/>
      <c r="E8" s="25">
        <f t="shared" si="0"/>
        <v>1.25</v>
      </c>
      <c r="F8" s="30">
        <f t="shared" si="1"/>
        <v>1.5625</v>
      </c>
    </row>
    <row r="9" spans="1:6">
      <c r="A9" s="31">
        <v>40</v>
      </c>
      <c r="B9" s="5"/>
      <c r="C9" s="5"/>
      <c r="D9" s="5"/>
      <c r="E9" s="25">
        <f t="shared" si="0"/>
        <v>1.25</v>
      </c>
      <c r="F9" s="30">
        <f t="shared" si="1"/>
        <v>1.5625</v>
      </c>
    </row>
    <row r="10" spans="1:6">
      <c r="A10" s="31">
        <v>80</v>
      </c>
      <c r="B10" s="5"/>
      <c r="C10" s="5"/>
      <c r="D10" s="5"/>
      <c r="E10" s="25">
        <f t="shared" si="0"/>
        <v>41.25</v>
      </c>
      <c r="F10" s="30">
        <f t="shared" si="1"/>
        <v>1701.5625</v>
      </c>
    </row>
    <row r="11" spans="1:6">
      <c r="A11" s="31">
        <v>10</v>
      </c>
      <c r="B11" s="5"/>
      <c r="C11" s="5"/>
      <c r="D11" s="5"/>
      <c r="E11" s="25">
        <f t="shared" si="0"/>
        <v>-28.75</v>
      </c>
      <c r="F11" s="30">
        <f t="shared" si="1"/>
        <v>826.5625</v>
      </c>
    </row>
    <row r="12" spans="1:6">
      <c r="A12" s="33" t="s">
        <v>7</v>
      </c>
      <c r="B12" s="34">
        <f>COUNT(A3:A11)-1</f>
        <v>8</v>
      </c>
      <c r="C12" s="5"/>
      <c r="D12" s="5"/>
      <c r="E12" s="25"/>
      <c r="F12" s="30">
        <f>SUM(F3:F11)</f>
        <v>5589.0625</v>
      </c>
    </row>
    <row r="14" spans="1:6">
      <c r="A14" s="35" t="s">
        <v>8</v>
      </c>
      <c r="B14">
        <f>F12/B12</f>
        <v>698.6328125</v>
      </c>
    </row>
    <row r="15" spans="1:6">
      <c r="A15" s="36" t="s">
        <v>9</v>
      </c>
      <c r="B15">
        <f>SQRT(B14)</f>
        <v>26.431663067238127</v>
      </c>
    </row>
  </sheetData>
  <mergeCells count="1">
    <mergeCell ref="A1:F1"/>
  </mergeCells>
  <conditionalFormatting sqref="A1:F1">
    <cfRule type="notContainsBlanks" dxfId="5" priority="1">
      <formula>LEN(TRIM(A1))&gt;0</formula>
    </cfRule>
  </conditionalFormatting>
  <conditionalFormatting sqref="A2">
    <cfRule type="notContainsBlanks" dxfId="4" priority="3">
      <formula>LEN(TRIM(A2))&gt;0</formula>
    </cfRule>
  </conditionalFormatting>
  <conditionalFormatting sqref="A12 B2:D2">
    <cfRule type="notContainsBlanks" dxfId="3" priority="4">
      <formula>LEN(TRIM(A2))&gt;0</formula>
    </cfRule>
  </conditionalFormatting>
  <conditionalFormatting sqref="B12 B4 C3:D3">
    <cfRule type="notContainsBlanks" dxfId="2" priority="2">
      <formula>LEN(TRIM(B3))&gt;0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opLeftCell="A19" workbookViewId="0">
      <selection activeCell="M9" sqref="M9"/>
    </sheetView>
  </sheetViews>
  <sheetFormatPr defaultColWidth="9" defaultRowHeight="14.4"/>
  <cols>
    <col min="1" max="1" width="25" customWidth="1"/>
    <col min="3" max="3" width="12.88671875" style="1"/>
    <col min="5" max="5" width="18.44140625" customWidth="1"/>
    <col min="6" max="6" width="12.88671875"/>
    <col min="7" max="7" width="16.21875" customWidth="1"/>
  </cols>
  <sheetData>
    <row r="1" spans="1:7" ht="15.6">
      <c r="A1" s="56" t="s">
        <v>58</v>
      </c>
      <c r="B1" s="56"/>
      <c r="C1" s="59"/>
      <c r="D1" s="56"/>
      <c r="E1" s="56"/>
      <c r="F1" s="56"/>
      <c r="G1" s="56"/>
    </row>
    <row r="2" spans="1:7" ht="15.6">
      <c r="A2" s="2" t="s">
        <v>10</v>
      </c>
      <c r="B2" s="3" t="s">
        <v>5</v>
      </c>
      <c r="C2" s="4" t="s">
        <v>6</v>
      </c>
    </row>
    <row r="3" spans="1:7">
      <c r="A3" s="5">
        <v>10</v>
      </c>
      <c r="B3" s="6">
        <f>A3-A$36</f>
        <v>-28.935483870967744</v>
      </c>
      <c r="C3" s="6">
        <f>B3*B3</f>
        <v>837.26222684703441</v>
      </c>
      <c r="E3" s="7" t="s">
        <v>11</v>
      </c>
      <c r="F3" s="8">
        <v>38</v>
      </c>
    </row>
    <row r="4" spans="1:7">
      <c r="A4" s="5">
        <v>20</v>
      </c>
      <c r="B4" s="6">
        <f t="shared" ref="B4:B33" si="0">A4-A$36</f>
        <v>-18.935483870967744</v>
      </c>
      <c r="C4" s="6">
        <f t="shared" ref="C4:C33" si="1">B4*B4</f>
        <v>358.55254942767959</v>
      </c>
      <c r="E4" s="7" t="s">
        <v>12</v>
      </c>
      <c r="F4" s="8">
        <v>5</v>
      </c>
    </row>
    <row r="5" spans="1:7">
      <c r="A5" s="5">
        <v>30</v>
      </c>
      <c r="B5" s="6">
        <f t="shared" si="0"/>
        <v>-8.9354838709677438</v>
      </c>
      <c r="C5" s="6">
        <f t="shared" si="1"/>
        <v>79.84287200832469</v>
      </c>
      <c r="E5" s="7" t="s">
        <v>13</v>
      </c>
      <c r="F5" s="9">
        <v>38.94</v>
      </c>
    </row>
    <row r="6" spans="1:7">
      <c r="A6" s="5">
        <v>40</v>
      </c>
      <c r="B6" s="6">
        <f t="shared" si="0"/>
        <v>1.0645161290322562</v>
      </c>
      <c r="C6" s="6">
        <f t="shared" si="1"/>
        <v>1.1331945889698192</v>
      </c>
      <c r="E6" s="7" t="s">
        <v>14</v>
      </c>
      <c r="F6" s="8">
        <v>31</v>
      </c>
    </row>
    <row r="7" spans="1:7">
      <c r="A7" s="5">
        <v>50</v>
      </c>
      <c r="B7" s="6">
        <f t="shared" si="0"/>
        <v>11.064516129032256</v>
      </c>
      <c r="C7" s="6">
        <f t="shared" si="1"/>
        <v>122.42351716961494</v>
      </c>
    </row>
    <row r="8" spans="1:7">
      <c r="A8" s="5">
        <v>60</v>
      </c>
      <c r="B8" s="6">
        <f t="shared" si="0"/>
        <v>21.064516129032256</v>
      </c>
      <c r="C8" s="6">
        <f t="shared" si="1"/>
        <v>443.71383975026009</v>
      </c>
      <c r="E8" s="10" t="s">
        <v>15</v>
      </c>
      <c r="F8" s="9">
        <f>F5-F3</f>
        <v>0.93999999999999773</v>
      </c>
    </row>
    <row r="9" spans="1:7">
      <c r="A9" s="5">
        <v>70</v>
      </c>
      <c r="B9" s="6">
        <f t="shared" si="0"/>
        <v>31.064516129032256</v>
      </c>
      <c r="C9" s="6">
        <f t="shared" si="1"/>
        <v>965.00416233090516</v>
      </c>
      <c r="E9" s="10" t="s">
        <v>16</v>
      </c>
      <c r="F9" s="8">
        <f>SQRT(F6)</f>
        <v>5.5677643628300215</v>
      </c>
    </row>
    <row r="10" spans="1:7">
      <c r="A10" s="5">
        <v>80</v>
      </c>
      <c r="B10" s="6">
        <f t="shared" si="0"/>
        <v>41.064516129032256</v>
      </c>
      <c r="C10" s="6">
        <f t="shared" si="1"/>
        <v>1686.2944849115504</v>
      </c>
      <c r="E10" s="10" t="s">
        <v>17</v>
      </c>
      <c r="F10" s="8">
        <f>F4/F9</f>
        <v>0.89802651013387458</v>
      </c>
    </row>
    <row r="11" spans="1:7">
      <c r="A11" s="5">
        <v>5</v>
      </c>
      <c r="B11" s="6">
        <f t="shared" si="0"/>
        <v>-33.935483870967744</v>
      </c>
      <c r="C11" s="6">
        <f t="shared" si="1"/>
        <v>1151.6170655567119</v>
      </c>
      <c r="F11" s="8"/>
    </row>
    <row r="12" spans="1:7">
      <c r="A12" s="5">
        <v>15</v>
      </c>
      <c r="B12" s="6">
        <f t="shared" si="0"/>
        <v>-23.935483870967744</v>
      </c>
      <c r="C12" s="6">
        <f t="shared" si="1"/>
        <v>572.90738813735697</v>
      </c>
      <c r="E12" s="11" t="s">
        <v>18</v>
      </c>
      <c r="F12" s="9">
        <f>F8/F10</f>
        <v>1.0467397002120415</v>
      </c>
      <c r="G12" s="12" t="s">
        <v>19</v>
      </c>
    </row>
    <row r="13" spans="1:7">
      <c r="A13" s="13">
        <v>25</v>
      </c>
      <c r="B13" s="6">
        <f t="shared" si="0"/>
        <v>-13.935483870967744</v>
      </c>
      <c r="C13" s="6">
        <f t="shared" si="1"/>
        <v>194.19771071800213</v>
      </c>
      <c r="F13" s="8">
        <v>0.85309999999999997</v>
      </c>
      <c r="G13" s="12" t="s">
        <v>20</v>
      </c>
    </row>
    <row r="14" spans="1:7">
      <c r="A14" s="5">
        <v>35</v>
      </c>
      <c r="B14" s="6">
        <f t="shared" si="0"/>
        <v>-3.9354838709677438</v>
      </c>
      <c r="C14" s="6">
        <f t="shared" si="1"/>
        <v>15.488033298647258</v>
      </c>
      <c r="E14" s="14" t="s">
        <v>21</v>
      </c>
    </row>
    <row r="15" spans="1:7">
      <c r="A15" s="5">
        <v>45</v>
      </c>
      <c r="B15" s="6">
        <f t="shared" si="0"/>
        <v>6.0645161290322562</v>
      </c>
      <c r="C15" s="6">
        <f t="shared" si="1"/>
        <v>36.778355879292384</v>
      </c>
    </row>
    <row r="16" spans="1:7">
      <c r="A16" s="5">
        <v>55</v>
      </c>
      <c r="B16" s="6">
        <f t="shared" si="0"/>
        <v>16.064516129032256</v>
      </c>
      <c r="C16" s="6">
        <f t="shared" si="1"/>
        <v>258.06867845993753</v>
      </c>
    </row>
    <row r="17" spans="1:3">
      <c r="A17" s="5">
        <v>65</v>
      </c>
      <c r="B17" s="6">
        <f t="shared" si="0"/>
        <v>26.064516129032256</v>
      </c>
      <c r="C17" s="6">
        <f t="shared" si="1"/>
        <v>679.3590010405826</v>
      </c>
    </row>
    <row r="18" spans="1:3">
      <c r="A18" s="5">
        <v>75</v>
      </c>
      <c r="B18" s="6">
        <f t="shared" si="0"/>
        <v>36.064516129032256</v>
      </c>
      <c r="C18" s="6">
        <f t="shared" si="1"/>
        <v>1300.6493236212277</v>
      </c>
    </row>
    <row r="19" spans="1:3">
      <c r="A19" s="5">
        <v>85</v>
      </c>
      <c r="B19" s="6">
        <f t="shared" si="0"/>
        <v>46.064516129032256</v>
      </c>
      <c r="C19" s="6">
        <f t="shared" si="1"/>
        <v>2121.9396462018731</v>
      </c>
    </row>
    <row r="20" spans="1:3">
      <c r="A20" s="5">
        <v>11</v>
      </c>
      <c r="B20" s="6">
        <f t="shared" si="0"/>
        <v>-27.935483870967744</v>
      </c>
      <c r="C20" s="6">
        <f t="shared" si="1"/>
        <v>780.39125910509892</v>
      </c>
    </row>
    <row r="21" spans="1:3">
      <c r="A21" s="5">
        <v>22</v>
      </c>
      <c r="B21" s="6">
        <f t="shared" si="0"/>
        <v>-16.935483870967744</v>
      </c>
      <c r="C21" s="6">
        <f t="shared" si="1"/>
        <v>286.81061394380862</v>
      </c>
    </row>
    <row r="22" spans="1:3">
      <c r="A22" s="5">
        <v>33</v>
      </c>
      <c r="B22" s="6">
        <f t="shared" si="0"/>
        <v>-5.9354838709677438</v>
      </c>
      <c r="C22" s="6">
        <f t="shared" si="1"/>
        <v>35.229968782518235</v>
      </c>
    </row>
    <row r="23" spans="1:3">
      <c r="A23" s="5">
        <v>44</v>
      </c>
      <c r="B23" s="6">
        <f t="shared" si="0"/>
        <v>5.0645161290322562</v>
      </c>
      <c r="C23" s="6">
        <f t="shared" si="1"/>
        <v>25.649323621227868</v>
      </c>
    </row>
    <row r="24" spans="1:3">
      <c r="A24" s="5">
        <v>55</v>
      </c>
      <c r="B24" s="6">
        <f t="shared" si="0"/>
        <v>16.064516129032256</v>
      </c>
      <c r="C24" s="6">
        <f t="shared" si="1"/>
        <v>258.06867845993753</v>
      </c>
    </row>
    <row r="25" spans="1:3">
      <c r="A25" s="5">
        <v>66</v>
      </c>
      <c r="B25" s="6">
        <f t="shared" si="0"/>
        <v>27.064516129032256</v>
      </c>
      <c r="C25" s="6">
        <f t="shared" si="1"/>
        <v>732.48803329864711</v>
      </c>
    </row>
    <row r="26" spans="1:3">
      <c r="A26" s="5">
        <v>77</v>
      </c>
      <c r="B26" s="6">
        <f t="shared" si="0"/>
        <v>38.064516129032256</v>
      </c>
      <c r="C26" s="6">
        <f t="shared" si="1"/>
        <v>1448.9073881373567</v>
      </c>
    </row>
    <row r="27" spans="1:3">
      <c r="A27" s="5">
        <v>88</v>
      </c>
      <c r="B27" s="6">
        <f t="shared" si="0"/>
        <v>49.064516129032256</v>
      </c>
      <c r="C27" s="6">
        <f t="shared" si="1"/>
        <v>2407.3267429760663</v>
      </c>
    </row>
    <row r="28" spans="1:3">
      <c r="A28" s="5">
        <v>2</v>
      </c>
      <c r="B28" s="6">
        <f t="shared" si="0"/>
        <v>-36.935483870967744</v>
      </c>
      <c r="C28" s="6">
        <f t="shared" si="1"/>
        <v>1364.2299687825184</v>
      </c>
    </row>
    <row r="29" spans="1:3">
      <c r="A29" s="5">
        <v>4</v>
      </c>
      <c r="B29" s="6">
        <f t="shared" si="0"/>
        <v>-34.935483870967744</v>
      </c>
      <c r="C29" s="6">
        <f t="shared" si="1"/>
        <v>1220.4880332986475</v>
      </c>
    </row>
    <row r="30" spans="1:3">
      <c r="A30" s="5">
        <v>6</v>
      </c>
      <c r="B30" s="6">
        <f t="shared" si="0"/>
        <v>-32.935483870967744</v>
      </c>
      <c r="C30" s="6">
        <f t="shared" si="1"/>
        <v>1084.7460978147765</v>
      </c>
    </row>
    <row r="31" spans="1:3">
      <c r="A31" s="5">
        <v>8</v>
      </c>
      <c r="B31" s="6">
        <f t="shared" si="0"/>
        <v>-30.935483870967744</v>
      </c>
      <c r="C31" s="6">
        <f t="shared" si="1"/>
        <v>957.00416233090539</v>
      </c>
    </row>
    <row r="32" spans="1:3">
      <c r="A32" s="5">
        <v>12</v>
      </c>
      <c r="B32" s="6">
        <f t="shared" si="0"/>
        <v>-26.935483870967744</v>
      </c>
      <c r="C32" s="6">
        <f t="shared" si="1"/>
        <v>725.52029136316344</v>
      </c>
    </row>
    <row r="33" spans="1:3">
      <c r="A33" s="5">
        <v>14</v>
      </c>
      <c r="B33" s="6">
        <f t="shared" si="0"/>
        <v>-24.935483870967744</v>
      </c>
      <c r="C33" s="6">
        <f t="shared" si="1"/>
        <v>621.77835587929246</v>
      </c>
    </row>
    <row r="34" spans="1:3">
      <c r="A34" s="15" t="s">
        <v>22</v>
      </c>
      <c r="B34" s="5"/>
      <c r="C34" s="16"/>
    </row>
    <row r="35" spans="1:3">
      <c r="A35" s="17">
        <f>SUM(A3:A33)</f>
        <v>1207</v>
      </c>
      <c r="B35" s="18"/>
      <c r="C35" s="19">
        <f>SUM(C3:C33)</f>
        <v>22773.870967741932</v>
      </c>
    </row>
    <row r="36" spans="1:3">
      <c r="A36" s="20">
        <f>A35/31</f>
        <v>38.935483870967744</v>
      </c>
      <c r="B36" s="11" t="s">
        <v>23</v>
      </c>
      <c r="C36" s="21">
        <f>C35/31</f>
        <v>734.64099895941717</v>
      </c>
    </row>
    <row r="37" spans="1:3">
      <c r="A37" s="8" t="s">
        <v>24</v>
      </c>
      <c r="B37" s="11" t="s">
        <v>9</v>
      </c>
      <c r="C37" s="21">
        <f>SQRT(C36)</f>
        <v>27.104261638336823</v>
      </c>
    </row>
  </sheetData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FA33-0464-4344-86F4-AC1CF9DF9C3C}">
  <dimension ref="A1:L33"/>
  <sheetViews>
    <sheetView workbookViewId="0">
      <selection activeCell="H2" sqref="H2"/>
    </sheetView>
  </sheetViews>
  <sheetFormatPr defaultRowHeight="14.4"/>
  <cols>
    <col min="1" max="1" width="17.21875" customWidth="1"/>
    <col min="2" max="2" width="12.44140625" customWidth="1"/>
    <col min="3" max="3" width="12" customWidth="1"/>
    <col min="4" max="4" width="10.5546875" customWidth="1"/>
    <col min="5" max="5" width="11.33203125" customWidth="1"/>
    <col min="6" max="6" width="11.21875" customWidth="1"/>
    <col min="7" max="7" width="22.33203125" customWidth="1"/>
    <col min="8" max="8" width="10.44140625" customWidth="1"/>
  </cols>
  <sheetData>
    <row r="1" spans="1:12" s="55" customFormat="1" ht="15.6">
      <c r="A1" s="56" t="s">
        <v>25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s="41" customFormat="1" ht="18">
      <c r="A2" s="40" t="s">
        <v>10</v>
      </c>
      <c r="B2" s="40" t="s">
        <v>26</v>
      </c>
      <c r="C2" s="40" t="s">
        <v>27</v>
      </c>
      <c r="D2" s="40" t="s">
        <v>5</v>
      </c>
      <c r="E2" s="40" t="s">
        <v>28</v>
      </c>
      <c r="F2" s="40" t="s">
        <v>29</v>
      </c>
      <c r="G2" s="40" t="s">
        <v>6</v>
      </c>
      <c r="H2" s="40" t="s">
        <v>30</v>
      </c>
      <c r="I2" s="40" t="s">
        <v>31</v>
      </c>
    </row>
    <row r="3" spans="1:12">
      <c r="A3" s="37">
        <v>2</v>
      </c>
      <c r="B3" s="37">
        <v>1</v>
      </c>
      <c r="C3" s="37">
        <v>7</v>
      </c>
      <c r="D3" s="37">
        <f>A3-A$13</f>
        <v>-5</v>
      </c>
      <c r="E3" s="37">
        <f>B3-B$13</f>
        <v>-7</v>
      </c>
      <c r="F3" s="37">
        <f>C3-C$13</f>
        <v>-3.5</v>
      </c>
      <c r="G3" s="37">
        <f>D3*D3</f>
        <v>25</v>
      </c>
      <c r="H3" s="37">
        <f>E3*E3</f>
        <v>49</v>
      </c>
      <c r="I3" s="37">
        <f>F3*F3</f>
        <v>12.25</v>
      </c>
    </row>
    <row r="4" spans="1:12">
      <c r="A4" s="37">
        <v>4</v>
      </c>
      <c r="B4" s="37">
        <v>3</v>
      </c>
      <c r="C4" s="37">
        <v>8</v>
      </c>
      <c r="D4" s="37">
        <f t="shared" ref="D4:D8" si="0">A4-A$13</f>
        <v>-3</v>
      </c>
      <c r="E4" s="37">
        <f t="shared" ref="E4:E10" si="1">B4-B$13</f>
        <v>-5</v>
      </c>
      <c r="F4" s="37">
        <f t="shared" ref="F4:F10" si="2">C4-C$13</f>
        <v>-2.5</v>
      </c>
      <c r="G4" s="37">
        <f t="shared" ref="G4:G8" si="3">D4*D4</f>
        <v>9</v>
      </c>
      <c r="H4" s="37">
        <f t="shared" ref="H4:H10" si="4">E4*E4</f>
        <v>25</v>
      </c>
      <c r="I4" s="37">
        <f t="shared" ref="I4:I10" si="5">F4*F4</f>
        <v>6.25</v>
      </c>
    </row>
    <row r="5" spans="1:12">
      <c r="A5" s="37">
        <v>6</v>
      </c>
      <c r="B5" s="37">
        <v>5</v>
      </c>
      <c r="C5" s="37">
        <v>9</v>
      </c>
      <c r="D5" s="37">
        <f t="shared" si="0"/>
        <v>-1</v>
      </c>
      <c r="E5" s="37">
        <f t="shared" si="1"/>
        <v>-3</v>
      </c>
      <c r="F5" s="37">
        <f t="shared" si="2"/>
        <v>-1.5</v>
      </c>
      <c r="G5" s="37">
        <f t="shared" si="3"/>
        <v>1</v>
      </c>
      <c r="H5" s="37">
        <f t="shared" si="4"/>
        <v>9</v>
      </c>
      <c r="I5" s="37">
        <f t="shared" si="5"/>
        <v>2.25</v>
      </c>
    </row>
    <row r="6" spans="1:12">
      <c r="A6" s="37">
        <v>8</v>
      </c>
      <c r="B6" s="37">
        <v>7</v>
      </c>
      <c r="C6" s="37">
        <v>10</v>
      </c>
      <c r="D6" s="37">
        <f t="shared" si="0"/>
        <v>1</v>
      </c>
      <c r="E6" s="37">
        <f t="shared" si="1"/>
        <v>-1</v>
      </c>
      <c r="F6" s="37">
        <f t="shared" si="2"/>
        <v>-0.5</v>
      </c>
      <c r="G6" s="37">
        <f t="shared" si="3"/>
        <v>1</v>
      </c>
      <c r="H6" s="37">
        <f t="shared" si="4"/>
        <v>1</v>
      </c>
      <c r="I6" s="37">
        <f t="shared" si="5"/>
        <v>0.25</v>
      </c>
    </row>
    <row r="7" spans="1:12">
      <c r="A7" s="37">
        <v>10</v>
      </c>
      <c r="B7" s="37">
        <v>9</v>
      </c>
      <c r="C7" s="37">
        <v>11</v>
      </c>
      <c r="D7" s="37">
        <f t="shared" si="0"/>
        <v>3</v>
      </c>
      <c r="E7" s="37">
        <f t="shared" si="1"/>
        <v>1</v>
      </c>
      <c r="F7" s="37">
        <f t="shared" si="2"/>
        <v>0.5</v>
      </c>
      <c r="G7" s="37">
        <f t="shared" si="3"/>
        <v>9</v>
      </c>
      <c r="H7" s="37">
        <f t="shared" si="4"/>
        <v>1</v>
      </c>
      <c r="I7" s="37">
        <f t="shared" si="5"/>
        <v>0.25</v>
      </c>
    </row>
    <row r="8" spans="1:12">
      <c r="A8" s="37">
        <v>12</v>
      </c>
      <c r="B8" s="37">
        <v>11</v>
      </c>
      <c r="C8" s="37">
        <v>12</v>
      </c>
      <c r="D8" s="37">
        <f t="shared" si="0"/>
        <v>5</v>
      </c>
      <c r="E8" s="37">
        <f t="shared" si="1"/>
        <v>3</v>
      </c>
      <c r="F8" s="37">
        <f t="shared" si="2"/>
        <v>1.5</v>
      </c>
      <c r="G8" s="37">
        <f t="shared" si="3"/>
        <v>25</v>
      </c>
      <c r="H8" s="37">
        <f t="shared" si="4"/>
        <v>9</v>
      </c>
      <c r="I8" s="37">
        <f t="shared" si="5"/>
        <v>2.25</v>
      </c>
    </row>
    <row r="9" spans="1:12">
      <c r="A9" s="37"/>
      <c r="B9" s="37">
        <v>13</v>
      </c>
      <c r="C9" s="37">
        <v>13</v>
      </c>
      <c r="D9" s="37"/>
      <c r="E9" s="37">
        <f t="shared" si="1"/>
        <v>5</v>
      </c>
      <c r="F9" s="37">
        <f t="shared" si="2"/>
        <v>2.5</v>
      </c>
      <c r="G9" s="37"/>
      <c r="H9" s="37">
        <f t="shared" si="4"/>
        <v>25</v>
      </c>
      <c r="I9" s="37">
        <f t="shared" si="5"/>
        <v>6.25</v>
      </c>
    </row>
    <row r="10" spans="1:12">
      <c r="A10" s="39"/>
      <c r="B10" s="39">
        <v>15</v>
      </c>
      <c r="C10" s="39">
        <v>14</v>
      </c>
      <c r="D10" s="39"/>
      <c r="E10" s="39">
        <f t="shared" si="1"/>
        <v>7</v>
      </c>
      <c r="F10" s="39">
        <f t="shared" si="2"/>
        <v>3.5</v>
      </c>
      <c r="G10" s="39"/>
      <c r="H10" s="39">
        <f t="shared" si="4"/>
        <v>49</v>
      </c>
      <c r="I10" s="39">
        <f t="shared" si="5"/>
        <v>12.25</v>
      </c>
    </row>
    <row r="11" spans="1:12">
      <c r="A11" s="38" t="s">
        <v>35</v>
      </c>
      <c r="B11" s="38">
        <v>8</v>
      </c>
      <c r="C11" s="38">
        <v>8</v>
      </c>
      <c r="G11" s="38">
        <f>SUM(G3:G8)</f>
        <v>70</v>
      </c>
      <c r="H11" s="38">
        <f>SUM(H3:H10)</f>
        <v>168</v>
      </c>
      <c r="I11" s="38">
        <f>SUM(I3:I10)</f>
        <v>42</v>
      </c>
    </row>
    <row r="12" spans="1:12">
      <c r="A12" s="38" t="s">
        <v>32</v>
      </c>
      <c r="B12" s="38" t="s">
        <v>33</v>
      </c>
      <c r="C12" s="38" t="s">
        <v>34</v>
      </c>
    </row>
    <row r="13" spans="1:12">
      <c r="A13" s="37">
        <f>AVERAGE(A3:A8)</f>
        <v>7</v>
      </c>
      <c r="B13" s="37">
        <f>AVERAGE(B3:B10)</f>
        <v>8</v>
      </c>
      <c r="C13" s="37">
        <f>AVERAGE(C3:C10)</f>
        <v>10.5</v>
      </c>
    </row>
    <row r="14" spans="1:12">
      <c r="A14" s="47" t="s">
        <v>46</v>
      </c>
      <c r="B14" s="37">
        <v>22</v>
      </c>
      <c r="C14" s="37"/>
    </row>
    <row r="15" spans="1:12">
      <c r="A15" s="47" t="s">
        <v>36</v>
      </c>
      <c r="B15" s="37">
        <v>8</v>
      </c>
      <c r="C15" s="37">
        <v>10.5</v>
      </c>
    </row>
    <row r="16" spans="1:12">
      <c r="A16" s="47" t="s">
        <v>41</v>
      </c>
      <c r="B16" s="37">
        <f>25.5/3</f>
        <v>8.5</v>
      </c>
      <c r="C16" s="37"/>
    </row>
    <row r="17" spans="1:4">
      <c r="A17" s="47" t="s">
        <v>37</v>
      </c>
      <c r="B17" s="37"/>
      <c r="C17" s="37"/>
    </row>
    <row r="18" spans="1:4">
      <c r="A18" s="47" t="s">
        <v>38</v>
      </c>
      <c r="B18" s="37">
        <f>22-3</f>
        <v>19</v>
      </c>
      <c r="C18" s="37"/>
    </row>
    <row r="19" spans="1:4">
      <c r="A19" s="47" t="s">
        <v>40</v>
      </c>
      <c r="B19" s="37">
        <f>SUM(G11:I11)</f>
        <v>280</v>
      </c>
      <c r="C19" s="37"/>
    </row>
    <row r="20" spans="1:4">
      <c r="A20" s="47" t="s">
        <v>39</v>
      </c>
      <c r="B20" s="44">
        <f>B19/B18</f>
        <v>14.736842105263158</v>
      </c>
      <c r="C20" s="37"/>
    </row>
    <row r="21" spans="1:4">
      <c r="A21" s="47"/>
      <c r="B21" s="37"/>
      <c r="C21" s="37"/>
    </row>
    <row r="22" spans="1:4">
      <c r="A22" s="47" t="s">
        <v>42</v>
      </c>
      <c r="B22" s="37">
        <f>A13-8.5</f>
        <v>-1.5</v>
      </c>
      <c r="C22" s="37">
        <f>B22*B22</f>
        <v>2.25</v>
      </c>
    </row>
    <row r="23" spans="1:4">
      <c r="A23" s="47" t="s">
        <v>43</v>
      </c>
      <c r="B23" s="37">
        <f>8-8.5</f>
        <v>-0.5</v>
      </c>
      <c r="C23" s="37">
        <f>B23*B23</f>
        <v>0.25</v>
      </c>
    </row>
    <row r="24" spans="1:4">
      <c r="A24" s="47" t="s">
        <v>44</v>
      </c>
      <c r="B24" s="37">
        <f>10.5-8.5</f>
        <v>2</v>
      </c>
      <c r="C24" s="37">
        <f>B24*B24</f>
        <v>4</v>
      </c>
    </row>
    <row r="25" spans="1:4">
      <c r="A25" s="47"/>
      <c r="B25" s="37"/>
      <c r="C25" s="37"/>
    </row>
    <row r="26" spans="1:4">
      <c r="A26" s="47" t="s">
        <v>45</v>
      </c>
      <c r="B26" s="37">
        <v>47.5</v>
      </c>
      <c r="C26" s="37"/>
    </row>
    <row r="27" spans="1:4">
      <c r="A27" s="47" t="s">
        <v>47</v>
      </c>
      <c r="B27" s="42" t="s">
        <v>48</v>
      </c>
      <c r="C27" s="45">
        <f>47.5/2</f>
        <v>23.75</v>
      </c>
    </row>
    <row r="28" spans="1:4" ht="16.8">
      <c r="A28" s="47" t="s">
        <v>49</v>
      </c>
      <c r="B28" s="42" t="s">
        <v>54</v>
      </c>
      <c r="C28" s="43">
        <f>23.75/14.74</f>
        <v>1.6112618724559022</v>
      </c>
      <c r="D28" s="46" t="s">
        <v>55</v>
      </c>
    </row>
    <row r="29" spans="1:4">
      <c r="A29" s="47" t="s">
        <v>50</v>
      </c>
      <c r="B29" s="42" t="s">
        <v>51</v>
      </c>
      <c r="C29" s="45">
        <v>2</v>
      </c>
    </row>
    <row r="30" spans="1:4">
      <c r="A30" s="47" t="s">
        <v>52</v>
      </c>
      <c r="B30" s="42" t="s">
        <v>53</v>
      </c>
      <c r="C30" s="45">
        <v>19</v>
      </c>
    </row>
    <row r="31" spans="1:4" ht="16.8">
      <c r="D31" s="46" t="s">
        <v>56</v>
      </c>
    </row>
    <row r="33" spans="1:1" ht="16.8">
      <c r="A33" s="48" t="s">
        <v>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FDE0-F9A5-4825-AE97-8A7EA6BD27A9}">
  <dimension ref="A1:J34"/>
  <sheetViews>
    <sheetView tabSelected="1" topLeftCell="A19" workbookViewId="0">
      <selection activeCell="F28" sqref="F28"/>
    </sheetView>
  </sheetViews>
  <sheetFormatPr defaultRowHeight="14.4"/>
  <cols>
    <col min="1" max="1" width="34.109375" customWidth="1"/>
    <col min="2" max="2" width="25" customWidth="1"/>
  </cols>
  <sheetData>
    <row r="1" spans="1:10" s="58" customFormat="1" ht="15.6">
      <c r="A1" s="57" t="s">
        <v>59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18">
      <c r="A2" s="63" t="s">
        <v>10</v>
      </c>
      <c r="B2" s="63" t="s">
        <v>26</v>
      </c>
      <c r="C2" s="64" t="s">
        <v>5</v>
      </c>
      <c r="D2" s="64" t="s">
        <v>28</v>
      </c>
      <c r="E2" s="64" t="s">
        <v>6</v>
      </c>
      <c r="F2" s="64" t="s">
        <v>30</v>
      </c>
      <c r="G2" s="18"/>
    </row>
    <row r="3" spans="1:10">
      <c r="A3" s="54">
        <v>2</v>
      </c>
      <c r="B3" s="54">
        <v>4</v>
      </c>
      <c r="C3" s="54">
        <f>A3-A$12</f>
        <v>-7</v>
      </c>
      <c r="D3" s="61">
        <f>B3-B$12</f>
        <v>-3.875</v>
      </c>
      <c r="E3" s="54">
        <f>C3*C3</f>
        <v>49</v>
      </c>
      <c r="F3" s="61">
        <f>D3*D3</f>
        <v>15.015625</v>
      </c>
      <c r="G3" s="18"/>
    </row>
    <row r="4" spans="1:10">
      <c r="A4" s="54">
        <v>4</v>
      </c>
      <c r="B4" s="54">
        <v>5</v>
      </c>
      <c r="C4" s="54">
        <f t="shared" ref="C4:C10" si="0">A4-A$12</f>
        <v>-5</v>
      </c>
      <c r="D4" s="61">
        <f t="shared" ref="D4:D10" si="1">B4-B$12</f>
        <v>-2.875</v>
      </c>
      <c r="E4" s="54">
        <f t="shared" ref="E4:E10" si="2">C4*C4</f>
        <v>25</v>
      </c>
      <c r="F4" s="61">
        <f t="shared" ref="F4:F10" si="3">D4*D4</f>
        <v>8.265625</v>
      </c>
      <c r="G4" s="18"/>
    </row>
    <row r="5" spans="1:10">
      <c r="A5" s="54">
        <v>6</v>
      </c>
      <c r="B5" s="54">
        <v>6</v>
      </c>
      <c r="C5" s="54">
        <f t="shared" si="0"/>
        <v>-3</v>
      </c>
      <c r="D5" s="61">
        <f t="shared" si="1"/>
        <v>-1.875</v>
      </c>
      <c r="E5" s="54">
        <f t="shared" si="2"/>
        <v>9</v>
      </c>
      <c r="F5" s="61">
        <f t="shared" si="3"/>
        <v>3.515625</v>
      </c>
      <c r="G5" s="18"/>
    </row>
    <row r="6" spans="1:10">
      <c r="A6" s="54">
        <v>8</v>
      </c>
      <c r="B6" s="54">
        <v>7</v>
      </c>
      <c r="C6" s="54">
        <f t="shared" si="0"/>
        <v>-1</v>
      </c>
      <c r="D6" s="61">
        <f t="shared" si="1"/>
        <v>-0.875</v>
      </c>
      <c r="E6" s="54">
        <f t="shared" si="2"/>
        <v>1</v>
      </c>
      <c r="F6" s="61">
        <f t="shared" si="3"/>
        <v>0.765625</v>
      </c>
      <c r="G6" s="18"/>
    </row>
    <row r="7" spans="1:10">
      <c r="A7" s="54">
        <v>10</v>
      </c>
      <c r="B7" s="54">
        <v>8</v>
      </c>
      <c r="C7" s="54">
        <f t="shared" si="0"/>
        <v>1</v>
      </c>
      <c r="D7" s="61">
        <f t="shared" si="1"/>
        <v>0.125</v>
      </c>
      <c r="E7" s="54">
        <f t="shared" si="2"/>
        <v>1</v>
      </c>
      <c r="F7" s="61">
        <f t="shared" si="3"/>
        <v>1.5625E-2</v>
      </c>
      <c r="G7" s="18"/>
    </row>
    <row r="8" spans="1:10">
      <c r="A8" s="54">
        <v>12</v>
      </c>
      <c r="B8" s="54">
        <v>9</v>
      </c>
      <c r="C8" s="54">
        <f t="shared" si="0"/>
        <v>3</v>
      </c>
      <c r="D8" s="61">
        <f t="shared" si="1"/>
        <v>1.125</v>
      </c>
      <c r="E8" s="54">
        <f t="shared" si="2"/>
        <v>9</v>
      </c>
      <c r="F8" s="61">
        <f t="shared" si="3"/>
        <v>1.265625</v>
      </c>
      <c r="G8" s="18"/>
    </row>
    <row r="9" spans="1:10">
      <c r="A9" s="54">
        <v>14</v>
      </c>
      <c r="B9" s="54">
        <v>10</v>
      </c>
      <c r="C9" s="54">
        <f t="shared" si="0"/>
        <v>5</v>
      </c>
      <c r="D9" s="61">
        <f t="shared" si="1"/>
        <v>2.125</v>
      </c>
      <c r="E9" s="54">
        <f t="shared" si="2"/>
        <v>25</v>
      </c>
      <c r="F9" s="61">
        <f t="shared" si="3"/>
        <v>4.515625</v>
      </c>
      <c r="G9" s="18"/>
    </row>
    <row r="10" spans="1:10">
      <c r="A10" s="54">
        <v>16</v>
      </c>
      <c r="B10" s="54">
        <v>14</v>
      </c>
      <c r="C10" s="54">
        <f t="shared" si="0"/>
        <v>7</v>
      </c>
      <c r="D10" s="61">
        <f t="shared" si="1"/>
        <v>6.125</v>
      </c>
      <c r="E10" s="54">
        <f t="shared" si="2"/>
        <v>49</v>
      </c>
      <c r="F10" s="61">
        <f t="shared" si="3"/>
        <v>37.515625</v>
      </c>
      <c r="G10" s="18"/>
    </row>
    <row r="11" spans="1:10">
      <c r="A11" s="60" t="s">
        <v>63</v>
      </c>
      <c r="B11" s="60" t="s">
        <v>64</v>
      </c>
      <c r="C11" s="54"/>
      <c r="D11" s="54"/>
      <c r="E11" s="54"/>
      <c r="F11" s="54"/>
      <c r="G11" s="18"/>
    </row>
    <row r="12" spans="1:10">
      <c r="A12" s="54">
        <f>AVERAGE(A3:A10)</f>
        <v>9</v>
      </c>
      <c r="B12" s="61">
        <f>AVERAGE(B3:B10)</f>
        <v>7.875</v>
      </c>
      <c r="C12" s="54"/>
      <c r="D12" s="54"/>
      <c r="E12" s="54">
        <f>SUM(E3:E10)</f>
        <v>168</v>
      </c>
      <c r="F12" s="61">
        <f>SUM(F3:F10)</f>
        <v>70.875</v>
      </c>
      <c r="G12" s="18"/>
    </row>
    <row r="13" spans="1:10">
      <c r="A13" s="62" t="s">
        <v>60</v>
      </c>
      <c r="B13" s="62" t="s">
        <v>61</v>
      </c>
      <c r="C13" s="54"/>
      <c r="D13" s="54"/>
      <c r="E13" s="54"/>
      <c r="F13" s="54"/>
      <c r="G13" s="18"/>
    </row>
    <row r="14" spans="1:10" ht="15">
      <c r="A14" s="65" t="s">
        <v>62</v>
      </c>
      <c r="B14" s="60" t="s">
        <v>65</v>
      </c>
      <c r="C14" s="54">
        <f>E12/7</f>
        <v>24</v>
      </c>
      <c r="D14" s="54"/>
      <c r="E14" s="54"/>
      <c r="F14" s="54"/>
      <c r="G14" s="54"/>
    </row>
    <row r="15" spans="1:10">
      <c r="A15" s="66" t="s">
        <v>66</v>
      </c>
      <c r="B15" s="60" t="s">
        <v>67</v>
      </c>
      <c r="C15" s="61">
        <f>F12/7</f>
        <v>10.125</v>
      </c>
      <c r="D15" s="54"/>
      <c r="E15" s="54"/>
      <c r="F15" s="54"/>
      <c r="G15" s="54"/>
    </row>
    <row r="16" spans="1:10">
      <c r="A16" s="60"/>
      <c r="B16" s="54"/>
      <c r="C16" s="54"/>
      <c r="D16" s="54"/>
      <c r="E16" s="54"/>
      <c r="F16" s="54"/>
      <c r="G16" s="54"/>
    </row>
    <row r="17" spans="1:7">
      <c r="A17" s="17" t="s">
        <v>68</v>
      </c>
      <c r="B17" s="61">
        <f>C14/C15</f>
        <v>2.3703703703703702</v>
      </c>
      <c r="C17" s="54"/>
      <c r="D17" s="54"/>
      <c r="E17" s="54"/>
      <c r="F17" s="54"/>
      <c r="G17" s="54"/>
    </row>
    <row r="18" spans="1:7">
      <c r="A18" s="17" t="s">
        <v>69</v>
      </c>
      <c r="B18" s="60" t="s">
        <v>70</v>
      </c>
      <c r="C18" s="54">
        <f>B20+B21/14</f>
        <v>173.065</v>
      </c>
      <c r="D18" s="54"/>
      <c r="E18" s="54"/>
      <c r="F18" s="54"/>
      <c r="G18" s="54"/>
    </row>
    <row r="19" spans="1:7">
      <c r="A19" s="54"/>
      <c r="B19" s="54"/>
      <c r="C19" s="54"/>
      <c r="D19" s="54"/>
      <c r="E19" s="54"/>
      <c r="F19" s="54"/>
      <c r="G19" s="54"/>
    </row>
    <row r="20" spans="1:7">
      <c r="A20" s="60" t="s">
        <v>71</v>
      </c>
      <c r="B20" s="54">
        <f>7*24</f>
        <v>168</v>
      </c>
      <c r="C20" s="54"/>
      <c r="D20" s="54"/>
      <c r="E20" s="54"/>
      <c r="F20" s="54"/>
      <c r="G20" s="54"/>
    </row>
    <row r="21" spans="1:7">
      <c r="A21" s="60" t="s">
        <v>72</v>
      </c>
      <c r="B21" s="54">
        <f>7*10.13</f>
        <v>70.910000000000011</v>
      </c>
      <c r="C21" s="54"/>
      <c r="D21" s="54"/>
      <c r="E21" s="54"/>
      <c r="F21" s="54"/>
      <c r="G21" s="54"/>
    </row>
    <row r="22" spans="1:7" ht="16.8">
      <c r="A22" s="67" t="s">
        <v>73</v>
      </c>
      <c r="B22" s="54"/>
      <c r="C22" s="54"/>
      <c r="D22" s="54"/>
      <c r="E22" s="54"/>
      <c r="F22" s="54"/>
      <c r="G22" s="54"/>
    </row>
    <row r="23" spans="1:7">
      <c r="A23" s="60" t="s">
        <v>74</v>
      </c>
      <c r="B23" s="61">
        <f>A12-B12</f>
        <v>1.125</v>
      </c>
      <c r="C23" s="54"/>
      <c r="D23" s="54"/>
      <c r="E23" s="54"/>
      <c r="F23" s="54"/>
      <c r="G23" s="54"/>
    </row>
    <row r="24" spans="1:7">
      <c r="A24" s="69" t="s">
        <v>75</v>
      </c>
      <c r="B24" s="61">
        <f>C18/8</f>
        <v>21.633125</v>
      </c>
      <c r="C24" s="18"/>
      <c r="D24" s="18"/>
      <c r="E24" s="18"/>
      <c r="F24" s="18"/>
      <c r="G24" s="18"/>
    </row>
    <row r="25" spans="1:7">
      <c r="A25" s="69" t="s">
        <v>76</v>
      </c>
      <c r="B25" s="61">
        <f>C18/8</f>
        <v>21.633125</v>
      </c>
      <c r="C25" s="18"/>
      <c r="D25" s="18"/>
      <c r="E25" s="18"/>
      <c r="F25" s="18"/>
      <c r="G25" s="18"/>
    </row>
    <row r="26" spans="1:7">
      <c r="A26" s="14" t="s">
        <v>77</v>
      </c>
      <c r="B26" s="20">
        <f>B24+B25</f>
        <v>43.266249999999999</v>
      </c>
    </row>
    <row r="27" spans="1:7">
      <c r="A27" s="14" t="s">
        <v>78</v>
      </c>
      <c r="B27" s="20">
        <f>SQRT(B26)</f>
        <v>6.577708567578834</v>
      </c>
    </row>
    <row r="28" spans="1:7">
      <c r="A28" s="68" t="s">
        <v>79</v>
      </c>
      <c r="B28" s="70">
        <f>B23/B27</f>
        <v>0.17103220497561469</v>
      </c>
    </row>
    <row r="29" spans="1:7">
      <c r="A29" s="68" t="s">
        <v>80</v>
      </c>
      <c r="B29" s="71">
        <v>14</v>
      </c>
    </row>
    <row r="31" spans="1:7">
      <c r="A31" s="53" t="s">
        <v>81</v>
      </c>
    </row>
    <row r="32" spans="1:7">
      <c r="A32" s="53" t="s">
        <v>82</v>
      </c>
    </row>
    <row r="34" spans="1:3">
      <c r="A34" s="11" t="s">
        <v>83</v>
      </c>
      <c r="B34" s="11"/>
      <c r="C3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Q.1</vt:lpstr>
      <vt:lpstr>Q.2</vt:lpstr>
      <vt:lpstr>Q.5</vt:lpstr>
      <vt:lpstr>Q.6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TIWARI</dc:creator>
  <cp:lastModifiedBy>Saurabh Tiwari</cp:lastModifiedBy>
  <dcterms:created xsi:type="dcterms:W3CDTF">2023-05-11T02:49:00Z</dcterms:created>
  <dcterms:modified xsi:type="dcterms:W3CDTF">2023-06-07T16:58:46Z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011728425F3841B798CC4E1C3A1917D4</vt:lpwstr>
  </property>
  <property fmtid="{D5CDD505-2E9C-101B-9397-08002B2CF9AE}" pid="3" name="KSOProductBuildVer">
    <vt:lpwstr>1033-11.2.0.11537</vt:lpwstr>
  </property>
</Properties>
</file>